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Architektonicko, stav..." sheetId="2" r:id="rId2"/>
    <sheet name="B - ZTI" sheetId="3" r:id="rId3"/>
    <sheet name="C - VZT " sheetId="4" r:id="rId4"/>
    <sheet name="D - Silnoproud" sheetId="5" r:id="rId5"/>
    <sheet name="E - Slaboproud" sheetId="6" r:id="rId6"/>
    <sheet name="F - Vedlejší náklady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'A - Architektonicko, stav...'!$C$124:$K$1928</definedName>
    <definedName name="_xlnm.Print_Area" localSheetId="1">'A - Architektonicko, stav...'!$C$4:$J$39,'A - Architektonicko, stav...'!$C$45:$J$106,'A - Architektonicko, stav...'!$C$112:$K$1928</definedName>
    <definedName name="_xlnm._FilterDatabase" localSheetId="2" hidden="1">'B - ZTI'!$C$99:$K$575</definedName>
    <definedName name="_xlnm.Print_Area" localSheetId="2">'B - ZTI'!$C$4:$J$39,'B - ZTI'!$C$45:$J$81,'B - ZTI'!$C$87:$K$575</definedName>
    <definedName name="_xlnm._FilterDatabase" localSheetId="3" hidden="1">'C - VZT '!$C$84:$K$344</definedName>
    <definedName name="_xlnm.Print_Area" localSheetId="3">'C - VZT '!$C$4:$J$39,'C - VZT '!$C$45:$J$66,'C - VZT '!$C$72:$K$344</definedName>
    <definedName name="_xlnm._FilterDatabase" localSheetId="4" hidden="1">'D - Silnoproud'!$C$83:$K$375</definedName>
    <definedName name="_xlnm.Print_Area" localSheetId="4">'D - Silnoproud'!$C$4:$J$39,'D - Silnoproud'!$C$45:$J$65,'D - Silnoproud'!$C$71:$K$375</definedName>
    <definedName name="_xlnm._FilterDatabase" localSheetId="5" hidden="1">'E - Slaboproud'!$C$82:$K$267</definedName>
    <definedName name="_xlnm.Print_Area" localSheetId="5">'E - Slaboproud'!$C$4:$J$39,'E - Slaboproud'!$C$45:$J$64,'E - Slaboproud'!$C$70:$K$267</definedName>
    <definedName name="_xlnm._FilterDatabase" localSheetId="6" hidden="1">'F - Vedlejší náklady'!$C$79:$K$136</definedName>
    <definedName name="_xlnm.Print_Area" localSheetId="6">'F - Vedlejší náklady'!$C$4:$J$39,'F - Vedlejší náklady'!$C$45:$J$61,'F - Vedlejší náklady'!$C$67:$K$136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'B - ZTI'!$99:$99</definedName>
    <definedName name="_xlnm.Print_Titles" localSheetId="3">'C - VZT '!$84:$84</definedName>
    <definedName name="_xlnm.Print_Titles" localSheetId="4">'D - Silnoproud'!$83:$83</definedName>
    <definedName name="_xlnm.Print_Titles" localSheetId="5">'E - Slaboproud'!$82:$82</definedName>
    <definedName name="_xlnm.Print_Titles" localSheetId="6">'F - Vedlejší náklady'!$79:$79</definedName>
  </definedNames>
  <calcPr fullCalcOnLoad="1"/>
</workbook>
</file>

<file path=xl/sharedStrings.xml><?xml version="1.0" encoding="utf-8"?>
<sst xmlns="http://schemas.openxmlformats.org/spreadsheetml/2006/main" count="27723" uniqueCount="3524">
  <si>
    <t>Export Komplet</t>
  </si>
  <si>
    <t>VZ</t>
  </si>
  <si>
    <t>2.0</t>
  </si>
  <si>
    <t>ZAMOK</t>
  </si>
  <si>
    <t>False</t>
  </si>
  <si>
    <t>{f3d45bbf-dca9-481b-b5e0-63e9e8c6934f}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</si>
  <si>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</si>
  <si>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</si>
  <si>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</si>
  <si>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</si>
  <si>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</si>
  <si>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</si>
  <si>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</si>
  <si>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</si>
  <si>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DPT04-01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</si>
  <si>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</si>
  <si>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</si>
  <si>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infrastruktury základních škol v Litvínově - ZŠ Janov</t>
  </si>
  <si>
    <t>KSO:</t>
  </si>
  <si>
    <t>801 32</t>
  </si>
  <si>
    <t>CC-CZ:</t>
  </si>
  <si>
    <t>zak .č.8843-26</t>
  </si>
  <si>
    <t>Místo:</t>
  </si>
  <si>
    <t xml:space="preserve"> </t>
  </si>
  <si>
    <t>Datum:</t>
  </si>
  <si>
    <t>8. 2. 2022</t>
  </si>
  <si>
    <t>Zadavatel:</t>
  </si>
  <si>
    <t>IČ:</t>
  </si>
  <si>
    <t/>
  </si>
  <si>
    <t>Město Litvínov</t>
  </si>
  <si>
    <t>DIČ:</t>
  </si>
  <si>
    <t>Uchazeč:</t>
  </si>
  <si>
    <t>Vyplň údaj</t>
  </si>
  <si>
    <t>Projektant:</t>
  </si>
  <si>
    <t>DPT projekty Ostrov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</si>
  <si>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</si>
  <si>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</si>
  <si>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</si>
  <si>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</si>
  <si>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</si>
  <si>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</si>
  <si>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</si>
  <si>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</si>
  <si>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</si>
  <si>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</si>
  <si>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</si>
  <si>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</si>
  <si>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</si>
  <si>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</si>
  <si>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</si>
  <si>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</si>
  <si>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</si>
  <si>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</si>
  <si>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</si>
  <si>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</si>
  <si>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</si>
  <si>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</si>
  <si>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</si>
  <si>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</si>
  <si>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</si>
  <si>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</si>
  <si>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</si>
  <si>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</si>
  <si>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</si>
  <si>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</si>
  <si>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</si>
  <si>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</si>
  <si>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</si>
  <si>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</si>
  <si>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</si>
  <si>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</si>
  <si>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</si>
  <si>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</si>
  <si>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</si>
  <si>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</si>
  <si>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</si>
  <si>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</si>
  <si>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</si>
  <si>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</si>
  <si>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Architektonicko, stavebně konstrukční část</t>
  </si>
  <si>
    <t>STA</t>
  </si>
  <si>
    <t>1</t>
  </si>
  <si>
    <t>{49de4601-0efd-4471-80ca-c99fc4fb7742}</t>
  </si>
  <si>
    <t>2</t>
  </si>
  <si>
    <t>B</t>
  </si>
  <si>
    <t>ZTI</t>
  </si>
  <si>
    <t>{913c4126-a53b-4b5a-9218-2bb4355d3b44}</t>
  </si>
  <si>
    <t>C</t>
  </si>
  <si>
    <t xml:space="preserve">VZT </t>
  </si>
  <si>
    <t>{08dd0a3c-d7d9-4d02-bcaa-18ad0559b325}</t>
  </si>
  <si>
    <t>Silnoproud</t>
  </si>
  <si>
    <t>{d37ad6f1-c64c-4796-b35f-88543c49c0af}</t>
  </si>
  <si>
    <t>E</t>
  </si>
  <si>
    <t>Slaboproud</t>
  </si>
  <si>
    <t>{8f4d4439-7fa4-443d-88f4-da0f617a0c83}</t>
  </si>
  <si>
    <t>F</t>
  </si>
  <si>
    <t>Vedlejší náklady</t>
  </si>
  <si>
    <t>{5b15f778-6674-423e-bab7-5e276af7406e}</t>
  </si>
  <si>
    <t>KRYCÍ LIST SOUPISU PRACÍ</t>
  </si>
  <si>
    <t>Objekt:</t>
  </si>
  <si>
    <t>A - Architektonicko, stavebně konstrukční část</t>
  </si>
  <si>
    <t>zak.č.8843-26</t>
  </si>
  <si>
    <t xml:space="preserve"> DPT projekty Ostrov</t>
  </si>
  <si>
    <t>REKAPITULACE ČLENĚNÍ SOUPISU PRACÍ</t>
  </si>
  <si>
    <t>Kód dílu - Popis</t>
  </si>
  <si>
    <t>Cena celkem [CZK]</t>
  </si>
  <si>
    <t>-1</t>
  </si>
  <si>
    <t>BO - BOURÁNÍ</t>
  </si>
  <si>
    <t xml:space="preserve">    B-A - PAVILON  A</t>
  </si>
  <si>
    <t xml:space="preserve">    B-C - PAVILON  C</t>
  </si>
  <si>
    <t xml:space="preserve">    B-D - PAVILON  D</t>
  </si>
  <si>
    <t xml:space="preserve">    997 - Přesun sutě</t>
  </si>
  <si>
    <t>NS - NOVÝ STAV</t>
  </si>
  <si>
    <t xml:space="preserve">    P-A - PAVILON  A</t>
  </si>
  <si>
    <t xml:space="preserve">      1 - Zemní práce</t>
  </si>
  <si>
    <t xml:space="preserve">      5 - Komunikace pozemní</t>
  </si>
  <si>
    <t xml:space="preserve">      998 - Přesun hmot</t>
  </si>
  <si>
    <t xml:space="preserve">      721 - Zdravotechnika - vnitřní kanalizace</t>
  </si>
  <si>
    <t xml:space="preserve">      767 - Konstrukce zámečnické</t>
  </si>
  <si>
    <t xml:space="preserve">    P-C - PAVILON  C</t>
  </si>
  <si>
    <t xml:space="preserve">      3 - Svislé a kompletní konstrukce</t>
  </si>
  <si>
    <t xml:space="preserve">  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</si>
  <si>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</si>
  <si>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</si>
  <si>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  711 - Izolace proti vodě, vlhkosti a plynům</t>
  </si>
  <si>
    <t xml:space="preserve">      713 - Izolace tepelné</t>
  </si>
  <si>
    <t xml:space="preserve">      725 - Zdravotechnika - zařizovací předměty</t>
  </si>
  <si>
    <t xml:space="preserve">      735 - Ústřední vytápění - otopná tělesa</t>
  </si>
  <si>
    <t xml:space="preserve">      763 - Konstrukce suché výstavby</t>
  </si>
  <si>
    <t xml:space="preserve">      766 - Konstrukce truhlářské</t>
  </si>
  <si>
    <t xml:space="preserve">      771 - Podlahy z dlaždic</t>
  </si>
  <si>
    <t xml:space="preserve">      776 - Podlahy povlakové</t>
  </si>
  <si>
    <t xml:space="preserve">      781 - Dokončovací práce - obklady</t>
  </si>
  <si>
    <t xml:space="preserve">      783 - Dokončovací práce - nátěry</t>
  </si>
  <si>
    <t xml:space="preserve">      784 - Dokončovací práce - malby a tapety</t>
  </si>
  <si>
    <t xml:space="preserve">      786 - Dokončovací práce - čalounické úpravy</t>
  </si>
  <si>
    <t xml:space="preserve">    P-D - PAVILON  D</t>
  </si>
  <si>
    <t xml:space="preserve">      777 - Podlahy lité</t>
  </si>
  <si>
    <t xml:space="preserve">      ŠP - Schodišťová plošina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</si>
  <si>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</si>
  <si>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</si>
  <si>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</si>
  <si>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</si>
  <si>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</si>
  <si>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</si>
  <si>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</si>
  <si>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</si>
  <si>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</si>
  <si>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</si>
  <si>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</si>
  <si>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</si>
  <si>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</si>
  <si>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BO</t>
  </si>
  <si>
    <t>BOURÁNÍ</t>
  </si>
  <si>
    <t>ROZPOCET</t>
  </si>
  <si>
    <t>B-A</t>
  </si>
  <si>
    <t>PAVILON  A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</si>
  <si>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</si>
  <si>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</si>
  <si>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</si>
  <si>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</si>
  <si>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</si>
  <si>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</si>
  <si>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-850034148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</si>
  <si>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</si>
  <si>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</si>
  <si>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</si>
  <si>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https://podminky.urs.cz/item/CS_URS_2022_01/113106121</t>
  </si>
  <si>
    <t>VV</t>
  </si>
  <si>
    <t>betonová dlažba před vstupem - výkres č,2</t>
  </si>
  <si>
    <t>8,23*2,18+0,25*2,5+0,434</t>
  </si>
  <si>
    <t>965081223</t>
  </si>
  <si>
    <t>Bourání podlah z dlaždic keramických nebo xylolitových tl přes 10 mm plochy přes 1 m2</t>
  </si>
  <si>
    <t>914847035</t>
  </si>
  <si>
    <t>Bourání podlah z dlaždic bez podkladního lože nebo mazaniny, s jakoukoliv výplní spár keramických nebo xylolitových tl. přes 10 mm plochy přes 1 m2</t>
  </si>
  <si>
    <t>https://podminky.urs.cz/item/CS_URS_2022_01/965081223</t>
  </si>
  <si>
    <t>keramická dlažba před vstupem - výkres č,2</t>
  </si>
  <si>
    <t>5,6*0,85+0,24</t>
  </si>
  <si>
    <t>3</t>
  </si>
  <si>
    <t>965042141</t>
  </si>
  <si>
    <t>Bourání podkladů pod dlažby nebo mazanin betonových nebo z litého asfaltu tl do 100 mm pl přes 4 m2</t>
  </si>
  <si>
    <t>m3</t>
  </si>
  <si>
    <t>1115231566</t>
  </si>
  <si>
    <t>Bourání mazanin betonových nebo z litého asfaltu tl. do 100 mm, plochy přes 4 m2</t>
  </si>
  <si>
    <t>https://podminky.urs.cz/item/CS_URS_2022_01/965042141</t>
  </si>
  <si>
    <t>podkladní vrstva keramické dlažby před vstupem - tl. cca 100 mm</t>
  </si>
  <si>
    <t>dle pol.965081223</t>
  </si>
  <si>
    <t>5,0*0,1</t>
  </si>
  <si>
    <t>963022819</t>
  </si>
  <si>
    <t>Bourání kamenných schodišťových stupňů zhotovených na místě</t>
  </si>
  <si>
    <t>m</t>
  </si>
  <si>
    <t>-1603994809</t>
  </si>
  <si>
    <t>Bourání kamenných schodišťových stupňů oblých, rovných nebo kosých zhotovených na místě</t>
  </si>
  <si>
    <t>https://podminky.urs.cz/item/CS_URS_2022_01/963022819</t>
  </si>
  <si>
    <t>kamenný schod před vstupem - výkres č,2</t>
  </si>
  <si>
    <t>5,6</t>
  </si>
  <si>
    <t>5</t>
  </si>
  <si>
    <t>721140806</t>
  </si>
  <si>
    <t>Demontáž potrubí litinové DN přes 100 do 200</t>
  </si>
  <si>
    <t>1943005188</t>
  </si>
  <si>
    <t>Demontáž potrubí z litinových trub odpadních nebo dešťových přes 100 do DN 200</t>
  </si>
  <si>
    <t>https://podminky.urs.cz/item/CS_URS_2022_01/721140806</t>
  </si>
  <si>
    <t>rozebrání části litinového svodu u vchodu - výkres č.2</t>
  </si>
  <si>
    <t>1,5*2</t>
  </si>
  <si>
    <t>6</t>
  </si>
  <si>
    <t>721242804</t>
  </si>
  <si>
    <t>Demontáž lapače střešních splavenin DN 125</t>
  </si>
  <si>
    <t>kus</t>
  </si>
  <si>
    <t>2124713984</t>
  </si>
  <si>
    <t>Demontáž lapačů střešních splavenin DN 125</t>
  </si>
  <si>
    <t>https://podminky.urs.cz/item/CS_URS_2022_01/721242804</t>
  </si>
  <si>
    <t>u vchodu - výkres č.2</t>
  </si>
  <si>
    <t>B-C</t>
  </si>
  <si>
    <t>PAVILON  C</t>
  </si>
  <si>
    <t>7</t>
  </si>
  <si>
    <t>771471810</t>
  </si>
  <si>
    <t>Demontáž soklíků z dlaždic keramických kladených do malty rovných</t>
  </si>
  <si>
    <t>-336340447</t>
  </si>
  <si>
    <t>https://podminky.urs.cz/item/CS_URS_2022_01/771471810</t>
  </si>
  <si>
    <t>místnost č.1.05 - výkres č.4</t>
  </si>
  <si>
    <t>(1,62+0,9+1,62+0,94)*2-0,6*2-0,8</t>
  </si>
  <si>
    <t>0,34</t>
  </si>
  <si>
    <t>Součet</t>
  </si>
  <si>
    <t>8</t>
  </si>
  <si>
    <t>771571810</t>
  </si>
  <si>
    <t>Demontáž podlah z dlaždic keramických kladených do malty</t>
  </si>
  <si>
    <t>-835412268</t>
  </si>
  <si>
    <t>https://podminky.urs.cz/item/CS_URS_2022_01/771571810</t>
  </si>
  <si>
    <t>3,0</t>
  </si>
  <si>
    <t>9</t>
  </si>
  <si>
    <t>776201812</t>
  </si>
  <si>
    <t>Demontáž lepených povlakových podlah s podložkou ručně</t>
  </si>
  <si>
    <t>-181122266</t>
  </si>
  <si>
    <t>Demontáž povlakových podlahovin lepených ručně s podložkou</t>
  </si>
  <si>
    <t>https://podminky.urs.cz/item/CS_URS_2022_01/776201812</t>
  </si>
  <si>
    <t>místnost č.1.101, 1.02, 1,03, 1,04 - výkres č.4</t>
  </si>
  <si>
    <t>demontáž PVC</t>
  </si>
  <si>
    <t>86,0+0,15*(4,0+2,6*2)</t>
  </si>
  <si>
    <t>7,4*3,1+7,4*4,7+7,4*8,8</t>
  </si>
  <si>
    <t>210,0*0,01+0,68</t>
  </si>
  <si>
    <t>Mezisoučet A</t>
  </si>
  <si>
    <t>místnost č.1.02, 1.03 - výkres č.4</t>
  </si>
  <si>
    <t>demontáž koberce</t>
  </si>
  <si>
    <t>7,4*2,7+7,4*4,0</t>
  </si>
  <si>
    <t>49,58*0,01+0,924</t>
  </si>
  <si>
    <t>Mezisoučet B</t>
  </si>
  <si>
    <t>10</t>
  </si>
  <si>
    <t>776410811</t>
  </si>
  <si>
    <t>Odstranění soklíků a lišt pryžových nebo plastových</t>
  </si>
  <si>
    <t>-362277819</t>
  </si>
  <si>
    <t>Demontáž soklíků nebo lišt pryžových nebo plastových</t>
  </si>
  <si>
    <t>https://podminky.urs.cz/item/CS_URS_2022_01/776410811</t>
  </si>
  <si>
    <t>k demontáži PVC podlahoviny</t>
  </si>
  <si>
    <t>(7,4+11,95+0,4*4)*2-0,9</t>
  </si>
  <si>
    <t>2,6*2+4,0</t>
  </si>
  <si>
    <t>7,4+3,1*2+0,4*4-0,8</t>
  </si>
  <si>
    <t>7,4+4,7*2+7,4*2+8,8*2+0,4*4-0,9</t>
  </si>
  <si>
    <t>114,5*0,01+0,855</t>
  </si>
  <si>
    <t>k demontáži koberce</t>
  </si>
  <si>
    <t>7,4+2,7*2-0,8+7,4+4,0*4+0,4*3+2,3*2+4,8*2-0,9*5</t>
  </si>
  <si>
    <t>46,3*0,01+0,237</t>
  </si>
  <si>
    <t>11</t>
  </si>
  <si>
    <t>76699010R</t>
  </si>
  <si>
    <t>Demontáž ostatních truhlářských konstrukcí -  krytů topného tělesa dřevených povrchově upravených včetně ocelové nosné konstrukce</t>
  </si>
  <si>
    <t>68904981</t>
  </si>
  <si>
    <t>Demontáž ostatních truhlářských konstrukcí - krytů topného tělesa dřevených povrchově upravených včetně ocelové nosné konstrukce</t>
  </si>
  <si>
    <t>místnost 1.01, 1.02, 1.03, 1.04 - výkres č.4</t>
  </si>
  <si>
    <t>0,3*(2,8+5,6+2,7*4+5,7+5,6+2,7)</t>
  </si>
  <si>
    <t>0,9*(2,8+5,6+2,7*4+5,7+5,6+2,7)</t>
  </si>
  <si>
    <t>0,16</t>
  </si>
  <si>
    <t>12</t>
  </si>
  <si>
    <t>762521811</t>
  </si>
  <si>
    <t>Demontáž podlah bez polštářů z prken tloušťky do 32 mm</t>
  </si>
  <si>
    <t>397124722</t>
  </si>
  <si>
    <t>Demontáž podlah bez polštářů z prken tl. do 32 mm</t>
  </si>
  <si>
    <t>https://podminky.urs.cz/item/CS_URS_2022_01/762521811</t>
  </si>
  <si>
    <t>srvnatelná položka pro DMT dřevěného pódia</t>
  </si>
  <si>
    <t>2,6*4,0+0,15*(4,0+2,6*2)</t>
  </si>
  <si>
    <t>11,8*0,05+0,63</t>
  </si>
  <si>
    <t>13</t>
  </si>
  <si>
    <t>962031132</t>
  </si>
  <si>
    <t>Bourání příček z cihel pálených na MVC tl do 100 mm</t>
  </si>
  <si>
    <t>-1412213267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</si>
  <si>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</si>
  <si>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</si>
  <si>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výkres č.4 - mezi místností č.1.03</t>
  </si>
  <si>
    <t>3,25*(4,9+4,0+2,2+1,7+1,3)-0,9*2,0*2</t>
  </si>
  <si>
    <t>0,275</t>
  </si>
  <si>
    <t>14</t>
  </si>
  <si>
    <t>971033431</t>
  </si>
  <si>
    <t>Vybourání otvorů ve zdivu cihelném pl do 0,25 m2 na MVC nebo MV tl do 150 mm</t>
  </si>
  <si>
    <t>1140976004</t>
  </si>
  <si>
    <t>Vybourání otvorů ve zdivu základovém nebo nadzákladovém z cihel, tvárnic, příčkovek z cihel pálených na maltu vápennou nebo vápenocementovou plochy do 0,25 m2, tl. do 150 mm</t>
  </si>
  <si>
    <t>https://podminky.urs.cz/item/CS_URS_2022_01/971033431</t>
  </si>
  <si>
    <t>výkres č.4 - místnost 1.01 - otvory pro VZT</t>
  </si>
  <si>
    <t>0,7*0,3*4</t>
  </si>
  <si>
    <t>971033631</t>
  </si>
  <si>
    <t>Vybourání otvorů ve zdivu cihelném pl do 4 m2 na MVC nebo MV tl do 150 mm</t>
  </si>
  <si>
    <t>196868630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</si>
  <si>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</si>
  <si>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https://podminky.urs.cz/item/CS_URS_2022_01/971033631</t>
  </si>
  <si>
    <t>výkres č.4</t>
  </si>
  <si>
    <t>0,9*2,0*5</t>
  </si>
  <si>
    <t>0,7*2,0</t>
  </si>
  <si>
    <t>0,6</t>
  </si>
  <si>
    <t>16</t>
  </si>
  <si>
    <t>974031664</t>
  </si>
  <si>
    <t>Vysekání rýh ve zdivu cihelném pro vtahování nosníků hl do 150 mm v do 150 mm</t>
  </si>
  <si>
    <t>-937275714</t>
  </si>
  <si>
    <t>Vysekání rýh ve zdivu cihelném na maltu vápennou nebo vápenocementovou pro vtahování nosníků do zdí, před vybouráním otvoru do hl. 150 mm, při v. nosníku do 150 mm</t>
  </si>
  <si>
    <t>https://podminky.urs.cz/item/CS_URS_2022_01/974031664</t>
  </si>
  <si>
    <t>pro dodatečně vtahované ocelové nosníky</t>
  </si>
  <si>
    <t>1,1*5+0,9</t>
  </si>
  <si>
    <t>17</t>
  </si>
  <si>
    <t>977312111</t>
  </si>
  <si>
    <t>Řezání stávajících betonových mazanin vyztužených hl do 50 mm</t>
  </si>
  <si>
    <t>1331068850</t>
  </si>
  <si>
    <t>Řezání stávajících betonových mazanin s vyztužením hloubky do 50 mm</t>
  </si>
  <si>
    <t>https://podminky.urs.cz/item/CS_URS_2022_01/977312111</t>
  </si>
  <si>
    <t>drážka v podlaze 100/50 (š/hl) pro elektro</t>
  </si>
  <si>
    <t>2,2</t>
  </si>
  <si>
    <t>18</t>
  </si>
  <si>
    <t>965042121</t>
  </si>
  <si>
    <t>Bourání podkladů pod dlažby nebo mazanin betonových nebo z litého asfaltu tl do 100 mm pl do 1 m2</t>
  </si>
  <si>
    <t>1620703780</t>
  </si>
  <si>
    <t>Bourání mazanin betonových nebo z litého asfaltu tl. do 100 mm, plochy do 1 m2</t>
  </si>
  <si>
    <t>https://podminky.urs.cz/item/CS_URS_2022_01/965042121</t>
  </si>
  <si>
    <t xml:space="preserve"> odříznutá drážka v podlaze 100/50 (š/hl) pro elektro</t>
  </si>
  <si>
    <t>2,2*0,1*0,05</t>
  </si>
  <si>
    <t>19</t>
  </si>
  <si>
    <t>978059541</t>
  </si>
  <si>
    <t>Odsekání a odebrání obkladů stěn z vnitřních obkládaček plochy přes 1 m2</t>
  </si>
  <si>
    <t>1251814084</t>
  </si>
  <si>
    <t>Odsekání obkladů stěn včetně otlučení podkladní omítky až na zdivo z obkládaček vnitřních, z jakýchkoliv materiálů, plochy přes 1 m2</t>
  </si>
  <si>
    <t>https://podminky.urs.cz/item/CS_URS_2022_01/978059541</t>
  </si>
  <si>
    <t>výkres č.7 - m.č.1.05</t>
  </si>
  <si>
    <t>2,0*(1,62*2+2,0-0,8)+0,12</t>
  </si>
  <si>
    <t>20</t>
  </si>
  <si>
    <t>767132812</t>
  </si>
  <si>
    <t>Demontáž příček svařovaných do suti</t>
  </si>
  <si>
    <t>-48647874</t>
  </si>
  <si>
    <t>Demontáž stěn a příček z plechů svařovaných do suti</t>
  </si>
  <si>
    <t>https://podminky.urs.cz/item/CS_URS_2022_01/767132812</t>
  </si>
  <si>
    <t>výkres č.4 - místnost č. 1.01, 1.03, 1.04</t>
  </si>
  <si>
    <t>dmt instalační šachty z ocel.konstrukce a plechu</t>
  </si>
  <si>
    <t>3,25*(0,2+1,9)*2</t>
  </si>
  <si>
    <t>3,25*(0,2+0,9)*2</t>
  </si>
  <si>
    <t>3,25*(0,2+2,8)*2</t>
  </si>
  <si>
    <t>47,45*0,01+0,075</t>
  </si>
  <si>
    <t>968072455</t>
  </si>
  <si>
    <t>Vybourání kovových dveřních zárubní pl do 2 m2</t>
  </si>
  <si>
    <t>1155458203</t>
  </si>
  <si>
    <t>Vybourání kovových rámů oken s křídly, dveřních zárubní, vrat, stěn, ostění nebo obkladů dveřních zárubní, plochy do 2 m2</t>
  </si>
  <si>
    <t>https://podminky.urs.cz/item/CS_URS_2022_01/968072455</t>
  </si>
  <si>
    <t xml:space="preserve">výkres č.4 </t>
  </si>
  <si>
    <t>1,0*2,0*5+0,9*2,05*2+0,7*2,05</t>
  </si>
  <si>
    <t>0,875</t>
  </si>
  <si>
    <t>22</t>
  </si>
  <si>
    <t>766691914</t>
  </si>
  <si>
    <t>Vyvěšení nebo zavěšení dřevěných křídel dveří pl do 2 m2</t>
  </si>
  <si>
    <t>277901759</t>
  </si>
  <si>
    <t>Ostatní práce vyvěšení nebo zavěšení křídel s případným uložením a opětovným zavěšením po provedení stavebních změn dřevěných dveřních, plochy do 2 m2</t>
  </si>
  <si>
    <t>https://podminky.urs.cz/item/CS_URS_2022_01/766691914</t>
  </si>
  <si>
    <t>k pol.968072455</t>
  </si>
  <si>
    <t>dveře pro renovaci - vyvěšení a zavěšení</t>
  </si>
  <si>
    <t>1+1</t>
  </si>
  <si>
    <t>23</t>
  </si>
  <si>
    <t>967031732</t>
  </si>
  <si>
    <t>Přisekání plošné zdiva z cihel pálených na MV nebo MVC tl do 100 mm</t>
  </si>
  <si>
    <t>1840531593</t>
  </si>
  <si>
    <t>Přisekání (špicování) plošné nebo rovných ostění zdiva z cihel pálených plošné, na maltu vápennou nebo vápenocementovou, tl. na maltu vápennou nebo vápenocementovou, tl. do 100 mm</t>
  </si>
  <si>
    <t>https://podminky.urs.cz/item/CS_URS_2022_01/967031732</t>
  </si>
  <si>
    <t>začištění po vybourané příčce</t>
  </si>
  <si>
    <t>0,1*3,25*6</t>
  </si>
  <si>
    <t>0,05</t>
  </si>
  <si>
    <t>24</t>
  </si>
  <si>
    <t>967031733</t>
  </si>
  <si>
    <t>Přisekání plošné zdiva z cihel pálených na MV nebo MVC tl do 150 mm</t>
  </si>
  <si>
    <t>2002702656</t>
  </si>
  <si>
    <t>Přisekání (špicování) plošné nebo rovných ostění zdiva z cihel pálených plošné, na maltu vápennou nebo vápenocementovou, tl. na maltu vápennou nebo vápenocementovou, tl. do 150 mm</t>
  </si>
  <si>
    <t>https://podminky.urs.cz/item/CS_URS_2022_01/967031733</t>
  </si>
  <si>
    <t>začištění vybouraných otvorů</t>
  </si>
  <si>
    <t>0,15*(1,0+2,05*2)*5</t>
  </si>
  <si>
    <t>0,15*(0,8+2,05*2+3,25*2+1,8)</t>
  </si>
  <si>
    <t>0,15*(0,7+0,3)*2*4</t>
  </si>
  <si>
    <t>0,15*(0,4+0,2)*2*3</t>
  </si>
  <si>
    <t>0,15*(0,7+2,0*2)</t>
  </si>
  <si>
    <t>12,0*0,05+0,325</t>
  </si>
  <si>
    <t>25</t>
  </si>
  <si>
    <t>967031132</t>
  </si>
  <si>
    <t>Přisekání rovných ostění v cihelném zdivu na MV nebo MVC</t>
  </si>
  <si>
    <t>-1944307231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</si>
  <si>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</si>
  <si>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https://podminky.urs.cz/item/CS_URS_2022_01/967031132</t>
  </si>
  <si>
    <t>rozšíření dveřního otvoru v místnosti č.1.05 - výkres č.4</t>
  </si>
  <si>
    <t>0,15*2,05*2</t>
  </si>
  <si>
    <t>0,085</t>
  </si>
  <si>
    <t>26</t>
  </si>
  <si>
    <t>787100802</t>
  </si>
  <si>
    <t>Vysklívání stěn, příček, balkónového zábradlí, výtahových šachet pl přes 1 do 3 m2 skla plochého</t>
  </si>
  <si>
    <t>58491576</t>
  </si>
  <si>
    <t>Vysklívání stěn a příček, balkónového zábradlí, výtahových šachet skla plochého, plochy přes 1 do 3 m2</t>
  </si>
  <si>
    <t>https://podminky.urs.cz/item/CS_URS_2022_01/787100802</t>
  </si>
  <si>
    <t>výkres č.4 - odstranění drátoskla + Al rámů</t>
  </si>
  <si>
    <t>3,25*1,8+0,15</t>
  </si>
  <si>
    <t>27</t>
  </si>
  <si>
    <t>787101822</t>
  </si>
  <si>
    <t>Příplatek k vysklívání stěn za konstrukce s Al lištami oboustrannými</t>
  </si>
  <si>
    <t>-1396427729</t>
  </si>
  <si>
    <t>Vysklívání stěn a příček, balkónového zábradlí, výtahových šachet Příplatek k cenám za konstrukce s hliníkovými lištami oboustrannými</t>
  </si>
  <si>
    <t>https://podminky.urs.cz/item/CS_URS_2022_01/787101822</t>
  </si>
  <si>
    <t>k pol.787100802</t>
  </si>
  <si>
    <t>6,0</t>
  </si>
  <si>
    <t>28</t>
  </si>
  <si>
    <t>977151131</t>
  </si>
  <si>
    <t>Jádrové vrty diamantovými korunkami do stavebních materiálů D přes 350 do 400 mm</t>
  </si>
  <si>
    <t>-1985880967</t>
  </si>
  <si>
    <t>Jádrové vrty diamantovými korunkami do stavebních materiálů (železobetonu, betonu, cihel, obkladů, dlažeb, kamene) průměru přes 350 do 400 mm</t>
  </si>
  <si>
    <t>https://podminky.urs.cz/item/CS_URS_2022_01/977151131</t>
  </si>
  <si>
    <t>29</t>
  </si>
  <si>
    <t>977151218</t>
  </si>
  <si>
    <t>Jádrové vrty dovrchní diamantovými korunkami do stavebních materiálů D přes 90 do 100 mm</t>
  </si>
  <si>
    <t>-2055179074</t>
  </si>
  <si>
    <t>Jádrové vrty diamantovými korunkami do stavebních materiálů (železobetonu, betonu, cihel, obkladů, dlažeb, kamene) dovrchní (směrem vzhůru), průměru přes 90 do 100 mm</t>
  </si>
  <si>
    <t>https://podminky.urs.cz/item/CS_URS_2022_01/977151218</t>
  </si>
  <si>
    <t>30</t>
  </si>
  <si>
    <t>783806809</t>
  </si>
  <si>
    <t>Odstranění nátěrů z omítek okartáčováním</t>
  </si>
  <si>
    <t>2100796586</t>
  </si>
  <si>
    <t>https://podminky.urs.cz/item/CS_URS_2022_01/783806809</t>
  </si>
  <si>
    <t>dle pol.78380010R (odd.783)</t>
  </si>
  <si>
    <t>301,0</t>
  </si>
  <si>
    <t>31</t>
  </si>
  <si>
    <t>784121001</t>
  </si>
  <si>
    <t>Oškrabání malby v mísnostech v do 3,80 m</t>
  </si>
  <si>
    <t>683871648</t>
  </si>
  <si>
    <t>Oškrabání malby v místnostech výšky do 3,80 m</t>
  </si>
  <si>
    <t>https://podminky.urs.cz/item/CS_URS_2022_01/784121001</t>
  </si>
  <si>
    <t>stávající zdivo + stropy - dle pol.784181001 (odd.784)</t>
  </si>
  <si>
    <t>232,0</t>
  </si>
  <si>
    <t>B-D</t>
  </si>
  <si>
    <t>PAVILON  D</t>
  </si>
  <si>
    <t>32</t>
  </si>
  <si>
    <t>-719030273</t>
  </si>
  <si>
    <t>místnost č.1.09 - výkres č.7</t>
  </si>
  <si>
    <t>(7,4+2,75)*2-1,0</t>
  </si>
  <si>
    <t>33</t>
  </si>
  <si>
    <t>1094836654</t>
  </si>
  <si>
    <t>19,4</t>
  </si>
  <si>
    <t>34</t>
  </si>
  <si>
    <t>641505823</t>
  </si>
  <si>
    <t>místnost č.1.11 a 1.12 - výkres č.7</t>
  </si>
  <si>
    <t>39,2+17,2</t>
  </si>
  <si>
    <t>35</t>
  </si>
  <si>
    <t>583842031</t>
  </si>
  <si>
    <t>(5,5+7,4)*2-1,0+0,4*4</t>
  </si>
  <si>
    <t>(2,85+6,2)*2-0,8</t>
  </si>
  <si>
    <t>43,7*0,05+0,115</t>
  </si>
  <si>
    <t>36</t>
  </si>
  <si>
    <t>776501812</t>
  </si>
  <si>
    <t>Demontáž povlakových podlahovin ze stěn výšky přes 2 do 3,8 m</t>
  </si>
  <si>
    <t>-32961707</t>
  </si>
  <si>
    <t>https://podminky.urs.cz/item/CS_URS_2022_01/776501812</t>
  </si>
  <si>
    <t>místnost č.1.10 - čelní stěna - textilní obklad</t>
  </si>
  <si>
    <t>(7,5+0,9)*3,25+0,7</t>
  </si>
  <si>
    <t>37</t>
  </si>
  <si>
    <t>766411811</t>
  </si>
  <si>
    <t>Demontáž truhlářského obložení stěn z panelů plochy do 1,5 m2</t>
  </si>
  <si>
    <t>-241873525</t>
  </si>
  <si>
    <t>Demontáž obložení stěn panely, plochy do 1,5 m2</t>
  </si>
  <si>
    <t>https://podminky.urs.cz/item/CS_URS_2022_01/766411811</t>
  </si>
  <si>
    <t>místnost č.1.10 - čelní stěna -  obklad z desek včetně lišt</t>
  </si>
  <si>
    <t>7,4*3,25-0,8*2,0</t>
  </si>
  <si>
    <t>0,55</t>
  </si>
  <si>
    <t>38</t>
  </si>
  <si>
    <t>-287426423</t>
  </si>
  <si>
    <t>místnost 1.10 - výkres č.7</t>
  </si>
  <si>
    <t>0,3*(2,9+5,6+2,7)</t>
  </si>
  <si>
    <t>0,9*(2,9+5,6+2,7)</t>
  </si>
  <si>
    <t>0,56</t>
  </si>
  <si>
    <t>39</t>
  </si>
  <si>
    <t>766441821</t>
  </si>
  <si>
    <t>Demontáž parapetních desek dřevěných nebo plastových šířky do 300 mm délky do 2000 mm</t>
  </si>
  <si>
    <t>213549671</t>
  </si>
  <si>
    <t>Demontáž parapetních desek dřevěných nebo plastových šířky do 300 mm, délky přes 1000 do 2000 mm</t>
  </si>
  <si>
    <t>https://podminky.urs.cz/item/CS_URS_2022_01/766441821</t>
  </si>
  <si>
    <t>40</t>
  </si>
  <si>
    <t>766411822</t>
  </si>
  <si>
    <t>Demontáž truhlářského obložení stěn podkladových roštů</t>
  </si>
  <si>
    <t>-331714523</t>
  </si>
  <si>
    <t>Demontáž obložení stěn podkladových roštů</t>
  </si>
  <si>
    <t>https://podminky.urs.cz/item/CS_URS_2022_01/766411822</t>
  </si>
  <si>
    <t>lišty dřevěného obkladu stěny - dle pol.766411811</t>
  </si>
  <si>
    <t>23,0</t>
  </si>
  <si>
    <t>lišty textilního obložení stěny - dle pol.776501812</t>
  </si>
  <si>
    <t>28,0</t>
  </si>
  <si>
    <t>41</t>
  </si>
  <si>
    <t>962031133</t>
  </si>
  <si>
    <t>Bourání příček z cihel pálených na MVC tl do 150 mm</t>
  </si>
  <si>
    <t>1861137426</t>
  </si>
  <si>
    <t>Bourání příček z cihel, tvárnic nebo příčkovek z cihel pálených, plných nebo dutých na maltu vápennou nebo vápenocementovou, tl. do 150 mm</t>
  </si>
  <si>
    <t>https://podminky.urs.cz/item/CS_URS_2022_01/962031133</t>
  </si>
  <si>
    <t>výkres č.7 - mezi místností č.1.09 a 1.10</t>
  </si>
  <si>
    <t>7,5*3,25+0,025</t>
  </si>
  <si>
    <t>42</t>
  </si>
  <si>
    <t>-810710941</t>
  </si>
  <si>
    <t>1,1</t>
  </si>
  <si>
    <t>43</t>
  </si>
  <si>
    <t>337959795</t>
  </si>
  <si>
    <t>44</t>
  </si>
  <si>
    <t>-1882574043</t>
  </si>
  <si>
    <t>45</t>
  </si>
  <si>
    <t>1818342539</t>
  </si>
  <si>
    <t>výkres č.7 - místnost č. 1.09 a 1.10</t>
  </si>
  <si>
    <t>3,25*(0,1+0,4+1,0*2)</t>
  </si>
  <si>
    <t>0,375</t>
  </si>
  <si>
    <t>46</t>
  </si>
  <si>
    <t>-1632464183</t>
  </si>
  <si>
    <t>výkres č.7 - místnos č.1.09+1.10+1.11</t>
  </si>
  <si>
    <t>1,0*2,0*3</t>
  </si>
  <si>
    <t>47</t>
  </si>
  <si>
    <t>-97411126</t>
  </si>
  <si>
    <t>48</t>
  </si>
  <si>
    <t>413755888</t>
  </si>
  <si>
    <t>ostění otvorů</t>
  </si>
  <si>
    <t>0,15*2,05*2*2</t>
  </si>
  <si>
    <t>0,15*(1,0+0,5)*2*2</t>
  </si>
  <si>
    <t>0,15*(0,4+0,5)*2</t>
  </si>
  <si>
    <t>0,15*3,25*2</t>
  </si>
  <si>
    <t>0,625</t>
  </si>
  <si>
    <t>49</t>
  </si>
  <si>
    <t>502032841</t>
  </si>
  <si>
    <t>rozšíření dveřního otvoru v místnosti č.1.11 - výkres č.7</t>
  </si>
  <si>
    <t>50</t>
  </si>
  <si>
    <t>-2115059670</t>
  </si>
  <si>
    <t>51</t>
  </si>
  <si>
    <t>-743636970</t>
  </si>
  <si>
    <t>52</t>
  </si>
  <si>
    <t>-1729579289</t>
  </si>
  <si>
    <t>170,0</t>
  </si>
  <si>
    <t>53</t>
  </si>
  <si>
    <t>-678468396</t>
  </si>
  <si>
    <t>dle pol.784181001 (odd.784)</t>
  </si>
  <si>
    <t>104,5</t>
  </si>
  <si>
    <t>997</t>
  </si>
  <si>
    <t>Přesun sutě</t>
  </si>
  <si>
    <t>54</t>
  </si>
  <si>
    <t>997013111</t>
  </si>
  <si>
    <t>Vnitrostaveništní doprava suti a vybouraných hmot pro budovy v do 6 m s použitím mechanizace</t>
  </si>
  <si>
    <t>t</t>
  </si>
  <si>
    <t>332252209</t>
  </si>
  <si>
    <t>Vnitrostaveništní doprava suti a vybouraných hmot vodorovně do 50 m svisle s použitím mechanizace pro budovy a haly výšky do 6 m</t>
  </si>
  <si>
    <t>https://podminky.urs.cz/item/CS_URS_2022_01/997013111</t>
  </si>
  <si>
    <t>suť pavilonu A+C+D</t>
  </si>
  <si>
    <t>6,999+17,689+11,198</t>
  </si>
  <si>
    <t>55</t>
  </si>
  <si>
    <t>997013501</t>
  </si>
  <si>
    <t>Odvoz suti a vybouraných hmot na skládku nebo meziskládku do 1 km se složením</t>
  </si>
  <si>
    <t>-841510049</t>
  </si>
  <si>
    <t>Odvoz suti a vybouraných hmot na skládku nebo meziskládku se složením, na vzdálenost do 1 km</t>
  </si>
  <si>
    <t>https://podminky.urs.cz/item/CS_URS_2022_01/997013501</t>
  </si>
  <si>
    <t>56</t>
  </si>
  <si>
    <t>997013509</t>
  </si>
  <si>
    <t>Příplatek k odvozu suti a vybouraných hmot na skládku ZKD 1 km přes 1 km</t>
  </si>
  <si>
    <t>-1598655874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</si>
  <si>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</si>
  <si>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</si>
  <si>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celková vzdálenost 5 km</t>
  </si>
  <si>
    <t>35,886*(5-1)</t>
  </si>
  <si>
    <t>57</t>
  </si>
  <si>
    <t>997013631</t>
  </si>
  <si>
    <t>Poplatek za uložení na skládce (skládkovné) stavebního odpadu směsného kód odpadu 17 09 04</t>
  </si>
  <si>
    <t>1788640495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</si>
  <si>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</si>
  <si>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</si>
  <si>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NS</t>
  </si>
  <si>
    <t>NOVÝ STAV</t>
  </si>
  <si>
    <t>P-A</t>
  </si>
  <si>
    <t>Zemní práce</t>
  </si>
  <si>
    <t>58</t>
  </si>
  <si>
    <t>133212811</t>
  </si>
  <si>
    <t>Hloubení nezapažených šachet v hornině třídy těžitelnosti I skupiny 3 plocha výkopu do 4 m2 ručně</t>
  </si>
  <si>
    <t>1083988506</t>
  </si>
  <si>
    <t>Hloubení nezapažených šachet ručně v horninách třídy těžitelnosti I skupiny 3, půdorysná plocha výkopu do 4 m2</t>
  </si>
  <si>
    <t>https://podminky.urs.cz/item/CS_URS_2022_01/133212811</t>
  </si>
  <si>
    <t>výměna části svodů - 2 ks - výkres č.2 a3</t>
  </si>
  <si>
    <t>hloubka výkopu cca 1,5 m</t>
  </si>
  <si>
    <t>0,8*0,6*1,5*2+0,06</t>
  </si>
  <si>
    <t>59</t>
  </si>
  <si>
    <t>174111101</t>
  </si>
  <si>
    <t>Zásyp jam, šachet rýh nebo kolem objektů sypaninou se zhutněním ručně</t>
  </si>
  <si>
    <t>1172378188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</si>
  <si>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</si>
  <si>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</si>
  <si>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zásyp dle výkopu - pol.133202011</t>
  </si>
  <si>
    <t>1,5</t>
  </si>
  <si>
    <t>Komunikace pozemní</t>
  </si>
  <si>
    <t>60</t>
  </si>
  <si>
    <t>564710011</t>
  </si>
  <si>
    <t>Podklad z kameniva hrubého drceného vel. 8-16 mm plochy přes 100 m2 tl 50 mm</t>
  </si>
  <si>
    <t>-760620336</t>
  </si>
  <si>
    <t>Podklad nebo kryt z kameniva hrubého drceného vel. 8-16 mm s rozprostřením a zhutněním plochy přes 100 m2, po zhutnění tl. 50 mm</t>
  </si>
  <si>
    <t>https://podminky.urs.cz/item/CS_URS_2022_01/564710011</t>
  </si>
  <si>
    <t>zpevněná plocha před vchodem - výkres č.3</t>
  </si>
  <si>
    <t>tl. skladby 250 mm</t>
  </si>
  <si>
    <t>8,23*2,43</t>
  </si>
  <si>
    <t>méně plochy kamenného obrubníku</t>
  </si>
  <si>
    <t>-0,25*(8,23+2,0)</t>
  </si>
  <si>
    <t>0,559</t>
  </si>
  <si>
    <t>61</t>
  </si>
  <si>
    <t>564731111R</t>
  </si>
  <si>
    <t>Podklad z kameniva hrubého drceného vel. 0-63 mm tl 100 mm</t>
  </si>
  <si>
    <t>-583193019</t>
  </si>
  <si>
    <t>Podklad nebo kryt z kameniva hrubého drceného vel. 0-63 mm s rozprostřením a zhutněním, po zhutnění tl. 100 mm</t>
  </si>
  <si>
    <t>62</t>
  </si>
  <si>
    <t>596211110</t>
  </si>
  <si>
    <t>Kladení zámkové dlažby komunikací pro pěší ručně tl 60 mm skupiny A pl do 50 m2</t>
  </si>
  <si>
    <t>-411123219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</si>
  <si>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</si>
  <si>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</si>
  <si>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méně plocha ČZ</t>
  </si>
  <si>
    <t>-1,5*1,0*3</t>
  </si>
  <si>
    <t>0,059</t>
  </si>
  <si>
    <t>tl. skladby 100 mm</t>
  </si>
  <si>
    <t>5,6*0,85</t>
  </si>
  <si>
    <t>0,24</t>
  </si>
  <si>
    <t>63</t>
  </si>
  <si>
    <t>M</t>
  </si>
  <si>
    <t>59245008</t>
  </si>
  <si>
    <t>dlažba tvar obdélník betonová 200x100x60mm barevná</t>
  </si>
  <si>
    <t>-1213931279</t>
  </si>
  <si>
    <t>dodávka, doprava k pol.596211110</t>
  </si>
  <si>
    <t>ztratné 3%</t>
  </si>
  <si>
    <t>18,0*1,03+0,46</t>
  </si>
  <si>
    <t>64</t>
  </si>
  <si>
    <t>916241213</t>
  </si>
  <si>
    <t>Osazení obrubníku kamenného stojatého s boční opěrou do lože z betonu prostého</t>
  </si>
  <si>
    <t>-1276982151</t>
  </si>
  <si>
    <t>Osazení obrubníku kamenného se zřízením lože, s vyplněním a zatřením spár cementovou maltou stojatého s boční opěrou z betonu prostého, do lože z betonu prostého</t>
  </si>
  <si>
    <t>https://podminky.urs.cz/item/CS_URS_2022_01/916241213</t>
  </si>
  <si>
    <t>8,23+2,0</t>
  </si>
  <si>
    <t>0,77</t>
  </si>
  <si>
    <t>65</t>
  </si>
  <si>
    <t>58380004</t>
  </si>
  <si>
    <t>obrubník kamenný žulový přímý 1000x250x200mm</t>
  </si>
  <si>
    <t>1557922632</t>
  </si>
  <si>
    <t>P</t>
  </si>
  <si>
    <t>Poznámka k položce:
Hmotnost: 125 kg/bm</t>
  </si>
  <si>
    <t>dodávka, doprava k pol.916241213</t>
  </si>
  <si>
    <t>11,0</t>
  </si>
  <si>
    <t>66</t>
  </si>
  <si>
    <t>581124115</t>
  </si>
  <si>
    <t>Kryt z betonu komunikace pro pěší tl. 150 mm</t>
  </si>
  <si>
    <t>-291897695</t>
  </si>
  <si>
    <t>Kryt z prostého betonu komunikací pro pěší tl. 150 mm</t>
  </si>
  <si>
    <t>https://podminky.urs.cz/item/CS_URS_2022_01/581124115</t>
  </si>
  <si>
    <t>úpravy zpevněné plochy před vchodem - výkres č.3</t>
  </si>
  <si>
    <t>dobetonávky</t>
  </si>
  <si>
    <t>0,5</t>
  </si>
  <si>
    <t>998</t>
  </si>
  <si>
    <t>Přesun hmot</t>
  </si>
  <si>
    <t>67</t>
  </si>
  <si>
    <t>998223011</t>
  </si>
  <si>
    <t>Přesun hmot pro pozemní komunikace s krytem dlážděným</t>
  </si>
  <si>
    <t>957430384</t>
  </si>
  <si>
    <t>Přesun hmot pro pozemní komunikace s krytem dlážděným dopravní vzdálenost do 200 m jakékoliv délky objektu</t>
  </si>
  <si>
    <t>https://podminky.urs.cz/item/CS_URS_2022_01/998223011</t>
  </si>
  <si>
    <t>721</t>
  </si>
  <si>
    <t>Zdravotechnika - vnitřní kanalizace</t>
  </si>
  <si>
    <t>68</t>
  </si>
  <si>
    <t>721141103</t>
  </si>
  <si>
    <t>Potrubí kanalizační litinové bezhrdlové odpadní spojované spojkami DN 100</t>
  </si>
  <si>
    <t>-828625225</t>
  </si>
  <si>
    <t>Potrubí z litinových trub bezhrdlových odpadní DN 100</t>
  </si>
  <si>
    <t>https://podminky.urs.cz/item/CS_URS_2022_01/721141103</t>
  </si>
  <si>
    <t>nahrada rozebrané části litinového svodu novým litinovým svode</t>
  </si>
  <si>
    <t>včetně čistícího kusu a tvarovek</t>
  </si>
  <si>
    <t>1,0*2</t>
  </si>
  <si>
    <t>69</t>
  </si>
  <si>
    <t>721141104</t>
  </si>
  <si>
    <t>Potrubí kanalizační litinové bezhrdlové odpadní spojované spojkami DN 125</t>
  </si>
  <si>
    <t>-1345096339</t>
  </si>
  <si>
    <t>Potrubí z litinových trub bezhrdlových odpadní DN 125</t>
  </si>
  <si>
    <t>https://podminky.urs.cz/item/CS_URS_2022_01/721141104</t>
  </si>
  <si>
    <t>včetně  tvarovek</t>
  </si>
  <si>
    <t>0,5*2</t>
  </si>
  <si>
    <t>70</t>
  </si>
  <si>
    <t>72124210R</t>
  </si>
  <si>
    <t>Lapač střešních splavenin z PVC se zápachovou klapkou a lapacím košem DN 125</t>
  </si>
  <si>
    <t>1321094286</t>
  </si>
  <si>
    <t>Lapače střešních splavenin z PVC se zápachovou klapkou a lapacím košem DN 125</t>
  </si>
  <si>
    <t>montáž, dodávka, doprava</t>
  </si>
  <si>
    <t>71</t>
  </si>
  <si>
    <t>721171918</t>
  </si>
  <si>
    <t>Potrubí z PP propojení potrubí DN 200</t>
  </si>
  <si>
    <t>475739893</t>
  </si>
  <si>
    <t>Opravy odpadního potrubí plastového propojení dosavadního potrubí DN 200</t>
  </si>
  <si>
    <t>https://podminky.urs.cz/item/CS_URS_2022_01/721171918</t>
  </si>
  <si>
    <t>napojení lapač nečistot na stávající dešťovou kanalizaci</t>
  </si>
  <si>
    <t>(včetně tvarovek)</t>
  </si>
  <si>
    <t>72</t>
  </si>
  <si>
    <t>998721101</t>
  </si>
  <si>
    <t>Přesun hmot tonážní pro vnitřní kanalizace v objektech v do 6 m</t>
  </si>
  <si>
    <t>-775139164</t>
  </si>
  <si>
    <t>Přesun hmot pro vnitřní kanalizace stanovený z hmotnosti přesunovaného materiálu vodorovná dopravní vzdálenost do 50 m v objektech výšky do 6 m</t>
  </si>
  <si>
    <t>https://podminky.urs.cz/item/CS_URS_2022_01/998721101</t>
  </si>
  <si>
    <t>767</t>
  </si>
  <si>
    <t>Konstrukce zámečnické</t>
  </si>
  <si>
    <t>73</t>
  </si>
  <si>
    <t>767531111</t>
  </si>
  <si>
    <t>Montáž vstupních kovových nebo plastových rohoží čistících zón</t>
  </si>
  <si>
    <t>-69920572</t>
  </si>
  <si>
    <t>Montáž vstupních čistících zón z rohoží kovových nebo plastových</t>
  </si>
  <si>
    <t>https://podminky.urs.cz/item/CS_URS_2022_01/767531111</t>
  </si>
  <si>
    <t>ČZ na hrubé nečistoty před vstupem - výkres č.3</t>
  </si>
  <si>
    <t>vel.1500 x 1000 mm - 3 ks</t>
  </si>
  <si>
    <t>1,5*1,0*3</t>
  </si>
  <si>
    <t>74</t>
  </si>
  <si>
    <t>69752035</t>
  </si>
  <si>
    <t>rohož vstupní samonosná kovová - škrabák</t>
  </si>
  <si>
    <t>-922081861</t>
  </si>
  <si>
    <t>dodávka, doprava k pol.767531111</t>
  </si>
  <si>
    <t>4,5</t>
  </si>
  <si>
    <t>75</t>
  </si>
  <si>
    <t>767531121</t>
  </si>
  <si>
    <t>Osazení zapuštěného rámu z L profilů k čistícím rohožím</t>
  </si>
  <si>
    <t>891575955</t>
  </si>
  <si>
    <t>Montáž vstupních čistících zón z rohoží osazení rámu mosazného nebo hliníkového zapuštěného z L profilů</t>
  </si>
  <si>
    <t>https://podminky.urs.cz/item/CS_URS_2022_01/767531121</t>
  </si>
  <si>
    <t>(1,5+1,0)*2*3</t>
  </si>
  <si>
    <t>76</t>
  </si>
  <si>
    <t>6975216R</t>
  </si>
  <si>
    <t>rám pro zapuštění profil L-30/30 20/30- nerez</t>
  </si>
  <si>
    <t>388944117</t>
  </si>
  <si>
    <t>rám pro zapuštění profil L-30/30 20/30 - nerez</t>
  </si>
  <si>
    <t>dodávka, doprava k pol.767531121</t>
  </si>
  <si>
    <t>15,0</t>
  </si>
  <si>
    <t>77</t>
  </si>
  <si>
    <t>998767101</t>
  </si>
  <si>
    <t>Přesun hmot tonážní pro zámečnické konstrukce v objektech v do 6 m</t>
  </si>
  <si>
    <t>-445187199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</si>
  <si>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</si>
  <si>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</si>
  <si>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P-C</t>
  </si>
  <si>
    <t>Svislé a kompletní konstrukce</t>
  </si>
  <si>
    <t>78</t>
  </si>
  <si>
    <t>3100000R1</t>
  </si>
  <si>
    <t>Zednické výpomoce pro instalace (elektro, ZTI, VZT, ÚT) neobsažené u jednotlivých profesí (např. rýhy, prostupy a jejich těsnění, začištění rýh apod)</t>
  </si>
  <si>
    <t>kpl</t>
  </si>
  <si>
    <t>2088385712</t>
  </si>
  <si>
    <t>79</t>
  </si>
  <si>
    <t>317944321</t>
  </si>
  <si>
    <t>Válcované nosníky do č.12 dodatečně osazované do připravených otvorů</t>
  </si>
  <si>
    <t>373274444</t>
  </si>
  <si>
    <t>Válcované nosníky dodatečně osazované do připravených otvorů bez zazdění hlav do č. 12</t>
  </si>
  <si>
    <t>https://podminky.urs.cz/item/CS_URS_2022_01/317944321</t>
  </si>
  <si>
    <t>výkres č.4 - 2xL40/40/4 (2,42kg/m´) dl.1,1m  - 5x</t>
  </si>
  <si>
    <t>2xL40/40/4  (2.42kg/m´) dl.0,9m  - 1x</t>
  </si>
  <si>
    <t>2*2,42*(1,1*5+0,9)*1,05*0,001</t>
  </si>
  <si>
    <t>80</t>
  </si>
  <si>
    <t>317234410</t>
  </si>
  <si>
    <t>Vyzdívka mezi nosníky z cihel pálených na MC</t>
  </si>
  <si>
    <t>-1140332284</t>
  </si>
  <si>
    <t>Vyzdívka mezi nosníky cihlami pálenými na maltu cementovou</t>
  </si>
  <si>
    <t>https://podminky.urs.cz/item/CS_URS_2022_01/317234410</t>
  </si>
  <si>
    <t>ocelové nosníky vč.vyklínování</t>
  </si>
  <si>
    <t>k pol.317944321</t>
  </si>
  <si>
    <t>0,15*0,1*(1,1*5+0,9)+0,004</t>
  </si>
  <si>
    <t>81</t>
  </si>
  <si>
    <t>340231021</t>
  </si>
  <si>
    <t>Zazdívka otvorů v příčkách nebo stěnách pl přes 0,25 do 1 m2 cihlami děrovanými tl 140 mm</t>
  </si>
  <si>
    <t>-29967543</t>
  </si>
  <si>
    <t>Zazdívka otvorů v příčkách nebo stěnách děrovanými cihlami plochy přes 0,25 do 1 m2 , tloušťka příčky 140 mm</t>
  </si>
  <si>
    <t>https://podminky.urs.cz/item/CS_URS_2022_01/340231021</t>
  </si>
  <si>
    <t>zazdívka z keramických tvárnic</t>
  </si>
  <si>
    <t>výkres č.74- místnost 1.02</t>
  </si>
  <si>
    <t>0,4*0,2*3*+0,11</t>
  </si>
  <si>
    <t>82</t>
  </si>
  <si>
    <t>340231035</t>
  </si>
  <si>
    <t>Zazdívka otvorů v příčkách nebo stěnách pl přes 1 do 4 m2 cihlami děrovanými tl 140 mm</t>
  </si>
  <si>
    <t>1956272572</t>
  </si>
  <si>
    <t>Zazdívka otvorů v příčkách nebo stěnách děrovanými cihlami plochy přes 1 do 4 m2 , tloušťka příčky 140 mm</t>
  </si>
  <si>
    <t>https://podminky.urs.cz/item/CS_URS_2022_01/340231035</t>
  </si>
  <si>
    <t>zazdívka dveřního otvoru</t>
  </si>
  <si>
    <t>0,9*2,05+0,055</t>
  </si>
  <si>
    <t>83</t>
  </si>
  <si>
    <t>342244121</t>
  </si>
  <si>
    <t>Příčka z cihel děrovaných do P10 na maltu M5 tloušťky 140 mm</t>
  </si>
  <si>
    <t>1680951485</t>
  </si>
  <si>
    <t>Příčky jednoduché z cihel děrovaných klasických spojených na pero a drážku na maltu M5, pevnost cihel do P15, tl. příčky 140 mm</t>
  </si>
  <si>
    <t>https://podminky.urs.cz/item/CS_URS_2022_01/342244121</t>
  </si>
  <si>
    <t>dozdívka po vybourání drátoskla - výkres č.4</t>
  </si>
  <si>
    <t>1,8*3,25+0,05</t>
  </si>
  <si>
    <t>84</t>
  </si>
  <si>
    <t>342291121</t>
  </si>
  <si>
    <t>Ukotvení příček k cihelným konstrukcím plochými kotvami</t>
  </si>
  <si>
    <t>-1189582980</t>
  </si>
  <si>
    <t>Ukotvení příček plochými kotvami, do konstrukce cihelné</t>
  </si>
  <si>
    <t>https://podminky.urs.cz/item/CS_URS_2022_01/342291121</t>
  </si>
  <si>
    <t>k pol.340231021</t>
  </si>
  <si>
    <t>0,2*6</t>
  </si>
  <si>
    <t>k pol.340231035</t>
  </si>
  <si>
    <t>2,05*2</t>
  </si>
  <si>
    <t>k pol.342244121</t>
  </si>
  <si>
    <t>3,25*2+0,2</t>
  </si>
  <si>
    <t>Úpravy povrchů, podlahy a osazování výplní</t>
  </si>
  <si>
    <t>85</t>
  </si>
  <si>
    <t>631311115</t>
  </si>
  <si>
    <t>Mazanina tl přes 50 do 80 mm z betonu prostého bez zvýšených nároků na prostředí tř. C 20/25</t>
  </si>
  <si>
    <t>-1489526392</t>
  </si>
  <si>
    <t>Mazanina z betonu prostého bez zvýšených nároků na prostředí tl. přes 50 do 80 mm tř. C 20/25</t>
  </si>
  <si>
    <t>https://podminky.urs.cz/item/CS_URS_2022_01/631311115</t>
  </si>
  <si>
    <t>podbetonování  vkládaných ocelových nosníků betonem C20/25</t>
  </si>
  <si>
    <t>0,15*0,15*0,05*12</t>
  </si>
  <si>
    <t>začištění kotevních míst po odstranění pódia v podlaze</t>
  </si>
  <si>
    <t>0,1*1,0</t>
  </si>
  <si>
    <t>začištění podlahy po vybouraných příčkách</t>
  </si>
  <si>
    <t>0,1*0,1*(4,9+4,0+2,2)</t>
  </si>
  <si>
    <t>86</t>
  </si>
  <si>
    <t>632451034</t>
  </si>
  <si>
    <t>Vyrovnávací potěr tl přes 40 do 50 mm z MC 15 provedený v ploše</t>
  </si>
  <si>
    <t>-1134295609</t>
  </si>
  <si>
    <t>Potěr cementový vyrovnávací z malty (MC-15) v ploše o průměrné (střední) tl. přes 40 do 50 mm</t>
  </si>
  <si>
    <t>https://podminky.urs.cz/item/CS_URS_2022_01/632451034</t>
  </si>
  <si>
    <t>vyrovnání podkladu podlahy v místě bourané ker.dlažby (1.05)</t>
  </si>
  <si>
    <t xml:space="preserve"> a bourané příčky</t>
  </si>
  <si>
    <t>3,1</t>
  </si>
  <si>
    <t>87</t>
  </si>
  <si>
    <t>615142012</t>
  </si>
  <si>
    <t>Potažení vnitřních nosníků rabicovým pletivem</t>
  </si>
  <si>
    <t>193375588</t>
  </si>
  <si>
    <t>Potažení vnitřních ploch pletivem v ploše nebo pruzích, na plném podkladu rabicovým provizorním přichycením nosníků</t>
  </si>
  <si>
    <t>https://podminky.urs.cz/item/CS_URS_2022_01/615142012</t>
  </si>
  <si>
    <t>0,15*(0,9*5+0,7)</t>
  </si>
  <si>
    <t>0,3*(1,7*10+1,5*2)</t>
  </si>
  <si>
    <t>0,22</t>
  </si>
  <si>
    <t>88</t>
  </si>
  <si>
    <t>612142012</t>
  </si>
  <si>
    <t>Potažení vnitřních stěn rabicovým pletivem</t>
  </si>
  <si>
    <t>168804751</t>
  </si>
  <si>
    <t>Potažení vnitřních ploch pletivem v ploše nebo pruzích, na plném podkladu rabicovým provizorním přichycením stěn</t>
  </si>
  <si>
    <t>https://podminky.urs.cz/item/CS_URS_2022_01/612142012</t>
  </si>
  <si>
    <t>navázání dozdívek na stavající zdivo - k pol.340231021 a 340231025</t>
  </si>
  <si>
    <t>0,6*(0,4*2+0,8*5)*3</t>
  </si>
  <si>
    <t>0,6*(2,05*4+0,9*2)</t>
  </si>
  <si>
    <t>0,6*(3,25*4+1,8*2)</t>
  </si>
  <si>
    <t>25,7*0,05+0,115</t>
  </si>
  <si>
    <t>89</t>
  </si>
  <si>
    <t>612331141</t>
  </si>
  <si>
    <t>Cementová omítka štuková dvouvrstvá vnitřních stěn nanášená ručně</t>
  </si>
  <si>
    <t>1636507509</t>
  </si>
  <si>
    <t>Omítka cementová vnitřních ploch nanášená ručně dvouvrstvá, tloušťky jádrové omítky do 10 mm a tloušťky štuku do 3 mm štuková plstí hlazená svislých konstrukcí stěn</t>
  </si>
  <si>
    <t>https://podminky.urs.cz/item/CS_URS_2022_01/612331141</t>
  </si>
  <si>
    <t>omítka na rabicové pletivo</t>
  </si>
  <si>
    <t>pol.612142012+615142012</t>
  </si>
  <si>
    <t>26,0+7,0</t>
  </si>
  <si>
    <t>90</t>
  </si>
  <si>
    <t>612331191</t>
  </si>
  <si>
    <t>Příplatek k cementové omítce vnitřních stěn za každých dalších 5 mm tloušťky ručně</t>
  </si>
  <si>
    <t>1653198689</t>
  </si>
  <si>
    <t>Omítka cementová vnitřních ploch nanášená ručně Příplatek k cenám za každých dalších i započatých 5 mm tloušťky omítky přes 10 mm stěn</t>
  </si>
  <si>
    <t>https://podminky.urs.cz/item/CS_URS_2022_01/612331191</t>
  </si>
  <si>
    <t>celková tl. jádra 20 mm</t>
  </si>
  <si>
    <t>pol.612331141</t>
  </si>
  <si>
    <t>33,0*2</t>
  </si>
  <si>
    <t>91</t>
  </si>
  <si>
    <t>612135001</t>
  </si>
  <si>
    <t>Vyrovnání podkladu vnitřních stěn maltou vápenocementovou tl do 10 mm</t>
  </si>
  <si>
    <t>-1620115591</t>
  </si>
  <si>
    <t>Vyrovnání nerovností podkladu vnitřních omítaných ploch maltou, tloušťky do 10 mm vápenocementovou stěn</t>
  </si>
  <si>
    <t>https://podminky.urs.cz/item/CS_URS_2022_01/612135001</t>
  </si>
  <si>
    <t>začištění povrchů po vybouraných konstrukcí</t>
  </si>
  <si>
    <t>předpoklad 10% plocha stávajících stěn - celková tl.vyrovnání 20 mm</t>
  </si>
  <si>
    <t>stávající stěny</t>
  </si>
  <si>
    <t>výkres č.5- m.č.1.01 až 1.05</t>
  </si>
  <si>
    <t>3,15*(7,4*2+11,9*2+0,4*6)</t>
  </si>
  <si>
    <t>-2,35*2,4*4</t>
  </si>
  <si>
    <t>3,25*(5,9*2+7,4*2+0,4*4)</t>
  </si>
  <si>
    <t>-2,35*2,4*2</t>
  </si>
  <si>
    <t>3,15*(8,8*2+7,4*2+0,4*4+1,9*2)</t>
  </si>
  <si>
    <t>-2,45*2,4*3</t>
  </si>
  <si>
    <t>3,15*(8,8*2+7,4*2+0,4*4)</t>
  </si>
  <si>
    <t>3,25*(1,65*2+2,0*2)</t>
  </si>
  <si>
    <t>0,425</t>
  </si>
  <si>
    <t>plochy zasažené stav.pracemi na chodbě</t>
  </si>
  <si>
    <t>(včetně začištění okolo zárubní)</t>
  </si>
  <si>
    <t>100,0</t>
  </si>
  <si>
    <t>Mezisoučet A - 100% plochy</t>
  </si>
  <si>
    <t>z toho 10%</t>
  </si>
  <si>
    <t>502,0*0,1+0,8</t>
  </si>
  <si>
    <t>Mezisoučet B - 10% plochy</t>
  </si>
  <si>
    <t>92</t>
  </si>
  <si>
    <t>612135091</t>
  </si>
  <si>
    <t>Příplatek k vyrovnání vnitřních stěn maltou vápenocementovou za každých dalších 5 mm tl</t>
  </si>
  <si>
    <t>-658451533</t>
  </si>
  <si>
    <t>Vyrovnání nerovností podkladu vnitřních omítaných ploch Příplatek k ceně za každých dalších 5 mm tloušťky podkladní vrstvy přes 10 mm maltou vápenocementovou stěn</t>
  </si>
  <si>
    <t>https://podminky.urs.cz/item/CS_URS_2022_01/612135091</t>
  </si>
  <si>
    <t>pol.612135001 mezisoučet B</t>
  </si>
  <si>
    <t>51,0*2</t>
  </si>
  <si>
    <t>93</t>
  </si>
  <si>
    <t>611135001</t>
  </si>
  <si>
    <t>Vyrovnání podkladu vnitřních stropů maltou vápenocementovou tl do 10 mm</t>
  </si>
  <si>
    <t>-1280995004</t>
  </si>
  <si>
    <t>Vyrovnání nerovností podkladu vnitřních omítaných ploch maltou, tloušťky do 10 mm vápenocementovou stropů</t>
  </si>
  <si>
    <t>https://podminky.urs.cz/item/CS_URS_2022_01/611135001</t>
  </si>
  <si>
    <t>předpoklad 10% plocha stávajících stropů - celková tl.vyrovnání 20 mm</t>
  </si>
  <si>
    <t>stávající stropy - m.č.1.02, 1.05</t>
  </si>
  <si>
    <t>42,2+3,03+0,77</t>
  </si>
  <si>
    <t>Mezisoučet A - 100% plochy stropů</t>
  </si>
  <si>
    <t>46,0*0,1+0,4</t>
  </si>
  <si>
    <t>Mezisoučet B - 10% plochy stropů</t>
  </si>
  <si>
    <t>94</t>
  </si>
  <si>
    <t>611135091</t>
  </si>
  <si>
    <t>Příplatek k vyrovnání vnitřních stropů maltou vápenocementovou za každých dalších 5 mm tl</t>
  </si>
  <si>
    <t>1247144653</t>
  </si>
  <si>
    <t>Vyrovnání nerovností podkladu vnitřních omítaných ploch Příplatek k ceně za každých dalších 5 mm tloušťky podkladní vrstvy přes 10 mm maltou vápenocementovou stropů</t>
  </si>
  <si>
    <t>https://podminky.urs.cz/item/CS_URS_2022_01/611135091</t>
  </si>
  <si>
    <t>pol.611135001 mezisoučet B</t>
  </si>
  <si>
    <t>5,0*2</t>
  </si>
  <si>
    <t>95</t>
  </si>
  <si>
    <t>612321121</t>
  </si>
  <si>
    <t>Vápenocementová omítka hladká jednovrstvá vnitřních stěn nanášená ručně</t>
  </si>
  <si>
    <t>-1604857168</t>
  </si>
  <si>
    <t>Omítka vápenocementová vnitřních ploch nanášená ručně jednovrstvá, tloušťky do 10 mm hladká svislých konstrukcí stěn</t>
  </si>
  <si>
    <t>https://podminky.urs.cz/item/CS_URS_2022_01/612321121</t>
  </si>
  <si>
    <t>dozdívky a nové zdivo</t>
  </si>
  <si>
    <t>0,9*2,05*2+0,4*0,2*2*3</t>
  </si>
  <si>
    <t>1,8*3,25*2</t>
  </si>
  <si>
    <t>15,8*0,1+0,55</t>
  </si>
  <si>
    <t>oprava vnitřních omítek stávajících stěn - dle TZ  20% plochy</t>
  </si>
  <si>
    <t>pol.612135001 mezisoučet A</t>
  </si>
  <si>
    <t>502,0*0,2+0,6</t>
  </si>
  <si>
    <t>96</t>
  </si>
  <si>
    <t>612321191</t>
  </si>
  <si>
    <t>Příplatek k vápenocementové omítce vnitřních stěn za každých dalších 5 mm tloušťky ručně</t>
  </si>
  <si>
    <t>1277968574</t>
  </si>
  <si>
    <t>Omítka vápenocementová vnitřních ploch nanášená ručně Příplatek k cenám za každých dalších i započatých 5 mm tloušťky omítky přes 10 mm stěn</t>
  </si>
  <si>
    <t>https://podminky.urs.cz/item/CS_URS_2022_01/612321191</t>
  </si>
  <si>
    <t>vyrovnání omítek na dozdívkách k okolnímu stávajícímu</t>
  </si>
  <si>
    <t>omítnutému zdivu - o dalších 10 mm tl.</t>
  </si>
  <si>
    <t>pol.612321121 mezisoučet A</t>
  </si>
  <si>
    <t>18,0*2</t>
  </si>
  <si>
    <t>tl.opravované omítka - celkem 20 mm</t>
  </si>
  <si>
    <t>pol.612321121 mezisoučet B</t>
  </si>
  <si>
    <t>101,0*2</t>
  </si>
  <si>
    <t>97</t>
  </si>
  <si>
    <t>611321121</t>
  </si>
  <si>
    <t>Vápenocementová omítka hladká jednovrstvá vnitřních stropů rovných nanášená ručně</t>
  </si>
  <si>
    <t>-1542130278</t>
  </si>
  <si>
    <t>Omítka vápenocementová vnitřních ploch nanášená ručně jednovrstvá, tloušťky do 10 mm hladká vodorovných konstrukcí stropů rovných</t>
  </si>
  <si>
    <t>https://podminky.urs.cz/item/CS_URS_2022_01/611321121</t>
  </si>
  <si>
    <t>oprava vnitřních omítek stropů - dle TZ  20% plochy</t>
  </si>
  <si>
    <t>pol.611135001 mezisoučet A</t>
  </si>
  <si>
    <t>46,0*0,2+0,8</t>
  </si>
  <si>
    <t>98</t>
  </si>
  <si>
    <t>611321191</t>
  </si>
  <si>
    <t>Příplatek k vápenocementové omítce vnitřních stropů za každých dalších 5 mm tloušťky ručně</t>
  </si>
  <si>
    <t>-2030376427</t>
  </si>
  <si>
    <t>Omítka vápenocementová vnitřních ploch nanášená ručně Příplatek k cenám za každých dalších i započatých 5 mm tloušťky omítky přes 10 mm stropů</t>
  </si>
  <si>
    <t>https://podminky.urs.cz/item/CS_URS_2022_01/611321191</t>
  </si>
  <si>
    <t>celková tl. opravovaných omítek 20 mm</t>
  </si>
  <si>
    <t>pol.611321121</t>
  </si>
  <si>
    <t>10,0*2</t>
  </si>
  <si>
    <t>99</t>
  </si>
  <si>
    <t>611311131</t>
  </si>
  <si>
    <t>Potažení vnitřních rovných stropů vápenným štukem tloušťky do 3 mm</t>
  </si>
  <si>
    <t>342800304</t>
  </si>
  <si>
    <t>Potažení vnitřních ploch vápenným štukem tloušťky do 3 mm vodorovných konstrukcí stropů rovných</t>
  </si>
  <si>
    <t>https://podminky.urs.cz/item/CS_URS_2022_01/611311131</t>
  </si>
  <si>
    <t>46,0</t>
  </si>
  <si>
    <t>100</t>
  </si>
  <si>
    <t>612311131</t>
  </si>
  <si>
    <t>Potažení vnitřních stěn vápenným štukem tloušťky do 3 mm</t>
  </si>
  <si>
    <t>61819258</t>
  </si>
  <si>
    <t>Potažení vnitřních ploch vápenným štukem tloušťky do 3 mm svislých konstrukcí stěn</t>
  </si>
  <si>
    <t>https://podminky.urs.cz/item/CS_URS_2022_01/612311131</t>
  </si>
  <si>
    <t>omítnuté stávající stěny</t>
  </si>
  <si>
    <t>502,0</t>
  </si>
  <si>
    <t>101</t>
  </si>
  <si>
    <t>629991011</t>
  </si>
  <si>
    <t>Zakrytí výplní otvorů a svislých ploch fólií přilepenou lepící páskou</t>
  </si>
  <si>
    <t>1497597158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</si>
  <si>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</si>
  <si>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</si>
  <si>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okna</t>
  </si>
  <si>
    <t>2,45*2,4*10+0,2</t>
  </si>
  <si>
    <t>102</t>
  </si>
  <si>
    <t>62222000R</t>
  </si>
  <si>
    <t>Začištění fasády kolem nových otvorů, omítka dle stávající</t>
  </si>
  <si>
    <t>-463755802</t>
  </si>
  <si>
    <t>103</t>
  </si>
  <si>
    <t>642945111</t>
  </si>
  <si>
    <t>Osazování protipožárních nebo protiplynových zárubní dveří jednokřídlových do 2,5 m2</t>
  </si>
  <si>
    <t>1039685475</t>
  </si>
  <si>
    <t>Osazování ocelových zárubní protipožárních nebo protiplynových dveří do vynechaného otvoru, s obetonováním, dveří jednokřídlových do 2,5 m2</t>
  </si>
  <si>
    <t>https://podminky.urs.cz/item/CS_URS_2022_01/642945111</t>
  </si>
  <si>
    <t>pro dveře D1 900/1970 mm</t>
  </si>
  <si>
    <t>104</t>
  </si>
  <si>
    <t>642942111</t>
  </si>
  <si>
    <t>Osazování zárubní nebo rámů dveřních kovových do 2,5 m2 na MC</t>
  </si>
  <si>
    <t>1611195855</t>
  </si>
  <si>
    <t>Osazování zárubní nebo rámů kovových dveřních lisovaných nebo z úhelníků bez dveřních křídel na cementovou maltu, plochy otvoru do 2,5 m2</t>
  </si>
  <si>
    <t>https://podminky.urs.cz/item/CS_URS_2022_01/642942111</t>
  </si>
  <si>
    <t>pro dveře D2 900/1970 mm</t>
  </si>
  <si>
    <t>105</t>
  </si>
  <si>
    <t>55331224</t>
  </si>
  <si>
    <t>zárubeň ocelová pro běžné zdění hranatý profil s polodrážkou 900 L/P</t>
  </si>
  <si>
    <t>1776501097</t>
  </si>
  <si>
    <t>zárubeň ocelová pro běžné zdění hranatý profil s polodrážkou  900 L/P</t>
  </si>
  <si>
    <t>dodávka, doprava k pol.642942111</t>
  </si>
  <si>
    <t>106</t>
  </si>
  <si>
    <t>55330010R</t>
  </si>
  <si>
    <t>zárubeň ocelová protipožární pro dveře D1 900/1970 mm</t>
  </si>
  <si>
    <t>-1644970088</t>
  </si>
  <si>
    <t>dodávka, doprava k pol.642945111</t>
  </si>
  <si>
    <t>Lešení a stavební výtahy</t>
  </si>
  <si>
    <t>107</t>
  </si>
  <si>
    <t>949101111</t>
  </si>
  <si>
    <t>Lešení pomocné pro objekty pozemních staveb s lešeňovou podlahou v do 1,9 m zatížení do 150 kg/m2</t>
  </si>
  <si>
    <t>-367524883</t>
  </si>
  <si>
    <t>Lešení pomocné pracovní pro objekty pozemních staveb pro zatížení do 150 kg/m2, o výšce lešeňové podlahy do 1,9 m</t>
  </si>
  <si>
    <t>https://podminky.urs.cz/item/CS_URS_2022_01/949101111</t>
  </si>
  <si>
    <t>výkres č.5 - místnost 1.01 až 1.05 + část chodby</t>
  </si>
  <si>
    <t>84,3+42,1+63,0+64,4+3,1+20,1</t>
  </si>
  <si>
    <t>Různé dokončovací konstrukce a práce pozemních staveb</t>
  </si>
  <si>
    <t>108</t>
  </si>
  <si>
    <t>9500000R1</t>
  </si>
  <si>
    <t>Odstranění stávajícího zvonkového tabla u hlavního vstupu a vybudování nové niky níže - horní hrana zvonkového tabla  a komunikačního systému max 1,2 m nad podlahou - pro možnost ovládání zvonků  imobilem (viz.projekt elektro)</t>
  </si>
  <si>
    <t>666842718</t>
  </si>
  <si>
    <t>Odstranění stávajícího zvonkového tabla u hlavního vstupu a vybudování nové niky níže - horní hrana zvonkového tabla a komunikačního systému max 1,2 m nad podlahou - pro možnost ovládání zvonků imobilem (viz.projekt elektro)</t>
  </si>
  <si>
    <t>109</t>
  </si>
  <si>
    <t>952901111</t>
  </si>
  <si>
    <t>Vyčištění budov bytové a občanské výstavby při výšce podlaží do 4 m</t>
  </si>
  <si>
    <t>757759182</t>
  </si>
  <si>
    <t>Vyčištění budov nebo objektů před předáním do užívání budov bytové nebo občanské výstavby, světlé výšky podlaží do 4 m</t>
  </si>
  <si>
    <t>https://podminky.urs.cz/item/CS_URS_2022_01/952901111</t>
  </si>
  <si>
    <t>84,3+42,1+63,0+64,4+3,1+50,1</t>
  </si>
  <si>
    <t>110</t>
  </si>
  <si>
    <t>9500000R2</t>
  </si>
  <si>
    <t>Utěsnění spáry protupů stěnovou konstrukcí minerálními vlákny s vyšší objemovou hmotností + u povrchu spáru uzavřít pružným tmelem</t>
  </si>
  <si>
    <t>-723267718</t>
  </si>
  <si>
    <t>111</t>
  </si>
  <si>
    <t>9500000R3</t>
  </si>
  <si>
    <t>Kontrola a odpojení všech instalací v místě bourání, jejich dočasné vypuštění, odpojení a demontáž.</t>
  </si>
  <si>
    <t>146565600</t>
  </si>
  <si>
    <t>112</t>
  </si>
  <si>
    <t>9500000R4</t>
  </si>
  <si>
    <t>Osazení svslé nerezové lišty k ochraně rohů</t>
  </si>
  <si>
    <t>1690802853</t>
  </si>
  <si>
    <t>dílna a přípravna dílny - ochrana sloupu proti poškození</t>
  </si>
  <si>
    <t>2,0*6</t>
  </si>
  <si>
    <t>WC imobilní</t>
  </si>
  <si>
    <t>113</t>
  </si>
  <si>
    <t>95011100R</t>
  </si>
  <si>
    <t>nerezová lišta pro ochranu rohů</t>
  </si>
  <si>
    <t>-1847955853</t>
  </si>
  <si>
    <t>dodávka, doprava k pol.9500000R3</t>
  </si>
  <si>
    <t>13,5</t>
  </si>
  <si>
    <t>114</t>
  </si>
  <si>
    <t>998011001</t>
  </si>
  <si>
    <t>Přesun hmot pro budovy zděné v do 6 m</t>
  </si>
  <si>
    <t>-1651778287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</si>
  <si>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</si>
  <si>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https://podminky.urs.cz/item/CS_URS_2022_01/998011001</t>
  </si>
  <si>
    <t>711</t>
  </si>
  <si>
    <t>Izolace proti vodě, vlhkosti a plynům</t>
  </si>
  <si>
    <t>115</t>
  </si>
  <si>
    <t>711193131</t>
  </si>
  <si>
    <t>Izolace proti vlhkosti na svislé ploše těsnicí kaší minerální minerální na bázi cementu a disperze dvousložková</t>
  </si>
  <si>
    <t>-1532920025</t>
  </si>
  <si>
    <t>Izolace proti zemní vlhkosti ostatní těsnicí hmotou dvousložkovou na bázi cementu na ploše svislé S</t>
  </si>
  <si>
    <t>https://podminky.urs.cz/item/CS_URS_2022_01/711193131</t>
  </si>
  <si>
    <t>pod keramický obklad v m.č. 1.05</t>
  </si>
  <si>
    <t>dle pol.781474115</t>
  </si>
  <si>
    <t>9,0</t>
  </si>
  <si>
    <t>116</t>
  </si>
  <si>
    <t>998711101</t>
  </si>
  <si>
    <t>Přesun hmot tonážní pro izolace proti vodě, vlhkosti a plynům v objektech v do 6 m</t>
  </si>
  <si>
    <t>-795728365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</si>
  <si>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</si>
  <si>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</si>
  <si>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713</t>
  </si>
  <si>
    <t>Izolace tepelné</t>
  </si>
  <si>
    <t>117</t>
  </si>
  <si>
    <t>713121211</t>
  </si>
  <si>
    <t>Montáž izolace tepelné podlah volně kladenými okrajovými pásky</t>
  </si>
  <si>
    <t>-1749814444</t>
  </si>
  <si>
    <t>Montáž tepelné izolace podlah okrajovými pásky kladenými volně</t>
  </si>
  <si>
    <t>https://podminky.urs.cz/item/CS_URS_2022_01/713121211</t>
  </si>
  <si>
    <t>výkres č.5 - místnost č.1.01, 1.02, 1.03, 1.04, 1.05</t>
  </si>
  <si>
    <t>42,0+30,0+38,0+34,0+7,0</t>
  </si>
  <si>
    <t>151,0*0,05+0,45</t>
  </si>
  <si>
    <t>118</t>
  </si>
  <si>
    <t>59042130</t>
  </si>
  <si>
    <t>páska PE pro dilatační kročejovou izolaci š 80mm</t>
  </si>
  <si>
    <t>-1047044027</t>
  </si>
  <si>
    <t>pásek z pěnového PE tl.5 mm</t>
  </si>
  <si>
    <t>ztratné 5% - dodávka, doprava k pol.713431012</t>
  </si>
  <si>
    <t>159,0*1,05+0,05</t>
  </si>
  <si>
    <t>119</t>
  </si>
  <si>
    <t>998713101</t>
  </si>
  <si>
    <t>Přesun hmot tonážní pro izolace tepelné v objektech v do 6 m</t>
  </si>
  <si>
    <t>368213693</t>
  </si>
  <si>
    <t>Přesun hmot pro izolace tepelné stanovený z hmotnosti přesunovaného materiálu vodorovná dopravní vzdálenost do 50 m v objektech výšky do 6 m</t>
  </si>
  <si>
    <t>https://podminky.urs.cz/item/CS_URS_2022_01/998713101</t>
  </si>
  <si>
    <t>725</t>
  </si>
  <si>
    <t>Zdravotechnika - zařizovací předměty</t>
  </si>
  <si>
    <t>120</t>
  </si>
  <si>
    <t>725291712</t>
  </si>
  <si>
    <t>Doplňky zařízení koupelen a záchodů smaltované madlo krakorcové dl 834 mm</t>
  </si>
  <si>
    <t>soubor</t>
  </si>
  <si>
    <t>53540945</t>
  </si>
  <si>
    <t>Doplňky zařízení koupelen a záchodů smaltované madla krakorcová, délky 834 mm</t>
  </si>
  <si>
    <t>https://podminky.urs.cz/item/CS_URS_2022_01/725291712</t>
  </si>
  <si>
    <t>srovnatelně pro madlo pro imobilní dveře</t>
  </si>
  <si>
    <t>121</t>
  </si>
  <si>
    <t>725291721</t>
  </si>
  <si>
    <t>Doplňky zařízení koupelen a záchodů smaltované madlo krakorcové sklopné dl 550 mm</t>
  </si>
  <si>
    <t>1522730266</t>
  </si>
  <si>
    <t>Doplňky zařízení koupelen a záchodů smaltované madla krakorcová sklopná, délky 550 mm</t>
  </si>
  <si>
    <t>https://podminky.urs.cz/item/CS_URS_2022_01/725291721</t>
  </si>
  <si>
    <t>u umyvadla - imobilní WC</t>
  </si>
  <si>
    <t>122</t>
  </si>
  <si>
    <t>725291722</t>
  </si>
  <si>
    <t>Doplňky zařízení koupelen a záchodů smaltované madlo krakorcové sklopné dl 834 mm</t>
  </si>
  <si>
    <t>1406462023</t>
  </si>
  <si>
    <t>Doplňky zařízení koupelen a záchodů smaltované madla krakorcová sklopná, délky 834 mm</t>
  </si>
  <si>
    <t>https://podminky.urs.cz/item/CS_URS_2022_01/725291722</t>
  </si>
  <si>
    <t>u záchodové mísy - imobilní WC</t>
  </si>
  <si>
    <t>123</t>
  </si>
  <si>
    <t>725291511</t>
  </si>
  <si>
    <t>Doplňky zařízení koupelen a záchodů plastové dávkovač tekutého mýdla na 350 ml</t>
  </si>
  <si>
    <t>909178436</t>
  </si>
  <si>
    <t>https://podminky.urs.cz/item/CS_URS_2022_01/725291511</t>
  </si>
  <si>
    <t>124</t>
  </si>
  <si>
    <t>725291521</t>
  </si>
  <si>
    <t>Doplňky zařízení koupelen a záchodů plastové zásobník toaletních papírů</t>
  </si>
  <si>
    <t>-512640733</t>
  </si>
  <si>
    <t>https://podminky.urs.cz/item/CS_URS_2022_01/725291521</t>
  </si>
  <si>
    <t>125</t>
  </si>
  <si>
    <t>725291531</t>
  </si>
  <si>
    <t>Doplňky zařízení koupelen a záchodů plastové zásobník papírových ručníků</t>
  </si>
  <si>
    <t>1461301678</t>
  </si>
  <si>
    <t>https://podminky.urs.cz/item/CS_URS_2022_01/725291531</t>
  </si>
  <si>
    <t>126</t>
  </si>
  <si>
    <t>72529110R</t>
  </si>
  <si>
    <t>Háček na stěnu - montáž, dodávka</t>
  </si>
  <si>
    <t>801670469</t>
  </si>
  <si>
    <t>127</t>
  </si>
  <si>
    <t>72529120R</t>
  </si>
  <si>
    <t>Držák na toaletní kartáž včetně kartáče</t>
  </si>
  <si>
    <t>-1477322358</t>
  </si>
  <si>
    <t>128</t>
  </si>
  <si>
    <t>55431079R</t>
  </si>
  <si>
    <t>koš odpadkový  (plast) 6 litrů</t>
  </si>
  <si>
    <t>412370816</t>
  </si>
  <si>
    <t>koš odpadkový nášlapný (plast) 6 litrů</t>
  </si>
  <si>
    <t>735</t>
  </si>
  <si>
    <t>Ústřední vytápění - otopná tělesa</t>
  </si>
  <si>
    <t>129</t>
  </si>
  <si>
    <t>7350000R1</t>
  </si>
  <si>
    <t>Demontáž a zpětná montáž otopných těles včetně všech potřebných prací, vč.vypuštění a napuštění, propláchnutí, odvzdušnění + nový nátěr včetně odstranění starého</t>
  </si>
  <si>
    <t>-1374229575</t>
  </si>
  <si>
    <t>https://podminky.urs.cz/item/CS_URS_2022_01/7350000R1</t>
  </si>
  <si>
    <t>12,0</t>
  </si>
  <si>
    <t>Poznámka :</t>
  </si>
  <si>
    <t>Nátěrový systém pro tělesa do vnitřního prostředí C3,</t>
  </si>
  <si>
    <t>vysoká životnost (20 let), odstín bílý.</t>
  </si>
  <si>
    <t>763</t>
  </si>
  <si>
    <t>Konstrukce suché výstavby</t>
  </si>
  <si>
    <t>130</t>
  </si>
  <si>
    <t>763431012</t>
  </si>
  <si>
    <t>Montáž minerálního podhledu s vyjímatelnými panely vel. přes 0,36 do 0,72 m2 na zavěšený polozapuštěný rošt</t>
  </si>
  <si>
    <t>-205043845</t>
  </si>
  <si>
    <t>Montáž podhledu minerálního včetně zavěšeného roštu polozapuštěného s panely vyjímatelnými, velikosti panelů přes 0,36 m2 do 0,72 m2</t>
  </si>
  <si>
    <t>https://podminky.urs.cz/item/CS_URS_2022_01/763431012</t>
  </si>
  <si>
    <t>výkres č.6 - místnost č.1.01+1.03+1.04</t>
  </si>
  <si>
    <t>84,3+63,0+64,4</t>
  </si>
  <si>
    <t>131</t>
  </si>
  <si>
    <t>59036028R</t>
  </si>
  <si>
    <t>panel minerální  kazetový akustický velkoformátový polozapuštěná hrana, viditelný rošt bílá, činitel zvukové pohltivosti = 0,85 - dodávka, doprava</t>
  </si>
  <si>
    <t>-1941240418</t>
  </si>
  <si>
    <t>dle pol.763431012 - ztratné 5%</t>
  </si>
  <si>
    <t>211,7*1,05+0,715</t>
  </si>
  <si>
    <t>132</t>
  </si>
  <si>
    <t>7630000R1</t>
  </si>
  <si>
    <t>Příplatek na ztížené kotvení podhledu do dutinových stropních panelů</t>
  </si>
  <si>
    <t>-1045717048</t>
  </si>
  <si>
    <t>https://podminky.urs.cz/item/CS_URS_2022_01/7630000R1</t>
  </si>
  <si>
    <t>133</t>
  </si>
  <si>
    <t>763122531</t>
  </si>
  <si>
    <t>SDK stěna šachtová tl 80 mm profil UW+2xCW 50 desky 2xDF 15 s izolací EI 60 Rw do do 37 dB</t>
  </si>
  <si>
    <t>1972077755</t>
  </si>
  <si>
    <t>Stěna šachtová ze sádrokartonových desek s nosnou konstrukcí ze zdvojených ocelových profilů UW, CW dvojitě opláštěná deskami protipožárními DF tl. 2 x 15 mm EI 60, stěna tl. 80 mm, profil 50, s izolací, Rw do 37 dB</t>
  </si>
  <si>
    <t>https://podminky.urs.cz/item/CS_URS_2022_01/763122531</t>
  </si>
  <si>
    <t>výkres č.5</t>
  </si>
  <si>
    <t>3,25*0,9*6</t>
  </si>
  <si>
    <t>0,45</t>
  </si>
  <si>
    <t>134</t>
  </si>
  <si>
    <t>763111437</t>
  </si>
  <si>
    <t>SDK příčka tl 150 mm profil CW+UW 100 desky 2xH2 12,5 s izolací EI 60 Rw do 56 dB</t>
  </si>
  <si>
    <t>488651833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</si>
  <si>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</si>
  <si>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https://podminky.urs.cz/item/CS_URS_2022_01/763111437</t>
  </si>
  <si>
    <t>výkres č.5 - m.č.1.03</t>
  </si>
  <si>
    <t>3,15*1,9+0,015</t>
  </si>
  <si>
    <t>135</t>
  </si>
  <si>
    <t>763111331</t>
  </si>
  <si>
    <t>SDK příčka tl 75 mm profil CW+UW 50 desky 1xH2 12,5 s izolací EI 30 Rw do 45 dB</t>
  </si>
  <si>
    <t>323129386</t>
  </si>
  <si>
    <t>Příčka ze sádrokartonových desek s nosnou konstrukcí z jednoduchých ocelových profilů UW, CW jednoduše opláštěná deskou impregnovanou H2 tl. 12,5 mm, příčka tl. 75 mm, profil 50, s izolací, EI 30, Rw do 45 dB</t>
  </si>
  <si>
    <t>https://podminky.urs.cz/item/CS_URS_2022_01/763111331</t>
  </si>
  <si>
    <t>výkres č.5 - m.č.1.01+ 1.04 - akustické izolace tl.min.40 mm</t>
  </si>
  <si>
    <t>3,15*(0,155+1,0*2)*2</t>
  </si>
  <si>
    <t>0,423</t>
  </si>
  <si>
    <t>136</t>
  </si>
  <si>
    <t>76311146R</t>
  </si>
  <si>
    <t>SDK příčka tl 100 mm profil CW+UW 75 desky 2x akustické 12,5 TI 60 mm 40 kg/m3 EI 90 Rw 56 dB</t>
  </si>
  <si>
    <t>-2096789362</t>
  </si>
  <si>
    <t>Příčka ze sádrokartonových desek s nosnou konstrukcí z jednoduchých ocelových profilů UW, CW dvojitě opláštěná deskami akustickými tl. 2 x 12,5 mm, EI 90, příčka tl. 125 mm, profil 75 TI tl. 60 mm 40 kg/m3, Rw 56 dB</t>
  </si>
  <si>
    <t>výkres č.5 - m.č.1.01+ 1.03 - akustické izolace tl.min.40 mm</t>
  </si>
  <si>
    <t>3,15*(0,3+1,1+5,6)</t>
  </si>
  <si>
    <t>3,15*(0,2+4,0)</t>
  </si>
  <si>
    <t>0,72</t>
  </si>
  <si>
    <t>137</t>
  </si>
  <si>
    <t>763111751</t>
  </si>
  <si>
    <t>Příplatek k SDK příčce za plochu do 6 m2 jednotlivě</t>
  </si>
  <si>
    <t>754756830</t>
  </si>
  <si>
    <t>Příčka ze sádrokartonových desek Příplatek k cenám za plochu do 6 m2 jednotlivě</t>
  </si>
  <si>
    <t>https://podminky.urs.cz/item/CS_URS_2022_01/763111751</t>
  </si>
  <si>
    <t>pol.763122531</t>
  </si>
  <si>
    <t>18,0</t>
  </si>
  <si>
    <t>pol.763111437,0</t>
  </si>
  <si>
    <t>pol.763111331</t>
  </si>
  <si>
    <t>14,0</t>
  </si>
  <si>
    <t>138</t>
  </si>
  <si>
    <t>763111763</t>
  </si>
  <si>
    <t>Příplatek k SDK příčce s dvojitou nosnou konstrukcí za zahuštění profilů na vzdálenost 31 mm</t>
  </si>
  <si>
    <t>-1691361461</t>
  </si>
  <si>
    <t>Příčka ze sádrokartonových desek Příplatek k cenám za zahuštění profilů u příček s nosnou konstrukcí ze zdvojených profilů na vzdálenost 31 cm</t>
  </si>
  <si>
    <t>https://podminky.urs.cz/item/CS_URS_2022_01/763111763</t>
  </si>
  <si>
    <t>k pol.7631111437+763111331+763111461</t>
  </si>
  <si>
    <t>6,0+14,0+36,0</t>
  </si>
  <si>
    <t>139</t>
  </si>
  <si>
    <t>763111714</t>
  </si>
  <si>
    <t>SDK příčka zalomení</t>
  </si>
  <si>
    <t>-1011953708</t>
  </si>
  <si>
    <t>Příčka ze sádrokartonových desek ostatní konstrukce a práce na příčkách ze sádrokartonových desek zalomení příčky</t>
  </si>
  <si>
    <t>https://podminky.urs.cz/item/CS_URS_2022_01/763111714</t>
  </si>
  <si>
    <t>3,15*4</t>
  </si>
  <si>
    <t>140</t>
  </si>
  <si>
    <t>763111713</t>
  </si>
  <si>
    <t>SDK příčka ukončení ve volném prostoru</t>
  </si>
  <si>
    <t>1488961982</t>
  </si>
  <si>
    <t>Příčka ze sádrokartonových desek ostatní konstrukce a práce na příčkách ze sádrokartonových desek ukončení příčky ve volném prostoru</t>
  </si>
  <si>
    <t>https://podminky.urs.cz/item/CS_URS_2022_01/763111713</t>
  </si>
  <si>
    <t>místnost č.1.03</t>
  </si>
  <si>
    <t>3,15</t>
  </si>
  <si>
    <t>141</t>
  </si>
  <si>
    <t>763111717</t>
  </si>
  <si>
    <t>SDK příčka základní penetrační nátěr (oboustranně)</t>
  </si>
  <si>
    <t>-1185163458</t>
  </si>
  <si>
    <t>Příčka ze sádrokartonových desek ostatní konstrukce a práce na příčkách ze sádrokartonových desek základní penetrační nátěr (oboustranný)</t>
  </si>
  <si>
    <t>https://podminky.urs.cz/item/CS_URS_2022_01/763111717</t>
  </si>
  <si>
    <t>oboustranný nátěr</t>
  </si>
  <si>
    <t>pol.763122531+763111437</t>
  </si>
  <si>
    <t>18,0+6,0</t>
  </si>
  <si>
    <t>pol.763111331+763111461</t>
  </si>
  <si>
    <t>14,0+36,0</t>
  </si>
  <si>
    <t>142</t>
  </si>
  <si>
    <t>763121429</t>
  </si>
  <si>
    <t>SDK stěna předsazená tl 112,5 mm profil CW+UW 100 deska 1xH2 12,5 TI 40 mm EI 30</t>
  </si>
  <si>
    <t>45854195</t>
  </si>
  <si>
    <t>Stěna předsazená ze sádrokartonových desek s nosnou konstrukcí z ocelových profilů CW, UW jednoduše opláštěná deskou impregnovanou H2 tl. 12,5 mm, TI tl. 40 mm, EI 30 stěna tl. 112,5 mm, profil 100</t>
  </si>
  <si>
    <t>https://podminky.urs.cz/item/CS_URS_2022_01/763121429</t>
  </si>
  <si>
    <t>výkres č.5 - místnost č.1.05</t>
  </si>
  <si>
    <t>1,2*0,9</t>
  </si>
  <si>
    <t>143</t>
  </si>
  <si>
    <t>763121714</t>
  </si>
  <si>
    <t>SDK stěna předsazená základní penetrační nátěr</t>
  </si>
  <si>
    <t>1176706171</t>
  </si>
  <si>
    <t>Stěna předsazená ze sádrokartonových desek ostatní konstrukce a práce na předsazených stěnách ze sádrokartonových desek základní penetrační nátěr</t>
  </si>
  <si>
    <t>https://podminky.urs.cz/item/CS_URS_2022_01/763121714</t>
  </si>
  <si>
    <t>jednostranný nátěr</t>
  </si>
  <si>
    <t>pol.763121429</t>
  </si>
  <si>
    <t>1,08</t>
  </si>
  <si>
    <t>144</t>
  </si>
  <si>
    <t>1819002027</t>
  </si>
  <si>
    <t>k pol.763121429</t>
  </si>
  <si>
    <t>145</t>
  </si>
  <si>
    <t>998763100</t>
  </si>
  <si>
    <t>Přesun hmot tonážní pro dřevostavby v objektech v do 6 m</t>
  </si>
  <si>
    <t>-645916430</t>
  </si>
  <si>
    <t>Přesun hmot pro dřevostavby stanovený z hmotnosti přesunovaného materiálu vodorovná dopravní vzdálenost do 50 m v objektech výšky do 6 m</t>
  </si>
  <si>
    <t>https://podminky.urs.cz/item/CS_URS_2022_01/998763100</t>
  </si>
  <si>
    <t>766</t>
  </si>
  <si>
    <t>Konstrukce truhlářské</t>
  </si>
  <si>
    <t>146</t>
  </si>
  <si>
    <t>766660002</t>
  </si>
  <si>
    <t>Montáž dveřních křídel otvíravých jednokřídlových š přes 0,8 m do ocelové zárubně</t>
  </si>
  <si>
    <t>-1725315834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</si>
  <si>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</si>
  <si>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</si>
  <si>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dveře D2</t>
  </si>
  <si>
    <t>147</t>
  </si>
  <si>
    <t>61160216</t>
  </si>
  <si>
    <t>dveře dřevěné vnitřní hladké plné 1křídlové bílé 90x197cm</t>
  </si>
  <si>
    <t>-1780983433</t>
  </si>
  <si>
    <t>dodávka, doprava k pol.766660002</t>
  </si>
  <si>
    <t>dveřní madlo je vykázáno v odd.725</t>
  </si>
  <si>
    <t>součástí dodávka jsou veškeré kotevní a pomocné konstrukce</t>
  </si>
  <si>
    <t>148</t>
  </si>
  <si>
    <t>766660022</t>
  </si>
  <si>
    <t>Montáž dveřních křídel otvíravých jednokřídlových š přes 0,8 m požárních do ocelové zárubně</t>
  </si>
  <si>
    <t>1781034787</t>
  </si>
  <si>
    <t>Montáž dveřních křídel dřevěných nebo plastových otevíravých do ocelové zárubně protipožárních jednokřídlových, šířky přes 800 mm</t>
  </si>
  <si>
    <t>https://podminky.urs.cz/item/CS_URS_2022_01/766660022</t>
  </si>
  <si>
    <t>dveře D1</t>
  </si>
  <si>
    <t>149</t>
  </si>
  <si>
    <t>61166010R</t>
  </si>
  <si>
    <t>dveře D1 - protipožární a akustické dřevěné dveře plné hladké 900/1970 mm, lakované, bílé</t>
  </si>
  <si>
    <t>-396942961</t>
  </si>
  <si>
    <t>akustika kompletně včetně zárubně R´w min.32 dB</t>
  </si>
  <si>
    <t>požární odolnost: kompletní dveře včetně zárubně</t>
  </si>
  <si>
    <t>EW 30DP3-C2</t>
  </si>
  <si>
    <t>dodávka, doprava k pol.766660022</t>
  </si>
  <si>
    <t>150</t>
  </si>
  <si>
    <t>766660300R</t>
  </si>
  <si>
    <t>Příplatek na zvýšenou mechanickou odolnost pro nové vnitřní dveře</t>
  </si>
  <si>
    <t>-166074476</t>
  </si>
  <si>
    <t>https://podminky.urs.cz/item/CS_URS_2022_01/766660300R</t>
  </si>
  <si>
    <t>151</t>
  </si>
  <si>
    <t>76666000R</t>
  </si>
  <si>
    <t>Větrací mřížka ve dveřích - obdélníková hliníková s fixními zkosenými horizontálními příčkami 600x200 - montáž, dodávka, doprava</t>
  </si>
  <si>
    <t>-1707480027</t>
  </si>
  <si>
    <t>152</t>
  </si>
  <si>
    <t>766661912</t>
  </si>
  <si>
    <t>Oprava dveřních křídel s výměnou kování</t>
  </si>
  <si>
    <t>2050798117</t>
  </si>
  <si>
    <t>Oprava dveřních křídel dřevěných z měkkého dřeva s výměnou kování</t>
  </si>
  <si>
    <t>https://podminky.urs.cz/item/CS_URS_2022_01/766661912</t>
  </si>
  <si>
    <t>0,8*2,0</t>
  </si>
  <si>
    <t>153</t>
  </si>
  <si>
    <t>766660729</t>
  </si>
  <si>
    <t>Montáž dveřního interiérového kování - štítku s klikou</t>
  </si>
  <si>
    <t>777345429</t>
  </si>
  <si>
    <t>Montáž dveřních doplňků dveřního kování interiérového štítku s klikou</t>
  </si>
  <si>
    <t>https://podminky.urs.cz/item/CS_URS_2022_01/766660729</t>
  </si>
  <si>
    <t>154</t>
  </si>
  <si>
    <t>54900010R</t>
  </si>
  <si>
    <t>kování štítové klika-klika + zámek vložkový - dodávka, doprava</t>
  </si>
  <si>
    <t>2034601176</t>
  </si>
  <si>
    <t>pro dveře D1</t>
  </si>
  <si>
    <t>pro opravované stávající dveře</t>
  </si>
  <si>
    <t>155</t>
  </si>
  <si>
    <t>54900020R</t>
  </si>
  <si>
    <t>kování štítové, klika-klika, wc klička s možností odjištění z vnější strany - dodávka, doprava</t>
  </si>
  <si>
    <t>-1284262386</t>
  </si>
  <si>
    <t>pro dveře D2</t>
  </si>
  <si>
    <t>156</t>
  </si>
  <si>
    <t>76666011R</t>
  </si>
  <si>
    <t>Systém centrálního klíče</t>
  </si>
  <si>
    <t>-1168141077</t>
  </si>
  <si>
    <t>https://podminky.urs.cz/item/CS_URS_2022_01/76666011R</t>
  </si>
  <si>
    <t>157</t>
  </si>
  <si>
    <t>766660717</t>
  </si>
  <si>
    <t>Montáž dveřních křídel samozavírače na ocelovou zárubeň</t>
  </si>
  <si>
    <t>1129626860</t>
  </si>
  <si>
    <t>Montáž dveřních doplňků samozavírače na zárubeň ocelovou</t>
  </si>
  <si>
    <t>https://podminky.urs.cz/item/CS_URS_2022_01/766660717</t>
  </si>
  <si>
    <t>158</t>
  </si>
  <si>
    <t>54917265R</t>
  </si>
  <si>
    <t xml:space="preserve">samozavírač dveří hydraulický </t>
  </si>
  <si>
    <t>1867487966</t>
  </si>
  <si>
    <t>samozavírač dveří hydraulický</t>
  </si>
  <si>
    <t>dodávka, doprava k pol.766660717</t>
  </si>
  <si>
    <t>159</t>
  </si>
  <si>
    <t>76666010R</t>
  </si>
  <si>
    <t>Štítek na dveře s hmatným orientačním znakem a příslušným nápisem v Braillově písmu - montáž, dodávka, doprava</t>
  </si>
  <si>
    <t>-1361838034</t>
  </si>
  <si>
    <t>https://podminky.urs.cz/item/CS_URS_2022_01/76666010R</t>
  </si>
  <si>
    <t>štitek bude umístěn 20 cm nad klikou na vnější straně dveří</t>
  </si>
  <si>
    <t>160</t>
  </si>
  <si>
    <t>76600100R</t>
  </si>
  <si>
    <t>Vnitřní plastové krycí parapety š.400mm s otvory v místě topného tělesa, do otvorů osazeny hliníkové mřížky, kovové konzoly + stolové nohy kulaté chromované s kotevní deskou a aretací - montáž,doprava,dodávka vč.kotevních prvků a olištování</t>
  </si>
  <si>
    <t>-89239438</t>
  </si>
  <si>
    <t>https://podminky.urs.cz/item/CS_URS_2022_01/76600100R</t>
  </si>
  <si>
    <t>m.č.1.01+1.03+1.04</t>
  </si>
  <si>
    <t>2,8+5,7+2,7</t>
  </si>
  <si>
    <t>2,7+5,7</t>
  </si>
  <si>
    <t>5,6+2,7+0,1</t>
  </si>
  <si>
    <t>161</t>
  </si>
  <si>
    <t>76600200R</t>
  </si>
  <si>
    <t>Pódium v učetně chemie výšky 18 mm, plocha cca 7 m2 - konstrukce z dřev.hranolů, latí a OSB desek + kročejová izolace,pozinkované kotevní prvky+chemické kotvy</t>
  </si>
  <si>
    <t>-24098234</t>
  </si>
  <si>
    <t>podrobný popis konstrukce a požadavky na materiál v TZ</t>
  </si>
  <si>
    <t>162</t>
  </si>
  <si>
    <t>76600300R</t>
  </si>
  <si>
    <t>Dřevěné krytí rozvodů ZTI v učebně č.1.01 včetně povrchové úpravy - montáž, dodávka, doprava</t>
  </si>
  <si>
    <t>-351230706</t>
  </si>
  <si>
    <t>163</t>
  </si>
  <si>
    <t>998766101</t>
  </si>
  <si>
    <t>Přesun hmot tonážní pro kce truhlářské v objektech v do 6 m</t>
  </si>
  <si>
    <t>67338536</t>
  </si>
  <si>
    <t>Přesun hmot pro konstrukce truhlářské stanovený z hmotnosti přesunovaného materiálu vodorovná dopravní vzdálenost do 50 m v objektech výšky do 6 m</t>
  </si>
  <si>
    <t>https://podminky.urs.cz/item/CS_URS_2022_01/998766101</t>
  </si>
  <si>
    <t>771</t>
  </si>
  <si>
    <t>Podlahy z dlaždic</t>
  </si>
  <si>
    <t>164</t>
  </si>
  <si>
    <t>771474142</t>
  </si>
  <si>
    <t>Montáž soklů z dlaždic keramických s požlábkem flexibilní lepidlo v přes 90 do 120 mm</t>
  </si>
  <si>
    <t>269209319</t>
  </si>
  <si>
    <t>Montáž soklů z dlaždic keramických lepených flexibilním lepidlem s požlábkem, výšky přes 90 do 120 mm</t>
  </si>
  <si>
    <t>https://podminky.urs.cz/item/CS_URS_2022_01/771474142</t>
  </si>
  <si>
    <t>(1,65+1,85)*2-0,9</t>
  </si>
  <si>
    <t>165</t>
  </si>
  <si>
    <t>59761418</t>
  </si>
  <si>
    <t>sokl s položlábkem-dlažba keramická slinutá hladká do interiéru i exteriéru roh vnější 23x90mm</t>
  </si>
  <si>
    <t>2111991416</t>
  </si>
  <si>
    <t>dodávka, doprava k pol.771474141</t>
  </si>
  <si>
    <t xml:space="preserve">ztratné 20%, protiskluznost dle ČSN 744505 </t>
  </si>
  <si>
    <t>součinitel smykového tření musí být větší nebo roven 0,5 (i za mokra)</t>
  </si>
  <si>
    <t>6,1/0,3*1,2+0,6</t>
  </si>
  <si>
    <t>166</t>
  </si>
  <si>
    <t>771574271</t>
  </si>
  <si>
    <t>Montáž podlah keramických pro mechanické zatížení protiskluzných lepených flexibilním lepidlem přes 45 do 50 ks/m2</t>
  </si>
  <si>
    <t>474435335</t>
  </si>
  <si>
    <t>Montáž podlah z dlaždic keramických lepených flexibilním lepidlem maloformátových pro vysoké mechanické zatížení protiskluzných nebo reliéfních (bezbariérových) přes 45 do 50 ks/m2</t>
  </si>
  <si>
    <t>https://podminky.urs.cz/item/CS_URS_2022_01/771574271</t>
  </si>
  <si>
    <t>167</t>
  </si>
  <si>
    <t>771577151</t>
  </si>
  <si>
    <t>Příplatek k montáži podlah keramických do malty za plochu do 5 m2</t>
  </si>
  <si>
    <t>991318450</t>
  </si>
  <si>
    <t>Montáž podlah z dlaždic keramických kladených do malty Příplatek k cenám za plochu do 5 m2 jednotlivě</t>
  </si>
  <si>
    <t>https://podminky.urs.cz/item/CS_URS_2022_01/771577151</t>
  </si>
  <si>
    <t>168</t>
  </si>
  <si>
    <t>59761259</t>
  </si>
  <si>
    <t>dlaždice keramické protiskluzné</t>
  </si>
  <si>
    <t>46056544</t>
  </si>
  <si>
    <t>dodávka, doprava k pol.771574131</t>
  </si>
  <si>
    <t xml:space="preserve">ztratné 10%, protiskluznost dle ČSN 744505 </t>
  </si>
  <si>
    <t>3,1*1,1+0,09</t>
  </si>
  <si>
    <t>169</t>
  </si>
  <si>
    <t>771591115</t>
  </si>
  <si>
    <t>Podlahy spárování silikonem</t>
  </si>
  <si>
    <t>-1827466499</t>
  </si>
  <si>
    <t>Podlahy - dokončovací práce spárování silikonem</t>
  </si>
  <si>
    <t>https://podminky.urs.cz/item/CS_URS_2022_01/771591115</t>
  </si>
  <si>
    <t>přechod dlažba x sokl</t>
  </si>
  <si>
    <t>6,1</t>
  </si>
  <si>
    <t>170</t>
  </si>
  <si>
    <t>998771101</t>
  </si>
  <si>
    <t>Přesun hmot tonážní pro podlahy z dlaždic v objektech v do 6 m</t>
  </si>
  <si>
    <t>2050519447</t>
  </si>
  <si>
    <t>Přesun hmot pro podlahy z dlaždic stanovený z hmotnosti přesunovaného materiálu vodorovná dopravní vzdálenost do 50 m v objektech výšky do 6 m</t>
  </si>
  <si>
    <t>https://podminky.urs.cz/item/CS_URS_2022_01/998771101</t>
  </si>
  <si>
    <t>776</t>
  </si>
  <si>
    <t>Podlahy povlakové</t>
  </si>
  <si>
    <t>171</t>
  </si>
  <si>
    <t>776111116</t>
  </si>
  <si>
    <t>Odstranění zbytků lepidla z podkladu povlakových podlah broušením</t>
  </si>
  <si>
    <t>-2137701776</t>
  </si>
  <si>
    <t>Příprava podkladu broušení podlah stávajícího podkladu pro odstranění lepidla (po starých krytinách)</t>
  </si>
  <si>
    <t>https://podminky.urs.cz/item/CS_URS_2022_01/776111116</t>
  </si>
  <si>
    <t>po DMT ker.dlažby - pol.771471810 pav.C</t>
  </si>
  <si>
    <t>po DMT PVC a koberce  - pol.776201812 pav.C</t>
  </si>
  <si>
    <t>264,0</t>
  </si>
  <si>
    <t>172</t>
  </si>
  <si>
    <t>776111311</t>
  </si>
  <si>
    <t>Vysátí podkladu povlakových podlah</t>
  </si>
  <si>
    <t>1650327391</t>
  </si>
  <si>
    <t>Příprava podkladu vysátí podlah</t>
  </si>
  <si>
    <t>https://podminky.urs.cz/item/CS_URS_2022_01/776111311</t>
  </si>
  <si>
    <t>očistění přebroušených podlah - pol.776111116</t>
  </si>
  <si>
    <t>267,0</t>
  </si>
  <si>
    <t>173</t>
  </si>
  <si>
    <t>771591111</t>
  </si>
  <si>
    <t>Podlahy penetrace podkladu</t>
  </si>
  <si>
    <t>1463968059</t>
  </si>
  <si>
    <t>Podlahy - ostatní práce penetrace podkladu</t>
  </si>
  <si>
    <t>https://podminky.urs.cz/item/CS_URS_2022_01/771591111</t>
  </si>
  <si>
    <t>penetrace přebroušených očištěných podlah - pol.776111116</t>
  </si>
  <si>
    <t>174</t>
  </si>
  <si>
    <t>776141122</t>
  </si>
  <si>
    <t>Vyrovnání podkladu povlakových podlah stěrkou pevnosti 30 MPa tl přes 3 do 5 mm</t>
  </si>
  <si>
    <t>-1274530848</t>
  </si>
  <si>
    <t>Příprava podkladu vyrovnání samonivelační stěrkou podlah min.pevnosti 30 MPa, tloušťky přes 3 do 5 mm</t>
  </si>
  <si>
    <t>https://podminky.urs.cz/item/CS_URS_2022_01/776141122</t>
  </si>
  <si>
    <t>výkres č.5 - místnost č.1.01, 1.02, 1.03, 1.04</t>
  </si>
  <si>
    <t>84,3+42,2+63,0+64,4+0,1</t>
  </si>
  <si>
    <t>175</t>
  </si>
  <si>
    <t>776221211</t>
  </si>
  <si>
    <t>Lepení čtverců z PVC standardním lepidlem</t>
  </si>
  <si>
    <t>-1893191278</t>
  </si>
  <si>
    <t>Montáž podlahovin z PVC lepením standardním lepidlem ze čtverců standardních</t>
  </si>
  <si>
    <t>https://podminky.urs.cz/item/CS_URS_2022_01/776221211</t>
  </si>
  <si>
    <t>176</t>
  </si>
  <si>
    <t>28411012R</t>
  </si>
  <si>
    <t>PVC heterogenní protiskluzné tl.2,5 mm, nášlapná vrstva tl. 0,70mm, zátěž 34/43 otlak do 0,05mm hořlavost Bfl S1, zvýšená odeolnost proti oděrru, otlaku, trhání, musí splňovat požadavky na protiskluznost dle ČSN 744505</t>
  </si>
  <si>
    <t>-1635910226</t>
  </si>
  <si>
    <t>odstín krytiny matný a světlý</t>
  </si>
  <si>
    <t>ztratné 10% - pol.776221211</t>
  </si>
  <si>
    <t>254,0*1,1+0,3</t>
  </si>
  <si>
    <t>177</t>
  </si>
  <si>
    <t>776223112</t>
  </si>
  <si>
    <t>Spoj povlakových podlahovin z PVC svařováním za studena</t>
  </si>
  <si>
    <t>533411643</t>
  </si>
  <si>
    <t>Montáž podlahovin z PVC spoj podlah svařováním za studena</t>
  </si>
  <si>
    <t>https://podminky.urs.cz/item/CS_URS_2022_01/776223112</t>
  </si>
  <si>
    <t>283+137+210+210</t>
  </si>
  <si>
    <t>178</t>
  </si>
  <si>
    <t>776421111</t>
  </si>
  <si>
    <t>Montáž obvodových lišt lepením</t>
  </si>
  <si>
    <t>-352356522</t>
  </si>
  <si>
    <t>Montáž lišt obvodových lepených</t>
  </si>
  <si>
    <t>https://podminky.urs.cz/item/CS_URS_2022_01/776421111</t>
  </si>
  <si>
    <t>50,0+29,0+38,0+34,5</t>
  </si>
  <si>
    <t>179</t>
  </si>
  <si>
    <t>28411010</t>
  </si>
  <si>
    <t>lišta soklová PVC 20x100mm</t>
  </si>
  <si>
    <t>-180786140</t>
  </si>
  <si>
    <t>dodávka, doprava k pol.776421111</t>
  </si>
  <si>
    <t>ztratné 2%</t>
  </si>
  <si>
    <t>151,5*1,02+0,47</t>
  </si>
  <si>
    <t>180</t>
  </si>
  <si>
    <t>776421312</t>
  </si>
  <si>
    <t>Montáž přechodových šroubovaných lišt</t>
  </si>
  <si>
    <t>-328985876</t>
  </si>
  <si>
    <t>Montáž lišt přechodových šroubovaných</t>
  </si>
  <si>
    <t>https://podminky.urs.cz/item/CS_URS_2022_01/776421312</t>
  </si>
  <si>
    <t>přechodové lišty (dveřní otvory)</t>
  </si>
  <si>
    <t>0,9*4+0,8</t>
  </si>
  <si>
    <t>181</t>
  </si>
  <si>
    <t>59054105R</t>
  </si>
  <si>
    <t>profil přechodový Al - přechodová podlahová lišta</t>
  </si>
  <si>
    <t>-1421053123</t>
  </si>
  <si>
    <t>profil přechodový Al  - přechodová podlahová lišta</t>
  </si>
  <si>
    <t>dodávka, doprava k pol.776421312</t>
  </si>
  <si>
    <t>4,4*1,02+0,012</t>
  </si>
  <si>
    <t>182</t>
  </si>
  <si>
    <t>998776101</t>
  </si>
  <si>
    <t>Přesun hmot tonážní pro podlahy povlakové v objektech v do 6 m</t>
  </si>
  <si>
    <t>-1390795951</t>
  </si>
  <si>
    <t>Přesun hmot pro podlahy povlakové stanovený z hmotnosti přesunovaného materiálu vodorovná dopravní vzdálenost do 50 m v objektech výšky do 6 m</t>
  </si>
  <si>
    <t>https://podminky.urs.cz/item/CS_URS_2022_01/998776101</t>
  </si>
  <si>
    <t>781</t>
  </si>
  <si>
    <t>Dokončovací práce - obklady</t>
  </si>
  <si>
    <t>183</t>
  </si>
  <si>
    <t>781474115</t>
  </si>
  <si>
    <t>Montáž obkladů vnitřních keramických hladkých přes 22 do 25 ks/m2 lepených flexibilním lepidlem</t>
  </si>
  <si>
    <t>-646893154</t>
  </si>
  <si>
    <t>Montáž obkladů vnitřních stěn z dlaždic keramických lepených flexibilním lepidlem maloformátových hladkých přes 22 do 25 ks/m2</t>
  </si>
  <si>
    <t>https://podminky.urs.cz/item/CS_URS_2022_01/781474115</t>
  </si>
  <si>
    <t>výkres č.5 - m.č.1.05</t>
  </si>
  <si>
    <t>2,0*(1,65*2-0,9+2,0)+0,2</t>
  </si>
  <si>
    <t>184</t>
  </si>
  <si>
    <t>59761039</t>
  </si>
  <si>
    <t>obklad keramický hladký přes 22 do 25ks/m2</t>
  </si>
  <si>
    <t>-697094623</t>
  </si>
  <si>
    <t>typ a barva dle původních vybouraných</t>
  </si>
  <si>
    <t>ztratné 10%</t>
  </si>
  <si>
    <t>dodávka, doprava k pol.781474115</t>
  </si>
  <si>
    <t>9,0*1,1+0,1</t>
  </si>
  <si>
    <t>185</t>
  </si>
  <si>
    <t>781494511</t>
  </si>
  <si>
    <t>Plastové profily ukončovací lepené flexibilním lepidlem</t>
  </si>
  <si>
    <t>615031893</t>
  </si>
  <si>
    <t>Obklad - dokončující práce profily ukončovací lepené flexibilním lepidlem ukončovací</t>
  </si>
  <si>
    <t>https://podminky.urs.cz/item/CS_URS_2022_01/781494511</t>
  </si>
  <si>
    <t>1,65*2-0,9+2,0</t>
  </si>
  <si>
    <t>186</t>
  </si>
  <si>
    <t>781494111</t>
  </si>
  <si>
    <t>Plastové profily rohové lepené flexibilním lepidlem</t>
  </si>
  <si>
    <t>1628974241</t>
  </si>
  <si>
    <t>Obklad - dokončující práce profily ukončovací lepené flexibilním lepidlem rohové</t>
  </si>
  <si>
    <t>https://podminky.urs.cz/item/CS_URS_2022_01/781494111</t>
  </si>
  <si>
    <t>2,0*3+1,2*0,75+0,1</t>
  </si>
  <si>
    <t>187</t>
  </si>
  <si>
    <t>781491021</t>
  </si>
  <si>
    <t>Montáž zrcadel plochy do 1 m2 lepených silikonovým tmelem na keramický obklad</t>
  </si>
  <si>
    <t>-799955845</t>
  </si>
  <si>
    <t>Montáž zrcadel lepených silikonovým tmelem na keramický obklad, plochy do 1 m2</t>
  </si>
  <si>
    <t>https://podminky.urs.cz/item/CS_URS_2022_01/781491021</t>
  </si>
  <si>
    <t>imobilní WC - m.č. 1.05</t>
  </si>
  <si>
    <t>188</t>
  </si>
  <si>
    <t>6340000R1</t>
  </si>
  <si>
    <t>nerezové zrcadlo 400x900 mm pto TP pevné, provedení antivandal</t>
  </si>
  <si>
    <t>1341576034</t>
  </si>
  <si>
    <t>dodávka, doprava k pol.781491021</t>
  </si>
  <si>
    <t>189</t>
  </si>
  <si>
    <t>781495115</t>
  </si>
  <si>
    <t>Spárování vnitřních obkladů silikonem</t>
  </si>
  <si>
    <t>-2014837779</t>
  </si>
  <si>
    <t>Obklad - dokončující práce ostatní práce spárování silikonem</t>
  </si>
  <si>
    <t>https://podminky.urs.cz/item/CS_URS_2022_01/781495115</t>
  </si>
  <si>
    <t>vnitřní kouty</t>
  </si>
  <si>
    <t>2,0*5</t>
  </si>
  <si>
    <t>okolo zařiz. předmětů</t>
  </si>
  <si>
    <t>190</t>
  </si>
  <si>
    <t>998781101</t>
  </si>
  <si>
    <t>Přesun hmot tonážní pro obklady keramické v objektech v do 6 m</t>
  </si>
  <si>
    <t>1939329522</t>
  </si>
  <si>
    <t>Přesun hmot pro obklady keramické stanovený z hmotnosti přesunovaného materiálu vodorovná dopravní vzdálenost do 50 m v objektech výšky do 6 m</t>
  </si>
  <si>
    <t>https://podminky.urs.cz/item/CS_URS_2022_01/998781101</t>
  </si>
  <si>
    <t>783</t>
  </si>
  <si>
    <t>Dokončovací práce - nátěry</t>
  </si>
  <si>
    <t>191</t>
  </si>
  <si>
    <t>783306805</t>
  </si>
  <si>
    <t>Odstranění nátěru ze zámečnických konstrukcí opálením</t>
  </si>
  <si>
    <t>-1072497486</t>
  </si>
  <si>
    <t>Odstranění nátěrů ze zámečnických konstrukcí opálením s obroušením</t>
  </si>
  <si>
    <t>https://podminky.urs.cz/item/CS_URS_2022_01/783306805</t>
  </si>
  <si>
    <t>stávající zárubeň renovovaných dveří</t>
  </si>
  <si>
    <t>0,8</t>
  </si>
  <si>
    <t>192</t>
  </si>
  <si>
    <t>783301311</t>
  </si>
  <si>
    <t>Odmaštění zámečnických konstrukcí vodou ředitelným odmašťovačem</t>
  </si>
  <si>
    <t>1739303163</t>
  </si>
  <si>
    <t>Příprava podkladu zámečnických konstrukcí před provedením nátěru odmaštění odmašťovačem vodou ředitelným</t>
  </si>
  <si>
    <t>https://podminky.urs.cz/item/CS_URS_2022_01/783301311</t>
  </si>
  <si>
    <t>zárubně nových dveř</t>
  </si>
  <si>
    <t>0,9*4</t>
  </si>
  <si>
    <t>193</t>
  </si>
  <si>
    <t>783314201</t>
  </si>
  <si>
    <t>Základní antikorozní jednonásobný syntetický standardní nátěr zámečnických konstrukcí</t>
  </si>
  <si>
    <t>-1375326668</t>
  </si>
  <si>
    <t>Základní antikorozní nátěr zámečnických konstrukcí jednonásobný syntetický standardní</t>
  </si>
  <si>
    <t>https://podminky.urs.cz/item/CS_URS_2022_01/783314201</t>
  </si>
  <si>
    <t>194</t>
  </si>
  <si>
    <t>783317101</t>
  </si>
  <si>
    <t>Krycí jednonásobný syntetický standardní nátěr zámečnických konstrukcí</t>
  </si>
  <si>
    <t>730718834</t>
  </si>
  <si>
    <t>Krycí nátěr (email) zámečnických konstrukcí jednonásobný syntetický standardní</t>
  </si>
  <si>
    <t>https://podminky.urs.cz/item/CS_URS_2022_01/783317101</t>
  </si>
  <si>
    <t>Barva zárubní musí být kontrastní k ploše stěny a</t>
  </si>
  <si>
    <t>barvě dveří.</t>
  </si>
  <si>
    <t>195</t>
  </si>
  <si>
    <t>78380010R</t>
  </si>
  <si>
    <t>Omyvatelný nátěr hladkých, zrnitých tenkovrstvých nebo štukových omítek dvojnásobný</t>
  </si>
  <si>
    <t>46768672</t>
  </si>
  <si>
    <t>https://podminky.urs.cz/item/CS_URS_2022_01/78380010R</t>
  </si>
  <si>
    <t>2,0*(7,4*2+11,9*2+0,4*6-0,9)</t>
  </si>
  <si>
    <t>-(2,0-0,8)*2,4*4</t>
  </si>
  <si>
    <t>2,0*(5,9*2+7,4*2+0,4*4-0,9)</t>
  </si>
  <si>
    <t>-(2,0-0,8)*2,4*2</t>
  </si>
  <si>
    <t>2,0*(8,8*2+7,4*2+0,4*4+1,9-0,9-4,1)</t>
  </si>
  <si>
    <t>-(2,0-0,8)*2,4*3</t>
  </si>
  <si>
    <t>2,0*(8,8*2+7,4*2+0,4*4-0,9)</t>
  </si>
  <si>
    <t>3,25*2,0</t>
  </si>
  <si>
    <t>nátěr ploch zasažených stav.pracemi na chodbě</t>
  </si>
  <si>
    <t>(barevný odstín dle původního nátěru)</t>
  </si>
  <si>
    <t>60,0</t>
  </si>
  <si>
    <t>294,7*0,02+0,366</t>
  </si>
  <si>
    <t>784</t>
  </si>
  <si>
    <t>Dokončovací práce - malby a tapety</t>
  </si>
  <si>
    <t>196</t>
  </si>
  <si>
    <t>784121031</t>
  </si>
  <si>
    <t>Mydlení podkladu v místnostech v do 3,80 m</t>
  </si>
  <si>
    <t>-487511282</t>
  </si>
  <si>
    <t>Mydlení podkladu v místnostech výšky do 3,80 m</t>
  </si>
  <si>
    <t>https://podminky.urs.cz/item/CS_URS_2022_01/784121031</t>
  </si>
  <si>
    <t>dle pol.784121031 (odd.96)</t>
  </si>
  <si>
    <t>197</t>
  </si>
  <si>
    <t>784161401</t>
  </si>
  <si>
    <t>Celoplošné vyhlazení podkladu sádrovou stěrkou v místnostech v do 3,80 m</t>
  </si>
  <si>
    <t>-869657461</t>
  </si>
  <si>
    <t>Celoplošné vyrovnání podkladu sádrovou stěrkou, tloušťky do 3 mm vyhlazením v místnostech výšky do 3,80 m</t>
  </si>
  <si>
    <t>https://podminky.urs.cz/item/CS_URS_2022_01/784161401</t>
  </si>
  <si>
    <t>stěny z SDK</t>
  </si>
  <si>
    <t>dle pol.763122531 - pouze 1 strana</t>
  </si>
  <si>
    <t>dle pol.763111437 - 2 strany</t>
  </si>
  <si>
    <t>6,0*2</t>
  </si>
  <si>
    <t>dle pol.7631111331 - pouze 1 strana</t>
  </si>
  <si>
    <t>dle pol.76311146R- pouze 1 strana</t>
  </si>
  <si>
    <t>36,0</t>
  </si>
  <si>
    <t>dle pol.763121429 - pouze 1 strana</t>
  </si>
  <si>
    <t>81,1*0,01+0,089</t>
  </si>
  <si>
    <t>198</t>
  </si>
  <si>
    <t>784221101</t>
  </si>
  <si>
    <t>Dvojnásobné bílé malby ze směsí za sucha dobře otěruvzdorných v místnostech do 3,80 m</t>
  </si>
  <si>
    <t>-242386234</t>
  </si>
  <si>
    <t>Malby z malířských směsí otěruvzdorných za sucha dvojnásobné, bílé za sucha otěruvzdorné dobře v místnostech výšky do 3,80 m</t>
  </si>
  <si>
    <t>https://podminky.urs.cz/item/CS_URS_2022_01/784221101</t>
  </si>
  <si>
    <t>stěny včetně stěn SDK vyrovnané stěrkou</t>
  </si>
  <si>
    <t>-(2,35*2,4-4,0)*4</t>
  </si>
  <si>
    <t>-(2,35*2,4-4,0)*2</t>
  </si>
  <si>
    <t>-(2,45*2,4-4,0)*3</t>
  </si>
  <si>
    <t>malba ploch zasažených stav.pracemi na chodbě</t>
  </si>
  <si>
    <t>(barevný odstín dle původní malby)</t>
  </si>
  <si>
    <t>strop - m.č.1.02, 1.05</t>
  </si>
  <si>
    <t>42,2+3,03</t>
  </si>
  <si>
    <t>méně keram.obklad - pol.781474115</t>
  </si>
  <si>
    <t>-9,0</t>
  </si>
  <si>
    <t>méně omyvatelný nátěr stěn - pol.78380010R</t>
  </si>
  <si>
    <t>-301,0</t>
  </si>
  <si>
    <t>284,8*0,1+0,715</t>
  </si>
  <si>
    <t>199</t>
  </si>
  <si>
    <t>784181001</t>
  </si>
  <si>
    <t>Jednonásobné pačokování v místnostech v do 3,80 m</t>
  </si>
  <si>
    <t>819563586</t>
  </si>
  <si>
    <t>Pačokování jednonásobné v místnostech výšky do 3,80 m</t>
  </si>
  <si>
    <t>https://podminky.urs.cz/item/CS_URS_2022_01/784181001</t>
  </si>
  <si>
    <t>pačokování stávajícího zdiva</t>
  </si>
  <si>
    <t>malby celkové (zdivo+SDK) - pol.784221101</t>
  </si>
  <si>
    <t>314,0</t>
  </si>
  <si>
    <t>méně plocha SDK stěn - pol.784161401</t>
  </si>
  <si>
    <t>-82,0</t>
  </si>
  <si>
    <t>786</t>
  </si>
  <si>
    <t>Dokončovací práce - čalounické úpravy</t>
  </si>
  <si>
    <t>200</t>
  </si>
  <si>
    <t>78600010R</t>
  </si>
  <si>
    <t>Zatemňovací zařízení roletové s ručním ovládáním viz popis v TZ - montáž, dodávka, doprava, přesun</t>
  </si>
  <si>
    <t>-1817263725</t>
  </si>
  <si>
    <t>https://podminky.urs.cz/item/CS_URS_2022_01/78600010R</t>
  </si>
  <si>
    <t>dle TZ</t>
  </si>
  <si>
    <t>š x v</t>
  </si>
  <si>
    <t>5,7*2,45</t>
  </si>
  <si>
    <t>5,6*2,45*2</t>
  </si>
  <si>
    <t>2,8*2,45</t>
  </si>
  <si>
    <t>2,7*2,45*3</t>
  </si>
  <si>
    <t>0,09</t>
  </si>
  <si>
    <t>P-D</t>
  </si>
  <si>
    <t>201</t>
  </si>
  <si>
    <t>3100000R1.1</t>
  </si>
  <si>
    <t>-1094199418</t>
  </si>
  <si>
    <t>https://podminky.urs.cz/item/CS_URS_2022_01/3100000R1.1</t>
  </si>
  <si>
    <t>202</t>
  </si>
  <si>
    <t>-1379729203</t>
  </si>
  <si>
    <t>výkres č.7 - místnost č. 1.11</t>
  </si>
  <si>
    <t>2xL40/40/4 (2,42kg/m´) dl.1,1m</t>
  </si>
  <si>
    <t>2*2,42*1,05*1,1*0,001</t>
  </si>
  <si>
    <t>203</t>
  </si>
  <si>
    <t>-1230136830</t>
  </si>
  <si>
    <t>0,15*0,1*1,1+0,003</t>
  </si>
  <si>
    <t>204</t>
  </si>
  <si>
    <t>-81247038</t>
  </si>
  <si>
    <t>výkres č.7 - místnost 1.09</t>
  </si>
  <si>
    <t>0,5*1,0*2</t>
  </si>
  <si>
    <t>205</t>
  </si>
  <si>
    <t>-1717025172</t>
  </si>
  <si>
    <t>1,0*2,05</t>
  </si>
  <si>
    <t>206</t>
  </si>
  <si>
    <t>2122644776</t>
  </si>
  <si>
    <t>k pol.340231011</t>
  </si>
  <si>
    <t>0,5*4</t>
  </si>
  <si>
    <t>207</t>
  </si>
  <si>
    <t>859384223</t>
  </si>
  <si>
    <t>0,15*0,15*0,05*2</t>
  </si>
  <si>
    <t>0,1*0,15*7,4</t>
  </si>
  <si>
    <t>208</t>
  </si>
  <si>
    <t>-268542299</t>
  </si>
  <si>
    <t>vyrovnání podkladu podlahy v místě bourané ker.dlažby (1.09)</t>
  </si>
  <si>
    <t>2,875*7,4+0,225</t>
  </si>
  <si>
    <t>209</t>
  </si>
  <si>
    <t>1340706436</t>
  </si>
  <si>
    <t>0,15*0,9</t>
  </si>
  <si>
    <t>0,3*1,7*2</t>
  </si>
  <si>
    <t>0,345</t>
  </si>
  <si>
    <t>210</t>
  </si>
  <si>
    <t>-966662824</t>
  </si>
  <si>
    <t>navázání dozdívek na stavající zdivo - k pol.340231011 a 340231025</t>
  </si>
  <si>
    <t>0,6*0,5*8</t>
  </si>
  <si>
    <t>0,6*1,6*8</t>
  </si>
  <si>
    <t>0,6*2,05*4</t>
  </si>
  <si>
    <t>0,6*1,6*2</t>
  </si>
  <si>
    <t>16,9*0,05+0,235</t>
  </si>
  <si>
    <t>211</t>
  </si>
  <si>
    <t>1531227289</t>
  </si>
  <si>
    <t>18,0+2,5</t>
  </si>
  <si>
    <t>212</t>
  </si>
  <si>
    <t>544984516</t>
  </si>
  <si>
    <t>20,5*2</t>
  </si>
  <si>
    <t>213</t>
  </si>
  <si>
    <t>462926253</t>
  </si>
  <si>
    <t>výkres č.7 - m.č.1.10, 1.11, 1.12</t>
  </si>
  <si>
    <t>3,15*(7,4*2+14,9*2+0,3*4+0,8*2+0,35+0,4*4)</t>
  </si>
  <si>
    <t>-2,35*2,4*5</t>
  </si>
  <si>
    <t>3,15*(5,5*2+7,4*2+0,4*4)</t>
  </si>
  <si>
    <t>3,25*(6,2*2+2,9+0,3-0,8)</t>
  </si>
  <si>
    <t>-2,45*2,4</t>
  </si>
  <si>
    <t>ploch zasažených stav.pracemi na chodbě</t>
  </si>
  <si>
    <t>(včetně začištění u zárubních)</t>
  </si>
  <si>
    <t>30,0</t>
  </si>
  <si>
    <t>274,5*0,05+0,772</t>
  </si>
  <si>
    <t>289,0*0,1+0,1</t>
  </si>
  <si>
    <t>214</t>
  </si>
  <si>
    <t>-1741968889</t>
  </si>
  <si>
    <t>29,0*2</t>
  </si>
  <si>
    <t>215</t>
  </si>
  <si>
    <t>1191198304</t>
  </si>
  <si>
    <t>stávající strop - m.č.1.12</t>
  </si>
  <si>
    <t>17,0</t>
  </si>
  <si>
    <t>17,0*0,1</t>
  </si>
  <si>
    <t>216</t>
  </si>
  <si>
    <t>259366308</t>
  </si>
  <si>
    <t>1,7*2</t>
  </si>
  <si>
    <t>217</t>
  </si>
  <si>
    <t>-1738013824</t>
  </si>
  <si>
    <t>0,9*2,05*2+0,31</t>
  </si>
  <si>
    <t>289,0*0,2+0,2</t>
  </si>
  <si>
    <t>218</t>
  </si>
  <si>
    <t>-1306039238</t>
  </si>
  <si>
    <t>4,0*2</t>
  </si>
  <si>
    <t>58,0*2</t>
  </si>
  <si>
    <t>219</t>
  </si>
  <si>
    <t>-499069439</t>
  </si>
  <si>
    <t>17,0*0,2+0,6</t>
  </si>
  <si>
    <t>220</t>
  </si>
  <si>
    <t>-2117467144</t>
  </si>
  <si>
    <t>221</t>
  </si>
  <si>
    <t>2015417606</t>
  </si>
  <si>
    <t>222</t>
  </si>
  <si>
    <t>619574213</t>
  </si>
  <si>
    <t>289,0</t>
  </si>
  <si>
    <t>223</t>
  </si>
  <si>
    <t>193329911</t>
  </si>
  <si>
    <t>2,45*2,4*8</t>
  </si>
  <si>
    <t>224</t>
  </si>
  <si>
    <t>-1615812051</t>
  </si>
  <si>
    <t>225</t>
  </si>
  <si>
    <t>-821778320</t>
  </si>
  <si>
    <t>226</t>
  </si>
  <si>
    <t>1069452207</t>
  </si>
  <si>
    <t>výkres č.7 - místnost 1.10,1.11, 1.12 + část chodby</t>
  </si>
  <si>
    <t>107,0+39,2+17,0+20,0</t>
  </si>
  <si>
    <t>227</t>
  </si>
  <si>
    <t>-772821701</t>
  </si>
  <si>
    <t>228</t>
  </si>
  <si>
    <t>95000100R</t>
  </si>
  <si>
    <t>Demontáž a zpětná montáž hasicího přístroje v přípravně dílny</t>
  </si>
  <si>
    <t>298524642</t>
  </si>
  <si>
    <t>https://podminky.urs.cz/item/CS_URS_2022_01/95000100R</t>
  </si>
  <si>
    <t>229</t>
  </si>
  <si>
    <t>9500000R2.1</t>
  </si>
  <si>
    <t>782976075</t>
  </si>
  <si>
    <t>https://podminky.urs.cz/item/CS_URS_2022_01/9500000R2.1</t>
  </si>
  <si>
    <t>230</t>
  </si>
  <si>
    <t>-1544849502</t>
  </si>
  <si>
    <t>231</t>
  </si>
  <si>
    <t>1399758007</t>
  </si>
  <si>
    <t>výkres č.7 - místnost č.1.10, 1.11, 1.12</t>
  </si>
  <si>
    <t>18,0+28,0+50,0</t>
  </si>
  <si>
    <t>232</t>
  </si>
  <si>
    <t>1794951908</t>
  </si>
  <si>
    <t>96,0*1,05+0,2</t>
  </si>
  <si>
    <t>233</t>
  </si>
  <si>
    <t>919094380</t>
  </si>
  <si>
    <t>234</t>
  </si>
  <si>
    <t>1473729648</t>
  </si>
  <si>
    <t>235</t>
  </si>
  <si>
    <t>-435957286</t>
  </si>
  <si>
    <t>výkres č.7 - místnost č.1.10+1.11</t>
  </si>
  <si>
    <t>106,6+39,2</t>
  </si>
  <si>
    <t>236</t>
  </si>
  <si>
    <t>1025657301</t>
  </si>
  <si>
    <t>145,8*1,05+0,91</t>
  </si>
  <si>
    <t>237</t>
  </si>
  <si>
    <t>2000754668</t>
  </si>
  <si>
    <t>238</t>
  </si>
  <si>
    <t>7630000R2</t>
  </si>
  <si>
    <t>Závěsné háky pro osazení elektro kostek v podhledu dílny včetně průchodů pro elektrokabely - montáž, dodávka, doprava</t>
  </si>
  <si>
    <t>1420911186</t>
  </si>
  <si>
    <t>https://podminky.urs.cz/item/CS_URS_2022_01/7630000R2</t>
  </si>
  <si>
    <t>239</t>
  </si>
  <si>
    <t>-291647917</t>
  </si>
  <si>
    <t>výkres č.7 - m.č.1.10 - akustické izolace tl.min.40 mm</t>
  </si>
  <si>
    <t>3,25*(0,35+0,8*2)</t>
  </si>
  <si>
    <t>0,162</t>
  </si>
  <si>
    <t>240</t>
  </si>
  <si>
    <t>-27442768</t>
  </si>
  <si>
    <t>3,15*2</t>
  </si>
  <si>
    <t>241</t>
  </si>
  <si>
    <t>1463990125</t>
  </si>
  <si>
    <t>oboustranný nátěe</t>
  </si>
  <si>
    <t>6,5</t>
  </si>
  <si>
    <t>242</t>
  </si>
  <si>
    <t>763121482</t>
  </si>
  <si>
    <t>SDK stěna předsazená tl 102,5 mm profil CW+UW 75 desky 2x akustická 12,5 s izolací EI 30 Rw do 28 dB</t>
  </si>
  <si>
    <t>-1823192717</t>
  </si>
  <si>
    <t>Stěna předsazená ze sádrokartonových desek s nosnou konstrukcí z ocelových profilů CW, UW dvojitě opláštěná deskami akustickými tl. 2 x 12,5 mm s izolací, EI 30, Rw do 28 dB, stěna tl. 102,5 mm, profil 75</t>
  </si>
  <si>
    <t>https://podminky.urs.cz/item/CS_URS_2022_01/763121482</t>
  </si>
  <si>
    <t>požadavek ČSN 730632 na vzduchovou neprůzvučnost mezi chodbou</t>
  </si>
  <si>
    <t>a učebnou min. Rw 47 dB</t>
  </si>
  <si>
    <t>výkres č.7 - m.č.1.11</t>
  </si>
  <si>
    <t>3,15*(4,2+7,0)</t>
  </si>
  <si>
    <t>výkres č.7 - m.č.1.10</t>
  </si>
  <si>
    <t>3,15*(2,6*2-0,9+2,9)</t>
  </si>
  <si>
    <t>0,04</t>
  </si>
  <si>
    <t>243</t>
  </si>
  <si>
    <t>763121712</t>
  </si>
  <si>
    <t>SDK stěna předsazená zalomení</t>
  </si>
  <si>
    <t>-986134755</t>
  </si>
  <si>
    <t>Stěna předsazená ze sádrokartonových desek ostatní konstrukce a práce na předsazených stěnách ze sádrokartonových desek zalomení stěny</t>
  </si>
  <si>
    <t>https://podminky.urs.cz/item/CS_URS_2022_01/763121712</t>
  </si>
  <si>
    <t>244</t>
  </si>
  <si>
    <t>1887008829</t>
  </si>
  <si>
    <t>jednostrnný nátěr</t>
  </si>
  <si>
    <t>pol.763121482</t>
  </si>
  <si>
    <t>58,0</t>
  </si>
  <si>
    <t>245</t>
  </si>
  <si>
    <t>-1332515745</t>
  </si>
  <si>
    <t>246</t>
  </si>
  <si>
    <t>1283432055</t>
  </si>
  <si>
    <t>247</t>
  </si>
  <si>
    <t>-1462352554</t>
  </si>
  <si>
    <t>248</t>
  </si>
  <si>
    <t>56621257</t>
  </si>
  <si>
    <t>249</t>
  </si>
  <si>
    <t>1041685029</t>
  </si>
  <si>
    <t>250</t>
  </si>
  <si>
    <t>766660722</t>
  </si>
  <si>
    <t>Montáž dveřního kování - zámku</t>
  </si>
  <si>
    <t>1449363958</t>
  </si>
  <si>
    <t>Montáž dveřních doplňků dveřního kování zámku</t>
  </si>
  <si>
    <t>https://podminky.urs.cz/item/CS_URS_2022_01/766660722</t>
  </si>
  <si>
    <t>251</t>
  </si>
  <si>
    <t>2111833865</t>
  </si>
  <si>
    <t>252</t>
  </si>
  <si>
    <t>1320613443</t>
  </si>
  <si>
    <t>253</t>
  </si>
  <si>
    <t>1535389272</t>
  </si>
  <si>
    <t>254</t>
  </si>
  <si>
    <t>-1968075664</t>
  </si>
  <si>
    <t>255</t>
  </si>
  <si>
    <t>1186186926</t>
  </si>
  <si>
    <t>256</t>
  </si>
  <si>
    <t>1265921445</t>
  </si>
  <si>
    <t>m.č.1.11+1.10</t>
  </si>
  <si>
    <t>2,5+2,6</t>
  </si>
  <si>
    <t>2,9+5,6+5,6</t>
  </si>
  <si>
    <t>0,3</t>
  </si>
  <si>
    <t>257</t>
  </si>
  <si>
    <t>766694113</t>
  </si>
  <si>
    <t>Montáž parapetních desek dřevěných nebo plastových š do 30 cm dl přes 1,6 do 2,6 m</t>
  </si>
  <si>
    <t>1272053267</t>
  </si>
  <si>
    <t>Montáž ostatních truhlářských konstrukcí parapetních desek dřevěných nebo plastových šířky do 300 mm, délky přes 1600 do 2600 mm</t>
  </si>
  <si>
    <t>https://podminky.urs.cz/item/CS_URS_2022_01/766694113</t>
  </si>
  <si>
    <t>m.č.1.12</t>
  </si>
  <si>
    <t>258</t>
  </si>
  <si>
    <t>61144402</t>
  </si>
  <si>
    <t>parapet plastový vnitřní komůrkový tl 20mm š 305mm</t>
  </si>
  <si>
    <t>132916562</t>
  </si>
  <si>
    <t>dodávka, doprava k pol.766694113</t>
  </si>
  <si>
    <t>2,5</t>
  </si>
  <si>
    <t>259</t>
  </si>
  <si>
    <t>1539416207</t>
  </si>
  <si>
    <t>260</t>
  </si>
  <si>
    <t>1240461224</t>
  </si>
  <si>
    <t>po DMT ker.dlažby - pol.771471810 pav.D</t>
  </si>
  <si>
    <t>19,3</t>
  </si>
  <si>
    <t>po DMT PVC  - pol.776201812 pav.D</t>
  </si>
  <si>
    <t>56,4</t>
  </si>
  <si>
    <t>75,0*0,05+0,55</t>
  </si>
  <si>
    <t>261</t>
  </si>
  <si>
    <t>-1066918346</t>
  </si>
  <si>
    <t>80,0</t>
  </si>
  <si>
    <t>262</t>
  </si>
  <si>
    <t>1624815477</t>
  </si>
  <si>
    <t>263</t>
  </si>
  <si>
    <t>-1578765708</t>
  </si>
  <si>
    <t>výkres č.7 - místnost č.1.12</t>
  </si>
  <si>
    <t>264</t>
  </si>
  <si>
    <t>1539257751</t>
  </si>
  <si>
    <t>265</t>
  </si>
  <si>
    <t>147305521</t>
  </si>
  <si>
    <t>17,0*1,1+0,3</t>
  </si>
  <si>
    <t>266</t>
  </si>
  <si>
    <t>-1634403913</t>
  </si>
  <si>
    <t>55,0</t>
  </si>
  <si>
    <t>267</t>
  </si>
  <si>
    <t>306055330</t>
  </si>
  <si>
    <t>(6,2+2,84)*2-0,8</t>
  </si>
  <si>
    <t>268</t>
  </si>
  <si>
    <t>156338859</t>
  </si>
  <si>
    <t>18,0*1,02+0,14</t>
  </si>
  <si>
    <t>269</t>
  </si>
  <si>
    <t>-1396887704</t>
  </si>
  <si>
    <t>0,9*2+0,8</t>
  </si>
  <si>
    <t>270</t>
  </si>
  <si>
    <t>852956816</t>
  </si>
  <si>
    <t>2,6*1,02+0,0+0,048</t>
  </si>
  <si>
    <t>271</t>
  </si>
  <si>
    <t>-1741499128</t>
  </si>
  <si>
    <t>777</t>
  </si>
  <si>
    <t>Podlahy lité</t>
  </si>
  <si>
    <t>272</t>
  </si>
  <si>
    <t>777111151</t>
  </si>
  <si>
    <t>Odstranění nátěrů odstraňovačem nátěrů z podkladu před provedením lité podlahy</t>
  </si>
  <si>
    <t>805172371</t>
  </si>
  <si>
    <t>Příprava podkladu před provedením litých podlah odstranění nátěrů odstraňovačem nátěrů</t>
  </si>
  <si>
    <t>https://podminky.urs.cz/item/CS_URS_2022_01/777111151</t>
  </si>
  <si>
    <t>místnost č.1.10 - výkres č.7</t>
  </si>
  <si>
    <t>86,0</t>
  </si>
  <si>
    <t>273</t>
  </si>
  <si>
    <t>777111121</t>
  </si>
  <si>
    <t>Ruční broušení podkladu před provedením lité podlahy</t>
  </si>
  <si>
    <t>-1317718249</t>
  </si>
  <si>
    <t>Příprava podkladu před provedením litých podlah obroušení ruční ( v místě styku se stěnou, v rozích apod.)</t>
  </si>
  <si>
    <t>https://podminky.urs.cz/item/CS_URS_2022_01/777111121</t>
  </si>
  <si>
    <t>50,0+27,0</t>
  </si>
  <si>
    <t>274</t>
  </si>
  <si>
    <t>777111123</t>
  </si>
  <si>
    <t>Strojní broušení podkladu před provedením lité podlahy</t>
  </si>
  <si>
    <t>-370209566</t>
  </si>
  <si>
    <t>Příprava podkladu před provedením litých podlah obroušení strojní</t>
  </si>
  <si>
    <t>https://podminky.urs.cz/item/CS_URS_2022_01/777111123</t>
  </si>
  <si>
    <t>107,0+40,0</t>
  </si>
  <si>
    <t>275</t>
  </si>
  <si>
    <t>777131101</t>
  </si>
  <si>
    <t>Penetrační epoxidový nátěr podlahy na suchý a vyzrálý podklad</t>
  </si>
  <si>
    <t>-310204656</t>
  </si>
  <si>
    <t>Penetrační nátěr podlahy epoxidový na podklad suchý a vyzrálý</t>
  </si>
  <si>
    <t>https://podminky.urs.cz/item/CS_URS_2022_01/777131101</t>
  </si>
  <si>
    <t>276</t>
  </si>
  <si>
    <t>777511125</t>
  </si>
  <si>
    <t>Krycí epoxidová stěrka tloušťky přes 2 do 3 mm průmyslové lité podlahy</t>
  </si>
  <si>
    <t>-1175892402</t>
  </si>
  <si>
    <t>Krycí stěrka průmyslová epoxidová, tloušťky přes 2 do 3 mm</t>
  </si>
  <si>
    <t>https://podminky.urs.cz/item/CS_URS_2022_01/777511125</t>
  </si>
  <si>
    <t>277</t>
  </si>
  <si>
    <t>77751110R</t>
  </si>
  <si>
    <t>Protiskluzná úprava prosyp krycí stěrky lité podlahy pískem</t>
  </si>
  <si>
    <t>-1776752508</t>
  </si>
  <si>
    <t>Krycí stěrka protiskluzná úprava prosyp pískem</t>
  </si>
  <si>
    <t>https://podminky.urs.cz/item/CS_URS_2022_01/77751110R</t>
  </si>
  <si>
    <t>protiskluznost R9</t>
  </si>
  <si>
    <t>147,0</t>
  </si>
  <si>
    <t>278</t>
  </si>
  <si>
    <t>998777101</t>
  </si>
  <si>
    <t>Přesun hmot tonážní pro podlahy lité v objektech v do 6 m</t>
  </si>
  <si>
    <t>-273827504</t>
  </si>
  <si>
    <t>Přesun hmot pro podlahy lité stanovený z hmotnosti přesunovaného materiálu vodorovná dopravní vzdálenost do 50 m v objektech výšky do 6 m</t>
  </si>
  <si>
    <t>https://podminky.urs.cz/item/CS_URS_2022_01/998777101</t>
  </si>
  <si>
    <t>279</t>
  </si>
  <si>
    <t>-1684061467</t>
  </si>
  <si>
    <t>280</t>
  </si>
  <si>
    <t>-965956815</t>
  </si>
  <si>
    <t>0,9*2</t>
  </si>
  <si>
    <t>281</t>
  </si>
  <si>
    <t>550928557</t>
  </si>
  <si>
    <t>282</t>
  </si>
  <si>
    <t>-1038582056</t>
  </si>
  <si>
    <t>283</t>
  </si>
  <si>
    <t>345588628</t>
  </si>
  <si>
    <t>2,0*(7,4*2+14,9*2+0,3*4+0,4*4+0,8*2-0,9-0,8)</t>
  </si>
  <si>
    <t>-(2,0-0,8)*2,4*5</t>
  </si>
  <si>
    <t>2,0*(5,5*2+7,4*2+0,4*2+0,35*2-0,9-0,8)</t>
  </si>
  <si>
    <t>2,0*(6,2*2+2,9*2-0,8*2)</t>
  </si>
  <si>
    <t>-(2,0-0,8)*2,4</t>
  </si>
  <si>
    <t>10,0</t>
  </si>
  <si>
    <t>166,0*0,02+0,72</t>
  </si>
  <si>
    <t>284</t>
  </si>
  <si>
    <t>1166967855</t>
  </si>
  <si>
    <t>dle pol.784181001</t>
  </si>
  <si>
    <t>285</t>
  </si>
  <si>
    <t>830558705</t>
  </si>
  <si>
    <t>nové SDK konstrukce</t>
  </si>
  <si>
    <t>dle pol.763111331 - úprava na jedné straně příčky</t>
  </si>
  <si>
    <t>dle pol.763121482- úprava na jedné straně příčky</t>
  </si>
  <si>
    <t>286</t>
  </si>
  <si>
    <t>446706516</t>
  </si>
  <si>
    <t>stěny včetně stěn SDK</t>
  </si>
  <si>
    <t>-(2,35*2,4-4,0)*5</t>
  </si>
  <si>
    <t>-(2,45*2,4-4,0)</t>
  </si>
  <si>
    <t>strop - m.č.1.12</t>
  </si>
  <si>
    <t>méně omyvatelný nátěr - pol.78380010R</t>
  </si>
  <si>
    <t>-170,0</t>
  </si>
  <si>
    <t>153,5*0,1+0,147</t>
  </si>
  <si>
    <t>287</t>
  </si>
  <si>
    <t>-709998012</t>
  </si>
  <si>
    <t>169,0</t>
  </si>
  <si>
    <t>-64,5</t>
  </si>
  <si>
    <t>288</t>
  </si>
  <si>
    <t>1820644154</t>
  </si>
  <si>
    <t>s x v</t>
  </si>
  <si>
    <t>2,9*2,45</t>
  </si>
  <si>
    <t>0,055</t>
  </si>
  <si>
    <t>ŠP</t>
  </si>
  <si>
    <t>Schodišťová plošina</t>
  </si>
  <si>
    <t>289</t>
  </si>
  <si>
    <t>ŠP-01</t>
  </si>
  <si>
    <t>Šikmá schodišťová plošina s vlastní nosnou konstrukcí situovanou do schodišťového prostoru a kotvenou do ocel. konstrukce schodiště, překonání výškového rozdílu 7,2 m - montáž , dodávka, doprava vč. veškerých kotevních prvků a ocelové pomocné konstrukce</t>
  </si>
  <si>
    <t>-1239367729</t>
  </si>
  <si>
    <t>Šikmá schodišťová plošina s vlastní nosnou konstrukcí situovanou do schodišťového prostoru a kotvenou do ocel. konstrukce schodiště, překonání výškového rozdílu 7,2 m - montáž , dodávka, doprava včetně veškerých kotevních prvků a ocelové pomocné konstrukce</t>
  </si>
  <si>
    <t>https://podminky.urs.cz/item/CS_URS_2022_01/ŠP-01</t>
  </si>
  <si>
    <t>včetně techn.dokumentace a zaškolení</t>
  </si>
  <si>
    <t>B - ZTI</t>
  </si>
  <si>
    <t>P-C - PAVILON  C</t>
  </si>
  <si>
    <t xml:space="preserve">    HSV - Práce a dodávka HSV</t>
  </si>
  <si>
    <t xml:space="preserve">      997 - Přesun sutě</t>
  </si>
  <si>
    <t xml:space="preserve">    PSV - Práce a dodávky PSV</t>
  </si>
  <si>
    <t xml:space="preserve">      DMT - Demontáže</t>
  </si>
  <si>
    <t xml:space="preserve">      722 - Zdravotechnika - vnitřní vodovod</t>
  </si>
  <si>
    <t xml:space="preserve">      726 - Zdravotechnika - předstěnové instalace</t>
  </si>
  <si>
    <t>P-D - PAVILON  D</t>
  </si>
  <si>
    <t>HSV</t>
  </si>
  <si>
    <t>Práce a dodávka HSV</t>
  </si>
  <si>
    <t>95001001R</t>
  </si>
  <si>
    <t>Zednické přípomoce pro ZTI (rýhy ve stávajících zdech a podlahách pro rozvody a jejich zpětné začištění, prostupy vč.utěsnění apod.....)</t>
  </si>
  <si>
    <t>48573815</t>
  </si>
  <si>
    <t>655302247</t>
  </si>
  <si>
    <t>suť odd. DMT-Demontáže</t>
  </si>
  <si>
    <t>0,508</t>
  </si>
  <si>
    <t>-75370088</t>
  </si>
  <si>
    <t>celkem 6 km</t>
  </si>
  <si>
    <t>0,508*(6-1)</t>
  </si>
  <si>
    <t>-266971809</t>
  </si>
  <si>
    <t>1396989664</t>
  </si>
  <si>
    <t>hmotnost odd.HSV - pavilon C</t>
  </si>
  <si>
    <t>0,300</t>
  </si>
  <si>
    <t>PSV</t>
  </si>
  <si>
    <t>Práce a dodávky PSV</t>
  </si>
  <si>
    <t>DMT</t>
  </si>
  <si>
    <t>Demontáže</t>
  </si>
  <si>
    <t>721171803</t>
  </si>
  <si>
    <t>Demontáž potrubí z PVC D do 75</t>
  </si>
  <si>
    <t>1495531104</t>
  </si>
  <si>
    <t>Demontáž potrubí z novodurových trub odpadních nebo připojovacích do D 75</t>
  </si>
  <si>
    <t>https://podminky.urs.cz/item/CS_URS_2022_01/721171803</t>
  </si>
  <si>
    <t>srovnatelně pro připojovací potrubí ve zdi  PP HT DN 40-50</t>
  </si>
  <si>
    <t>721171809</t>
  </si>
  <si>
    <t>Demontáž potrubí z PVC D přes 114 do 160</t>
  </si>
  <si>
    <t>1245295133</t>
  </si>
  <si>
    <t>Demontáž potrubí z novodurových trub odpadních nebo připojovacích přes 114 do D 160</t>
  </si>
  <si>
    <t>https://podminky.urs.cz/item/CS_URS_2022_01/721171809</t>
  </si>
  <si>
    <t>srovnatelně pro připojovací potrubí  PP HT DN 100</t>
  </si>
  <si>
    <t>722170804</t>
  </si>
  <si>
    <t>Demontáž rozvodů vody z plastů D přes 25 do 50</t>
  </si>
  <si>
    <t>-701945617</t>
  </si>
  <si>
    <t>Demontáž rozvodů vody z plastů přes 25 do Ø 50 mm</t>
  </si>
  <si>
    <t>https://podminky.urs.cz/item/CS_URS_2022_01/722170804</t>
  </si>
  <si>
    <t>připojovací potrubí DN 15-20 ve zdi</t>
  </si>
  <si>
    <t>40,0</t>
  </si>
  <si>
    <t>725210821</t>
  </si>
  <si>
    <t>Demontáž umyvadel bez výtokových armatur</t>
  </si>
  <si>
    <t>-95528140</t>
  </si>
  <si>
    <t>Demontáž umyvadel bez výtokových armatur umyvadel</t>
  </si>
  <si>
    <t>https://podminky.urs.cz/item/CS_URS_2022_01/725210821</t>
  </si>
  <si>
    <t>725820802</t>
  </si>
  <si>
    <t>Demontáž baterie stojánkové do jednoho otvoru</t>
  </si>
  <si>
    <t>-876272951</t>
  </si>
  <si>
    <t>Demontáž baterií stojánkových do 1 otvoru</t>
  </si>
  <si>
    <t>https://podminky.urs.cz/item/CS_URS_2022_01/725820802</t>
  </si>
  <si>
    <t>k umyvadlů</t>
  </si>
  <si>
    <t>725110814</t>
  </si>
  <si>
    <t>Demontáž klozetu Kombi</t>
  </si>
  <si>
    <t>1990927507</t>
  </si>
  <si>
    <t>Demontáž klozetů kombi</t>
  </si>
  <si>
    <t>https://podminky.urs.cz/item/CS_URS_2022_01/725110814</t>
  </si>
  <si>
    <t>725330840</t>
  </si>
  <si>
    <t>Demontáž výlevka litinová nebo ocelová</t>
  </si>
  <si>
    <t>855912063</t>
  </si>
  <si>
    <t>Demontáž výlevek bez výtokových armatur a bez nádrže a splachovacího potrubí ocelových nebo litinových</t>
  </si>
  <si>
    <t>https://podminky.urs.cz/item/CS_URS_2022_01/725330840</t>
  </si>
  <si>
    <t>725310821</t>
  </si>
  <si>
    <t>Demontáž dřez jednoduchý na ocelové konzole bez výtokových armatur</t>
  </si>
  <si>
    <t>-339407448</t>
  </si>
  <si>
    <t>Demontáž dřezů jednodílných bez výtokových armatur na konzolách</t>
  </si>
  <si>
    <t>https://podminky.urs.cz/item/CS_URS_2022_01/725310821</t>
  </si>
  <si>
    <t>725310823</t>
  </si>
  <si>
    <t>Demontáž dřez jednoduchý vestavěný v kuchyňských sestavách bez výtokových armatur</t>
  </si>
  <si>
    <t>-437107614</t>
  </si>
  <si>
    <t>Demontáž dřezů jednodílných bez výtokových armatur vestavěných v kuchyňských sestavách</t>
  </si>
  <si>
    <t>https://podminky.urs.cz/item/CS_URS_2022_01/725310823</t>
  </si>
  <si>
    <t>725820801</t>
  </si>
  <si>
    <t>Demontáž baterie nástěnné do G 3 / 4</t>
  </si>
  <si>
    <t>367059231</t>
  </si>
  <si>
    <t>Demontáž baterií nástěnných do G 3/4</t>
  </si>
  <si>
    <t>https://podminky.urs.cz/item/CS_URS_2022_01/725820801</t>
  </si>
  <si>
    <t>pro výlevku</t>
  </si>
  <si>
    <t>pro dřezy</t>
  </si>
  <si>
    <t>3+4+1</t>
  </si>
  <si>
    <t>725850800</t>
  </si>
  <si>
    <t>Demontáž ventilů odpadních</t>
  </si>
  <si>
    <t>1695118033</t>
  </si>
  <si>
    <t>Demontáž odpadních ventilů všech připojovacích dimenzí</t>
  </si>
  <si>
    <t>https://podminky.urs.cz/item/CS_URS_2022_01/725850800</t>
  </si>
  <si>
    <t>725860812</t>
  </si>
  <si>
    <t>Demontáž uzávěrů zápachu dvojitých</t>
  </si>
  <si>
    <t>-2047765980</t>
  </si>
  <si>
    <t>Demontáž zápachových uzávěrek pro zařizovací předměty dvojitých</t>
  </si>
  <si>
    <t>https://podminky.urs.cz/item/CS_URS_2022_01/725860812</t>
  </si>
  <si>
    <t>725530811</t>
  </si>
  <si>
    <t>Demontáž ohřívač elektrický přepadový do 12 l</t>
  </si>
  <si>
    <t>-561277515</t>
  </si>
  <si>
    <t>Demontáž elektrických zásobníkových ohřívačů vody přepadových do 12 l</t>
  </si>
  <si>
    <t>https://podminky.urs.cz/item/CS_URS_2022_01/725530811</t>
  </si>
  <si>
    <t>Demontáž ohřívač elektrický do 12 litrů</t>
  </si>
  <si>
    <t>725530823</t>
  </si>
  <si>
    <t>Demontáž ohřívač elektrický tlakový přes 50 do 200 l</t>
  </si>
  <si>
    <t>-1910278819</t>
  </si>
  <si>
    <t>Demontáž elektrických zásobníkových ohřívačů vody tlakových od 50 do 200 l</t>
  </si>
  <si>
    <t>https://podminky.urs.cz/item/CS_URS_2022_01/725530823</t>
  </si>
  <si>
    <t>721290821</t>
  </si>
  <si>
    <t>Přemístění vnitrostaveništní demontovaných hmot vnitřní kanalizace v objektech v do 6 m</t>
  </si>
  <si>
    <t>-16323511</t>
  </si>
  <si>
    <t>Vnitrostaveništní přemístění vybouraných (demontovaných) hmot vnitřní kanalizace vodorovně do 100 m v objektech výšky do 6 m</t>
  </si>
  <si>
    <t>https://podminky.urs.cz/item/CS_URS_2022_01/721290821</t>
  </si>
  <si>
    <t>totožné ocenění i pro přemístění demontovaného vodovodu</t>
  </si>
  <si>
    <t>a zařizovacích předmětů</t>
  </si>
  <si>
    <t>hmotnost odd. DMT :</t>
  </si>
  <si>
    <t>72117404R</t>
  </si>
  <si>
    <t>Potrubí kanalizační z PP připojovací DN 32</t>
  </si>
  <si>
    <t>-95060349</t>
  </si>
  <si>
    <t>Potrubí z plastových trub polypropylenové připojovací DN 32</t>
  </si>
  <si>
    <t>potrubí PP-HT DN 32 ve zdi</t>
  </si>
  <si>
    <t>1,0</t>
  </si>
  <si>
    <t>kondenzát</t>
  </si>
  <si>
    <t>8,0</t>
  </si>
  <si>
    <t>721174042</t>
  </si>
  <si>
    <t>Potrubí kanalizační z PP připojovací DN 40</t>
  </si>
  <si>
    <t>-1595136313</t>
  </si>
  <si>
    <t>Potrubí z trub polypropylenových připojovací DN 40</t>
  </si>
  <si>
    <t>https://podminky.urs.cz/item/CS_URS_2022_01/721174042</t>
  </si>
  <si>
    <t>potrubí PP-HT DN 40 ve zdi</t>
  </si>
  <si>
    <t>2,0</t>
  </si>
  <si>
    <t>721174043</t>
  </si>
  <si>
    <t>Potrubí kanalizační z PP připojovací DN 50</t>
  </si>
  <si>
    <t>1098168365</t>
  </si>
  <si>
    <t>Potrubí z trub polypropylenových připojovací DN 50</t>
  </si>
  <si>
    <t>https://podminky.urs.cz/item/CS_URS_2022_01/721174043</t>
  </si>
  <si>
    <t>potrubí PP-HT DN 50 ve zdi</t>
  </si>
  <si>
    <t>5,0</t>
  </si>
  <si>
    <t>721174045</t>
  </si>
  <si>
    <t>Potrubí kanalizační z PP připojovací DN 110</t>
  </si>
  <si>
    <t>656913639</t>
  </si>
  <si>
    <t>Potrubí z trub polypropylenových připojovací DN 110</t>
  </si>
  <si>
    <t>https://podminky.urs.cz/item/CS_URS_2022_01/721174045</t>
  </si>
  <si>
    <t>potrubí PP-HT DN 100 ve zdi</t>
  </si>
  <si>
    <t>721174025</t>
  </si>
  <si>
    <t>Potrubí kanalizační z PP odpadní DN 110</t>
  </si>
  <si>
    <t>225002566</t>
  </si>
  <si>
    <t>Potrubí z trub polypropylenových odpadní (svislé) DN 110</t>
  </si>
  <si>
    <t>https://podminky.urs.cz/item/CS_URS_2022_01/721174025</t>
  </si>
  <si>
    <t>potrubí PP-HT DN 100 v šachtě</t>
  </si>
  <si>
    <t>72217400R</t>
  </si>
  <si>
    <t>Potrubí vodovodní plastové PPR svar polyfuze PN 16 D 20 x 2,8 mm</t>
  </si>
  <si>
    <t>733219498</t>
  </si>
  <si>
    <t>Potrubí z plastových trubek z polypropylenu (PPR) svařovaných polyfuzně PN 16) D 20 x 2,8</t>
  </si>
  <si>
    <t>721290111</t>
  </si>
  <si>
    <t>Zkouška těsnosti potrubí kanalizace vodou DN do 125</t>
  </si>
  <si>
    <t>2030316403</t>
  </si>
  <si>
    <t>Zkouška těsnosti kanalizace v objektech vodou do DN 125</t>
  </si>
  <si>
    <t>https://podminky.urs.cz/item/CS_URS_2022_01/721290111</t>
  </si>
  <si>
    <t>721171905</t>
  </si>
  <si>
    <t>Potrubí z PP vsazení odbočky do hrdla DN 110</t>
  </si>
  <si>
    <t>779664320</t>
  </si>
  <si>
    <t>Opravy odpadního potrubí plastového vsazení odbočky do potrubí DN 110</t>
  </si>
  <si>
    <t>https://podminky.urs.cz/item/CS_URS_2022_01/721171905</t>
  </si>
  <si>
    <t>vysazení nové odbočky na odpadní potrubí DN 100</t>
  </si>
  <si>
    <t>721171915</t>
  </si>
  <si>
    <t>Potrubí z PP propojení potrubí DN 110</t>
  </si>
  <si>
    <t>493866179</t>
  </si>
  <si>
    <t>Opravy odpadního potrubí plastového propojení dosavadního potrubí DN 110</t>
  </si>
  <si>
    <t>https://podminky.urs.cz/item/CS_URS_2022_01/721171915</t>
  </si>
  <si>
    <t>napojení na stávjící opadní potrubí na odbočku</t>
  </si>
  <si>
    <t>propojení se stávajícím odpadním potrubím DN 100</t>
  </si>
  <si>
    <t>721171913</t>
  </si>
  <si>
    <t>Potrubí z PP propojení potrubí DN 50</t>
  </si>
  <si>
    <t>542146225</t>
  </si>
  <si>
    <t>Opravy odpadního potrubí plastového propojení dosavadního potrubí DN 50</t>
  </si>
  <si>
    <t>https://podminky.urs.cz/item/CS_URS_2022_01/721171913</t>
  </si>
  <si>
    <t>napojení na stávající připojovací potrubí</t>
  </si>
  <si>
    <t>72121100R</t>
  </si>
  <si>
    <t>Vpusť podlahová s vodorovným odtokem DN 40/50</t>
  </si>
  <si>
    <t>822849859</t>
  </si>
  <si>
    <t>Podlahové vpusti s vodorovným odtokem DN 40/50</t>
  </si>
  <si>
    <t>https://podminky.urs.cz/item/CS_URS_2022_01/72121100R</t>
  </si>
  <si>
    <t>72121200R</t>
  </si>
  <si>
    <t>Vodní zápachová uzávěrka pro odvod kondenzátu s přídavnou mechanickou zápachovou uzávěrkou(kulička)</t>
  </si>
  <si>
    <t>-125972263</t>
  </si>
  <si>
    <t>998721102</t>
  </si>
  <si>
    <t>Přesun hmot tonážní pro vnitřní kanalizace v objektech v přes 6 do 12 m</t>
  </si>
  <si>
    <t>635677270</t>
  </si>
  <si>
    <t>Přesun hmot pro vnitřní kanalizace stanovený z hmotnosti přesunovaného materiálu vodorovná dopravní vzdálenost do 50 m v objektech výšky přes 6 do 12 m</t>
  </si>
  <si>
    <t>https://podminky.urs.cz/item/CS_URS_2022_01/998721102</t>
  </si>
  <si>
    <t>hmotnost odd.721</t>
  </si>
  <si>
    <t>0,013</t>
  </si>
  <si>
    <t>722</t>
  </si>
  <si>
    <t>Zdravotechnika - vnitřní vodovod</t>
  </si>
  <si>
    <t>722174002</t>
  </si>
  <si>
    <t>Potrubí vodovodní plastové PPR svar polyfúze PN 16 D 20x2,8 mm</t>
  </si>
  <si>
    <t>1281543132</t>
  </si>
  <si>
    <t>Potrubí z plastových trubek z polypropylenu PPR svařovaných polyfúzně PN 16 (SDR 7,4) D 20 x 2,8</t>
  </si>
  <si>
    <t>https://podminky.urs.cz/item/CS_URS_2022_01/722174002</t>
  </si>
  <si>
    <t>připojovací potrubí v příčce DN 15</t>
  </si>
  <si>
    <t>722174003</t>
  </si>
  <si>
    <t>Potrubí vodovodní plastové PPR svar polyfúze PN 16 D 25x3,5 mm</t>
  </si>
  <si>
    <t>1502260629</t>
  </si>
  <si>
    <t>Potrubí z plastových trubek z polypropylenu PPR svařovaných polyfúzně PN 16 (SDR 7,4) D 25 x 3,5</t>
  </si>
  <si>
    <t>https://podminky.urs.cz/item/CS_URS_2022_01/722174003</t>
  </si>
  <si>
    <t>připojovací potrubí v příčce DN 20</t>
  </si>
  <si>
    <t>20,0</t>
  </si>
  <si>
    <t>722181231</t>
  </si>
  <si>
    <t>Ochrana vodovodního potrubí přilepenými termoizolačními trubicemi z PE tl přes 9 do 13 mm DN do 22 mm</t>
  </si>
  <si>
    <t>912114433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</si>
  <si>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</si>
  <si>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https://podminky.urs.cz/item/CS_URS_2022_01/722181231</t>
  </si>
  <si>
    <t>k pol.722174002</t>
  </si>
  <si>
    <t>k pol.722174003</t>
  </si>
  <si>
    <t>722290215</t>
  </si>
  <si>
    <t>Zkouška těsnosti vodovodního potrubí hrdlového nebo přírubového DN do 100</t>
  </si>
  <si>
    <t>-1266688567</t>
  </si>
  <si>
    <t>Zkoušky, proplach a desinfekce vodovodního potrubí zkoušky těsnosti vodovodního potrubí hrdlového nebo přírubového do DN 100</t>
  </si>
  <si>
    <t>https://podminky.urs.cz/item/CS_URS_2022_01/722290215</t>
  </si>
  <si>
    <t>722290234</t>
  </si>
  <si>
    <t>Proplach a dezinfekce vodovodního potrubí DN do 80</t>
  </si>
  <si>
    <t>1452254740</t>
  </si>
  <si>
    <t>Zkoušky, proplach a desinfekce vodovodního potrubí proplach a desinfekce vodovodního potrubí do DN 80</t>
  </si>
  <si>
    <t>https://podminky.urs.cz/item/CS_URS_2022_01/722290234</t>
  </si>
  <si>
    <t>721171902</t>
  </si>
  <si>
    <t>Potrubí z PP vsazení odbočky do hrdla DN 40</t>
  </si>
  <si>
    <t>1319468189</t>
  </si>
  <si>
    <t>Opravy odpadního potrubí plastového vsazení odbočky do potrubí DN 40</t>
  </si>
  <si>
    <t>https://podminky.urs.cz/item/CS_URS_2022_01/721171902</t>
  </si>
  <si>
    <t>platí pro napojení na stávající potrubí cca DN 20</t>
  </si>
  <si>
    <t>-917829678</t>
  </si>
  <si>
    <t>721194104</t>
  </si>
  <si>
    <t>Vyvedení a upevnění odpadních výpustek DN 40</t>
  </si>
  <si>
    <t>-766265558</t>
  </si>
  <si>
    <t>Vyměření přípojek na potrubí vyvedení a upevnění odpadních výpustek DN 40</t>
  </si>
  <si>
    <t>https://podminky.urs.cz/item/CS_URS_2022_01/721194104</t>
  </si>
  <si>
    <t>721194105</t>
  </si>
  <si>
    <t>Vyvedení a upevnění odpadních výpustek DN 50</t>
  </si>
  <si>
    <t>430513445</t>
  </si>
  <si>
    <t>Vyměření přípojek na potrubí vyvedení a upevnění odpadních výpustek DN 50</t>
  </si>
  <si>
    <t>https://podminky.urs.cz/item/CS_URS_2022_01/721194105</t>
  </si>
  <si>
    <t>721194107</t>
  </si>
  <si>
    <t>Vyvedení a upevnění odpadních výpustek DN 70</t>
  </si>
  <si>
    <t>2124657729</t>
  </si>
  <si>
    <t>Vyměření přípojek na potrubí vyvedení a upevnění odpadních výpustek DN 70</t>
  </si>
  <si>
    <t>https://podminky.urs.cz/item/CS_URS_2022_01/721194107</t>
  </si>
  <si>
    <t>722229102</t>
  </si>
  <si>
    <t>Montáž vodovodních armatur s jedním závitem G 3/4" ostatní typ</t>
  </si>
  <si>
    <t>1351648789</t>
  </si>
  <si>
    <t>Armatury s jedním závitem montáž vodovodních armatur s jedním závitem ostatních typů G 3/4"</t>
  </si>
  <si>
    <t>https://podminky.urs.cz/item/CS_URS_2022_01/722229102</t>
  </si>
  <si>
    <t>uzavírací ventil DN 20</t>
  </si>
  <si>
    <t>napojení zásobníkového ohřívače vody</t>
  </si>
  <si>
    <t>55126271R</t>
  </si>
  <si>
    <t>ventil uzavírací  DN 20</t>
  </si>
  <si>
    <t>-1414867692</t>
  </si>
  <si>
    <t>dodávka, doprava k pol.722229102</t>
  </si>
  <si>
    <t>722231073</t>
  </si>
  <si>
    <t>Ventil zpětný mosazný G 3/4" PN 10 do 110°C se dvěma závity</t>
  </si>
  <si>
    <t>471702453</t>
  </si>
  <si>
    <t>Armatury se dvěma závity ventily zpětné mosazné PN 10 do 110°C G 3/4"</t>
  </si>
  <si>
    <t>https://podminky.urs.cz/item/CS_URS_2022_01/722231073</t>
  </si>
  <si>
    <t xml:space="preserve">zpětný ventil DN 20 </t>
  </si>
  <si>
    <t>722231222</t>
  </si>
  <si>
    <t>Ventil pojistný mosazný G 3/4" PN 6 do 100°C k bojleru s vnitřním x vnějším závitem</t>
  </si>
  <si>
    <t>1675275694</t>
  </si>
  <si>
    <t>Armatury se dvěma závity ventily pojistné k bojleru mosazné PN 6 do 100°C G 3/4"</t>
  </si>
  <si>
    <t>https://podminky.urs.cz/item/CS_URS_2022_01/722231222</t>
  </si>
  <si>
    <t>pojistný ventil přímý</t>
  </si>
  <si>
    <t>722230112</t>
  </si>
  <si>
    <t>Ventil přímý G 3/4" s odvodněním a dvěma závity</t>
  </si>
  <si>
    <t>1963241488</t>
  </si>
  <si>
    <t>Armatury se dvěma závity ventily přímé s odvodňovacím ventilem G 3/4"</t>
  </si>
  <si>
    <t>https://podminky.urs.cz/item/CS_URS_2022_01/722230112</t>
  </si>
  <si>
    <t>uzavírací ventil s odvodněním DN 20</t>
  </si>
  <si>
    <t>725980121</t>
  </si>
  <si>
    <t>Dvířka 15/15</t>
  </si>
  <si>
    <t>55379235</t>
  </si>
  <si>
    <t>https://podminky.urs.cz/item/CS_URS_2022_01/725980121</t>
  </si>
  <si>
    <t>722220122</t>
  </si>
  <si>
    <t>Nástěnka pro baterii G 3/4" s jedním závitem</t>
  </si>
  <si>
    <t>pár</t>
  </si>
  <si>
    <t>-294037571</t>
  </si>
  <si>
    <t>Armatury s jedním závitem nástěnky pro baterii G 3/4"</t>
  </si>
  <si>
    <t>https://podminky.urs.cz/item/CS_URS_2022_01/722220122</t>
  </si>
  <si>
    <t>pro elektrické ohřívače s baterií</t>
  </si>
  <si>
    <t>2+6</t>
  </si>
  <si>
    <t>pro ventil stojánkový pákový umyvadlový na jednu vodu</t>
  </si>
  <si>
    <t>pro nerez dřez v lince</t>
  </si>
  <si>
    <t>pro výlevku s umyvadlem</t>
  </si>
  <si>
    <t>722190901</t>
  </si>
  <si>
    <t>Uzavření nebo otevření vodovodního potrubí při opravách</t>
  </si>
  <si>
    <t>-430262324</t>
  </si>
  <si>
    <t>Opravy ostatní uzavření nebo otevření vodovodního potrubí při opravách včetně vypuštění a napuštění</t>
  </si>
  <si>
    <t>https://podminky.urs.cz/item/CS_URS_2022_01/722190901</t>
  </si>
  <si>
    <t>uzavření</t>
  </si>
  <si>
    <t>otevření</t>
  </si>
  <si>
    <t>998722101</t>
  </si>
  <si>
    <t>Přesun hmot tonážní pro vnitřní vodovod v objektech v do 6 m</t>
  </si>
  <si>
    <t>401918014</t>
  </si>
  <si>
    <t>Přesun hmot pro vnitřní vodovod stanovený z hmotnosti přesunovaného materiálu vodorovná dopravní vzdálenost do 50 m v objektech výšky do 6 m</t>
  </si>
  <si>
    <t>https://podminky.urs.cz/item/CS_URS_2022_01/998722101</t>
  </si>
  <si>
    <t>72511010R</t>
  </si>
  <si>
    <t>Závěsný klozeti pro tělesně postižené + nádržka pod omítku - montáž, dodávka, doprava</t>
  </si>
  <si>
    <t>610854362</t>
  </si>
  <si>
    <t>včetně sedáku</t>
  </si>
  <si>
    <t>72564010R</t>
  </si>
  <si>
    <t>Pneumatické oddálené splachování - montáž, dodávka, doprava</t>
  </si>
  <si>
    <t>-230163986</t>
  </si>
  <si>
    <t>725211681</t>
  </si>
  <si>
    <t>Umyvadlo keramické bílé zdravotní šířky 640 mm připevněné na stěnu šrouby</t>
  </si>
  <si>
    <t>-1332848341</t>
  </si>
  <si>
    <t>Umyvadla keramická bílá bez výtokových armatur připevněná na stěnu šrouby zdravotní, šířka umyvadla 640 mm</t>
  </si>
  <si>
    <t>https://podminky.urs.cz/item/CS_URS_2022_01/725211681</t>
  </si>
  <si>
    <t>pro tělesně postižené</t>
  </si>
  <si>
    <t>725211601</t>
  </si>
  <si>
    <t>Umyvadlo keramické bílé šířky 500 mm bez krytu na sifon připevněné na stěnu šrouby</t>
  </si>
  <si>
    <t>1098461770</t>
  </si>
  <si>
    <t>Umyvadla keramická bílá bez výtokových armatur připevněná na stěnu šrouby bez sloupu nebo krytu na sifon, šířka umyvadla 500 mm</t>
  </si>
  <si>
    <t>https://podminky.urs.cz/item/CS_URS_2022_01/725211601</t>
  </si>
  <si>
    <t>725311111</t>
  </si>
  <si>
    <t>Dřez jednoduchý keramický se zápachovou uzávěrkou 590x450 mm</t>
  </si>
  <si>
    <t>324049470</t>
  </si>
  <si>
    <t>Dřezy bez výtokových armatur jednoduché se zápachovou uzávěrkou keramické 590x450 mm</t>
  </si>
  <si>
    <t>https://podminky.urs.cz/item/CS_URS_2022_01/725311111</t>
  </si>
  <si>
    <t>725532114</t>
  </si>
  <si>
    <t>Elektrický ohřívač zásobníkový akumulační závěsný svislý 80 l / 3 kW</t>
  </si>
  <si>
    <t>-1903387851</t>
  </si>
  <si>
    <t>Elektrické ohřívače zásobníkové beztlakové přepadové akumulační s pojistným ventilem závěsné svislé objem nádrže (příkon) 80 l (3,0 kW) rychloohřev 220 V</t>
  </si>
  <si>
    <t>https://podminky.urs.cz/item/CS_URS_2022_01/725532114</t>
  </si>
  <si>
    <t>srovnatelně pro el.zásob.ohřívač vody svislý 80l /2 kW</t>
  </si>
  <si>
    <t>72500011R</t>
  </si>
  <si>
    <t>Elektrický průtokový ohřívač vody 3,5 kW pod umyvadlo + stojánková páková baterie s prodlouženou pákou - montáž, dodávka, doprava</t>
  </si>
  <si>
    <t>796701258</t>
  </si>
  <si>
    <t>72553110R</t>
  </si>
  <si>
    <t>Elektrický ohřívač zásobníkový beztlakový 10 l pod dřez + stojánková páková baterie - montáž, dodávka, doprava</t>
  </si>
  <si>
    <t>-1294068620</t>
  </si>
  <si>
    <t>725862103</t>
  </si>
  <si>
    <t>Zápachová uzávěrka pro dřezy DN 40/50</t>
  </si>
  <si>
    <t>1953936915</t>
  </si>
  <si>
    <t>Zápachové uzávěrky zařizovacích předmětů pro dřezy DN 40/50</t>
  </si>
  <si>
    <t>https://podminky.urs.cz/item/CS_URS_2022_01/725862103</t>
  </si>
  <si>
    <t>pro dřezy v chemii</t>
  </si>
  <si>
    <t>72581221R</t>
  </si>
  <si>
    <t>Ventil stojánkový pákový umyvadlový na jednu vodu - montáž, dodávka, doprava</t>
  </si>
  <si>
    <t>919078766</t>
  </si>
  <si>
    <t>725813111</t>
  </si>
  <si>
    <t>Ventil rohový bez připojovací trubičky nebo flexi hadičky G 1/2"</t>
  </si>
  <si>
    <t>556233264</t>
  </si>
  <si>
    <t>Ventily rohové bez připojovací trubičky nebo flexi hadičky G 1/2"</t>
  </si>
  <si>
    <t>https://podminky.urs.cz/item/CS_URS_2022_01/725813111</t>
  </si>
  <si>
    <t>3*2</t>
  </si>
  <si>
    <t>72531112R</t>
  </si>
  <si>
    <t>Dřez jednoduchý nerezový se zápachovou uzávěrkou vestavěný v kuchyňské lince - montáž, dodávka, doprava</t>
  </si>
  <si>
    <t>1490668461</t>
  </si>
  <si>
    <t>72531000R</t>
  </si>
  <si>
    <t>Výlevka s umyvadlem nerez - montáž, dodávka, doprava</t>
  </si>
  <si>
    <t>-1624880177</t>
  </si>
  <si>
    <t>725821325</t>
  </si>
  <si>
    <t>Baterie dřezová stojánková páková s otáčivým kulatým ústím a délkou ramínka 220 mm</t>
  </si>
  <si>
    <t>216196138</t>
  </si>
  <si>
    <t>Baterie dřezové stojánkové pákové s otáčivým ústím a délkou ramínka 220 mm</t>
  </si>
  <si>
    <t>https://podminky.urs.cz/item/CS_URS_2022_01/725821325</t>
  </si>
  <si>
    <t>pro umyvadlo s výlevkou</t>
  </si>
  <si>
    <t>998725101</t>
  </si>
  <si>
    <t>Přesun hmot tonážní pro zařizovací předměty v objektech v do 6 m</t>
  </si>
  <si>
    <t>-280212715</t>
  </si>
  <si>
    <t>Přesun hmot pro zařizovací předměty stanovený z hmotnosti přesunovaného materiálu vodorovná dopravní vzdálenost do 50 m v objektech výšky do 6 m</t>
  </si>
  <si>
    <t>https://podminky.urs.cz/item/CS_URS_2022_01/998725101</t>
  </si>
  <si>
    <t>726</t>
  </si>
  <si>
    <t>Zdravotechnika - předstěnové instalace</t>
  </si>
  <si>
    <t>726131043</t>
  </si>
  <si>
    <t>Instalační předstěna - klozet závěsný v 1120 mm s ovládáním zepředu pro postižené do stěn s kov kcí</t>
  </si>
  <si>
    <t>1077819136</t>
  </si>
  <si>
    <t>Předstěnové instalační systémy do lehkých stěn s kovovou konstrukcí pro závěsné klozety ovládání zepředu, stavební výšky 1120 mm pro tělesně postižené</t>
  </si>
  <si>
    <t>https://podminky.urs.cz/item/CS_URS_2022_01/726131043</t>
  </si>
  <si>
    <t>998726111</t>
  </si>
  <si>
    <t>Přesun hmot tonážní pro instalační prefabrikáty v objektech v do 6 m</t>
  </si>
  <si>
    <t>-1322020257</t>
  </si>
  <si>
    <t>Přesun hmot pro instalační prefabrikáty stanovený z hmotnosti přesunovaného materiálu vodorovná dopravní vzdálenost do 50 m v objektech výšky do 6 m</t>
  </si>
  <si>
    <t>https://podminky.urs.cz/item/CS_URS_2022_01/998726111</t>
  </si>
  <si>
    <t>95001001R.1</t>
  </si>
  <si>
    <t>265980064</t>
  </si>
  <si>
    <t>-1899697847</t>
  </si>
  <si>
    <t>0,025</t>
  </si>
  <si>
    <t>-1238524613</t>
  </si>
  <si>
    <t>0,025*(6-1)</t>
  </si>
  <si>
    <t>151724812</t>
  </si>
  <si>
    <t>1139297970</t>
  </si>
  <si>
    <t>hmotnost odd.HSV - pavilon D</t>
  </si>
  <si>
    <t>0,100</t>
  </si>
  <si>
    <t>-96025811</t>
  </si>
  <si>
    <t>561579049</t>
  </si>
  <si>
    <t>649490203</t>
  </si>
  <si>
    <t>763798112</t>
  </si>
  <si>
    <t>k umyvadlu</t>
  </si>
  <si>
    <t>-295946909</t>
  </si>
  <si>
    <t>1573965501</t>
  </si>
  <si>
    <t>1248477715</t>
  </si>
  <si>
    <t>1367660270</t>
  </si>
  <si>
    <t>potrubí PP-HT DN 40</t>
  </si>
  <si>
    <t>334868456</t>
  </si>
  <si>
    <t>potrubí PP-HT DN 50</t>
  </si>
  <si>
    <t>-1584000414</t>
  </si>
  <si>
    <t>721171903</t>
  </si>
  <si>
    <t>Potrubí z PP vsazení odbočky do hrdla DN 50</t>
  </si>
  <si>
    <t>265141102</t>
  </si>
  <si>
    <t>Opravy odpadního potrubí plastového vsazení odbočky do potrubí DN 50</t>
  </si>
  <si>
    <t>https://podminky.urs.cz/item/CS_URS_2022_01/721171903</t>
  </si>
  <si>
    <t>-1423906490</t>
  </si>
  <si>
    <t>1807733683</t>
  </si>
  <si>
    <t>472708004</t>
  </si>
  <si>
    <t>-968376730</t>
  </si>
  <si>
    <t>1224330996</t>
  </si>
  <si>
    <t>312056413</t>
  </si>
  <si>
    <t>-1887407677</t>
  </si>
  <si>
    <t>721171912</t>
  </si>
  <si>
    <t>Potrubí z PP propojení potrubí DN 40</t>
  </si>
  <si>
    <t>-1734859782</t>
  </si>
  <si>
    <t>Opravy odpadního potrubí plastového propojení dosavadního potrubí DN 40</t>
  </si>
  <si>
    <t>https://podminky.urs.cz/item/CS_URS_2022_01/721171912</t>
  </si>
  <si>
    <t>napojení na stávající potrubí cca DN 20</t>
  </si>
  <si>
    <t>722229101</t>
  </si>
  <si>
    <t>Montáž vodovodních armatur s jedním závitem G 1/2" ostatní typ</t>
  </si>
  <si>
    <t>2077618255</t>
  </si>
  <si>
    <t>Armatury s jedním závitem montáž vodovodních armatur s jedním závitem ostatních typů G 1/2"</t>
  </si>
  <si>
    <t>https://podminky.urs.cz/item/CS_URS_2022_01/722229101</t>
  </si>
  <si>
    <t>uzavírací ventil DN 15</t>
  </si>
  <si>
    <t>55126270R</t>
  </si>
  <si>
    <t>ventil uzavírací  DN 15 - dodávka, doprava</t>
  </si>
  <si>
    <t>-1885993924</t>
  </si>
  <si>
    <t>ventil uzavírací  DN 15</t>
  </si>
  <si>
    <t>-1527799982</t>
  </si>
  <si>
    <t>-1439821804</t>
  </si>
  <si>
    <t>72222142R</t>
  </si>
  <si>
    <t>Ventil závitový rohový G 3/4  - montáž, dodávka, doprava</t>
  </si>
  <si>
    <t>-408664291</t>
  </si>
  <si>
    <t>Ventil závitový rohový G 3/4</t>
  </si>
  <si>
    <t>299876130</t>
  </si>
  <si>
    <t>-858886254</t>
  </si>
  <si>
    <t>hmotnost odd.722</t>
  </si>
  <si>
    <t>0,008</t>
  </si>
  <si>
    <t>656132439</t>
  </si>
  <si>
    <t>1424886990</t>
  </si>
  <si>
    <t>72500010R</t>
  </si>
  <si>
    <t>Elektrický průtokový ohřívač vody 3,5 kW pod umyvadlo + stojánková páková baterie - montáž, dodávka, doprava</t>
  </si>
  <si>
    <t>1512219616</t>
  </si>
  <si>
    <t>-1530457444</t>
  </si>
  <si>
    <t>1362416226</t>
  </si>
  <si>
    <t>hmotnost odd.725</t>
  </si>
  <si>
    <t>0,052</t>
  </si>
  <si>
    <t xml:space="preserve">C - VZT </t>
  </si>
  <si>
    <t>PSV - Práce a dodávky PSV</t>
  </si>
  <si>
    <t xml:space="preserve">    751 - Vzduchotechnika</t>
  </si>
  <si>
    <t xml:space="preserve">      751- Zč1 - Zařízení č.1 : Dílny (havarijní větrání)</t>
  </si>
  <si>
    <t xml:space="preserve">      751- Zč2 - Zařízení č.2 : Cvičná kuchyňka</t>
  </si>
  <si>
    <t xml:space="preserve">      751- Zč3 - Zařízení č.3 - Dílny ( havarijní větrání)</t>
  </si>
  <si>
    <t xml:space="preserve">      751- Zč4 - Zařízení č.4 - Sociální zařízení</t>
  </si>
  <si>
    <t>751</t>
  </si>
  <si>
    <t>Vzduchotechnika</t>
  </si>
  <si>
    <t>751- Zč1</t>
  </si>
  <si>
    <t>Zařízení č.1 : Dílny (havarijní větrání)</t>
  </si>
  <si>
    <t>751122494</t>
  </si>
  <si>
    <t>Montáž ventilátoru radiálního středotlakého potrubního se spirální skříní kysvzd nevýbušného na motorové stoličce do čtyřhr potrubí přes 0,140 do 0,210 m2</t>
  </si>
  <si>
    <t>1540209018</t>
  </si>
  <si>
    <t>Montáž ventilátoru radiálního středotlakého potrubního se spirální skříní kyselinovzdorného a nevýbušného na motorové stoličce do čtyřhranného potrubí, průřezu přes 0,140 do 0,210 m2</t>
  </si>
  <si>
    <t>https://podminky.urs.cz/item/CS_URS_2022_01/751122494</t>
  </si>
  <si>
    <t>42917105R2</t>
  </si>
  <si>
    <t>ILT/4-250 Ex nevýbušný ventilátor</t>
  </si>
  <si>
    <t>-1414683791</t>
  </si>
  <si>
    <t>Radiální nevýbušný ventilátor do čtyřhranného potrubí  ILT/4-250 Ex</t>
  </si>
  <si>
    <t>Poznámka k položce:
V = 1500 m3/h, p = 290Pa
N = 1,15 kW, 400 V/50 Hz</t>
  </si>
  <si>
    <t>54233101R1</t>
  </si>
  <si>
    <t>Příslušenství vent. - IAE 250 Ex pružná spojka do prostředí s nebezpečím výbuchu</t>
  </si>
  <si>
    <t>1365578785</t>
  </si>
  <si>
    <t>54233101R2</t>
  </si>
  <si>
    <t>Příslušenství vent. -RMT 2,5 3-fázový transformátorový regulátor otáček</t>
  </si>
  <si>
    <t>1178376282</t>
  </si>
  <si>
    <t>Příslušenství vent. - RMT 2,5 3-fázový transformátorový regulátor otáček</t>
  </si>
  <si>
    <t>54233101R3</t>
  </si>
  <si>
    <t>Příslušenství vent. - MSK-Ex motorová ochrana</t>
  </si>
  <si>
    <t>-574537820</t>
  </si>
  <si>
    <t>HZS3212</t>
  </si>
  <si>
    <t>Hodinová zúčtovací sazba montér vzduchotechniky a chlazení odborný</t>
  </si>
  <si>
    <t>hod</t>
  </si>
  <si>
    <t>-1282704127</t>
  </si>
  <si>
    <t>Hodinové zúčtovací sazby montáží technologických zařízení na stavebních objektech montér vzduchotechniky odborný</t>
  </si>
  <si>
    <t>https://podminky.urs.cz/item/CS_URS_2022_01/HZS3212</t>
  </si>
  <si>
    <t>751398051</t>
  </si>
  <si>
    <t>Montáž protidešťové žaluzie nebo žaluziové klapky na čtyřhranné potrubí do 0,150 m2</t>
  </si>
  <si>
    <t>-1150609736</t>
  </si>
  <si>
    <t>Montáž ostatních zařízení protidešťové žaluzie nebo žaluziové klapky na čtyřhranné potrubí, průřezu do 0,150 m2</t>
  </si>
  <si>
    <t>https://podminky.urs.cz/item/CS_URS_2022_01/751398051</t>
  </si>
  <si>
    <t>429824R1</t>
  </si>
  <si>
    <t>WSK 35 Ex žaluziová klapka samotížná</t>
  </si>
  <si>
    <t>-744526782</t>
  </si>
  <si>
    <t>751344121</t>
  </si>
  <si>
    <t>Montáž tlumiče hluku pro čtyřhranné potrubí do 0,150 m2</t>
  </si>
  <si>
    <t>1601520617</t>
  </si>
  <si>
    <t>Montáž tlumičů hluku pro čtyřhranné potrubí, průřezu do 0,150 m2</t>
  </si>
  <si>
    <t>https://podminky.urs.cz/item/CS_URS_2022_01/751344121</t>
  </si>
  <si>
    <t>2+2</t>
  </si>
  <si>
    <t>4299600R1</t>
  </si>
  <si>
    <t>Tlumič hluku buňkový G 200 x 500 x 2000.1 provedení Ex</t>
  </si>
  <si>
    <t>ks</t>
  </si>
  <si>
    <t>785469085</t>
  </si>
  <si>
    <t>4299600R2</t>
  </si>
  <si>
    <t>Tlumič hluku buňkový G 200 x 500 x 1000.1 provedení Ex</t>
  </si>
  <si>
    <t>-706853397</t>
  </si>
  <si>
    <t>Tlumič hluku buňkový G 200 x 500 x1000.1 provedení Ex</t>
  </si>
  <si>
    <t>751311112</t>
  </si>
  <si>
    <t>Montáž vyústi čtyřhranné do kruhového potrubí přes 0,040 do 0,080 m2</t>
  </si>
  <si>
    <t>-923289683</t>
  </si>
  <si>
    <t>Montáž vyústi čtyřhranné do kruhového potrubí, průřezu přes 0,040 do 0,080 m2</t>
  </si>
  <si>
    <t>https://podminky.urs.cz/item/CS_URS_2022_01/751311112</t>
  </si>
  <si>
    <t>4298132R4</t>
  </si>
  <si>
    <t>Výústka komfortní do kruhového potrubí, jednořadá, s regulací R1 (KV – K1 – 625 x 125 – R1)</t>
  </si>
  <si>
    <t>434326624</t>
  </si>
  <si>
    <t>751510014R</t>
  </si>
  <si>
    <t>Vzduchotechnické potrubí z pozinkovaného plechu čtyřhranné s přírubou průřezu přes 0,13 do 0,28 m2</t>
  </si>
  <si>
    <t>-942451547</t>
  </si>
  <si>
    <t>Vzduchotechnické potrubí z pozinkovaného plechu čtyřhranné s přírubou, průřezu přes 0,13 do 0,28 m2</t>
  </si>
  <si>
    <t>https://podminky.urs.cz/item/CS_URS_2022_01/751510014R</t>
  </si>
  <si>
    <t>751510014R1</t>
  </si>
  <si>
    <t>2116480760</t>
  </si>
  <si>
    <t>https://podminky.urs.cz/item/CS_URS_2022_01/751510014R1</t>
  </si>
  <si>
    <t>783601795</t>
  </si>
  <si>
    <t>Odmaštění vodou ředitelným odmašťovačem potrubí DN přes 200 mm</t>
  </si>
  <si>
    <t>-663378447</t>
  </si>
  <si>
    <t>Příprava podkladu armatur a kovových potrubí před provedením nátěru potrubí přes DN 200 mm odmaštěním, odmašťovačem vodou ředitelným</t>
  </si>
  <si>
    <t>https://podminky.urs.cz/item/CS_URS_2022_01/783601795</t>
  </si>
  <si>
    <t>783614693</t>
  </si>
  <si>
    <t>Základní antikorozní jednonásobný syntetický samozákladující potrubí DN přes 200 mm</t>
  </si>
  <si>
    <t>287109471</t>
  </si>
  <si>
    <t>Základní antikorozní nátěr armatur a kovových potrubí jednonásobný potrubí přes DN 200 mm syntetický samozákladující</t>
  </si>
  <si>
    <t>https://podminky.urs.cz/item/CS_URS_2022_01/783614693</t>
  </si>
  <si>
    <t>783617691</t>
  </si>
  <si>
    <t>Krycí dvojnásobný syntetický nátěr potrubí DN přes 200 mm</t>
  </si>
  <si>
    <t>-1529487065</t>
  </si>
  <si>
    <t>Krycí nátěr (email) armatur a kovových potrubí potrubí přes DN 200 mm dvojnásobný syntetický standardní</t>
  </si>
  <si>
    <t>https://podminky.urs.cz/item/CS_URS_2022_01/783617691</t>
  </si>
  <si>
    <t>767995111</t>
  </si>
  <si>
    <t>Montáž atypických zámečnických konstrukcí hm do 5 kg</t>
  </si>
  <si>
    <t>kg</t>
  </si>
  <si>
    <t>2097907717</t>
  </si>
  <si>
    <t>Montáž ostatních atypických zámečnických konstrukcí hmotnosti do 5 kg</t>
  </si>
  <si>
    <t>https://podminky.urs.cz/item/CS_URS_2022_01/767995111</t>
  </si>
  <si>
    <t>553970000</t>
  </si>
  <si>
    <t>Atypické kovové výrobky včetne zinkování</t>
  </si>
  <si>
    <t>-504651978</t>
  </si>
  <si>
    <t>Poznámka k položce:
- závěsy, závitové tyče, ocelové hmoždinky, pomocné konstrukce,
samolepící pásky, těsnící materiál</t>
  </si>
  <si>
    <t>186073834</t>
  </si>
  <si>
    <t>713411121</t>
  </si>
  <si>
    <t>Montáž izolace tepelné potrubí pásy nebo rohožemi s Al fólií staženými drátem 1x</t>
  </si>
  <si>
    <t>-1504335032</t>
  </si>
  <si>
    <t>Montáž izolace tepelné potrubí a ohybů pásy nebo rohožemi s povrchovou úpravou hliníkovou fólií připevněnými ocelovým drátem potrubí jednovrstvá</t>
  </si>
  <si>
    <t>https://podminky.urs.cz/item/CS_URS_2022_01/713411121</t>
  </si>
  <si>
    <t>63151674</t>
  </si>
  <si>
    <t>rohož izolační z minerální vlny lamelová s Al fólií 50-60kg/m3 tl 100mm</t>
  </si>
  <si>
    <t>-1852238298</t>
  </si>
  <si>
    <t>4,41176470588235*1,02 "Přepočtené koeficientem množství</t>
  </si>
  <si>
    <t>713491221</t>
  </si>
  <si>
    <t>Montáž tepelné izolace oplechování snímatelné potrubí vnějšího obvodu přes 500 mm</t>
  </si>
  <si>
    <t>1854391714</t>
  </si>
  <si>
    <t>Montáž izolace tepelné potrubí a ohybů - doplňky a konstrukční součástí oplechování snímatelného vnějšího obvodu přes 500 mm potrubí</t>
  </si>
  <si>
    <t>https://podminky.urs.cz/item/CS_URS_2022_01/713491221</t>
  </si>
  <si>
    <t>13756545</t>
  </si>
  <si>
    <t>plech ocelový hladký jakost 11321.21 tl 1mm tabule</t>
  </si>
  <si>
    <t>-1643255281</t>
  </si>
  <si>
    <t>Poznámka k položce:
Hmotnost 16 kg/kus</t>
  </si>
  <si>
    <t>4,5*8*0,001*1,1</t>
  </si>
  <si>
    <t>998751101</t>
  </si>
  <si>
    <t>Přesun hmot tonážní pro vzduchotechniku v objektech výšky do 12 m</t>
  </si>
  <si>
    <t>413372497</t>
  </si>
  <si>
    <t>Přesun hmot pro vzduchotechniku stanovený z hmotnosti přesunovaného materiálu vodorovná dopravní vzdálenost do 100 m v objektech výšky do 12 m</t>
  </si>
  <si>
    <t>https://podminky.urs.cz/item/CS_URS_2022_01/998751101</t>
  </si>
  <si>
    <t>751- Zč2</t>
  </si>
  <si>
    <t>Zařízení č.2 : Cvičná kuchyňka</t>
  </si>
  <si>
    <t>751377013</t>
  </si>
  <si>
    <t>Montáž odsávacího zákrytu (digestoř) bytového ostrůvkového</t>
  </si>
  <si>
    <t>322905639</t>
  </si>
  <si>
    <t>Montáž odsávacích stropů, zákrytů odsávacího zákrytu (digestoř) bytového ostrůvkového</t>
  </si>
  <si>
    <t>https://podminky.urs.cz/item/CS_URS_2022_01/751377013</t>
  </si>
  <si>
    <t>42996001R</t>
  </si>
  <si>
    <t>Ostrůvkový odsavač par s osvětlením a kovovými tukovými filtry, včetně radiálního ventilátoru</t>
  </si>
  <si>
    <t>1339459693</t>
  </si>
  <si>
    <t>Ostrůvkový odsavač par s osvětlením a kovovými tukovými filtry, včetně radiálního ventilátoru
a zpětné klapky</t>
  </si>
  <si>
    <t>Poznámka k položce:
V = 600 m3/h
N = 0,27 kW, 230 V/50 Hz
součástí dodávky jsou kotevní prvky ke stropu místnosti</t>
  </si>
  <si>
    <t>54233106R2</t>
  </si>
  <si>
    <t>Příslušenství vent. - VBM 150 spojovací manžeta</t>
  </si>
  <si>
    <t>1639969700</t>
  </si>
  <si>
    <t>Příslušenství -  VBM 150 spojovací manžeta</t>
  </si>
  <si>
    <t>751510042R1</t>
  </si>
  <si>
    <t>Vzduchotechnické potrubí z pozinkovaného plechu kruhové spirálně vinutá trouba bez příruby D přes 100 do 200 mm</t>
  </si>
  <si>
    <t>1573021636</t>
  </si>
  <si>
    <t>Vzduchotechnické potrubí z pozinkovaného plechu kruhové, trouba spirálně vinutá bez příruby, průměru přes 100 do 200 mm</t>
  </si>
  <si>
    <t>https://podminky.urs.cz/item/CS_URS_2022_01/751510042R1</t>
  </si>
  <si>
    <t>751510044R</t>
  </si>
  <si>
    <t>Vzduchotechnické potrubí z pozinkovaného plechu kruhové spirálně vinutá trouba bez příruby D přes 300 do 400 mm</t>
  </si>
  <si>
    <t>-652137339</t>
  </si>
  <si>
    <t>Vzduchotechnické potrubí z pozinkovaného plechu kruhové, trouba spirálně vinutá bez příruby, průměru přes 300 do 400 mm</t>
  </si>
  <si>
    <t>https://podminky.urs.cz/item/CS_URS_2022_01/751510044R</t>
  </si>
  <si>
    <t>751510015R</t>
  </si>
  <si>
    <t>Vzduchotechnické potrubí pozink čtyřhranné průřezu do 0,50 m2</t>
  </si>
  <si>
    <t>860588118</t>
  </si>
  <si>
    <t>Vzduchotechnické potrubí z pozinkovaného plechu čtyřhranné s přírubou, průřezu přes 0,28 do 0,50 m2 - 100 % tvarovek</t>
  </si>
  <si>
    <t>Poznámka k položce:
Potrubí výfuku vzduchu  – VZT potrubí čtyřhranné z pozinkovaného plechu skupiny I, včetně revizních a čistících otvorů, závěsného, montážního, těsnícího a spojovacího materiálu
Potrubí odvodu vzduchu obvod 1,3 m, 100 % tvarovek 3 m2</t>
  </si>
  <si>
    <t>751514778</t>
  </si>
  <si>
    <t>Montáž protidešťové stříšky nebo výfukové hlavice do plechového potrubí kruhové bez příruby D přes 300 do 400 mm</t>
  </si>
  <si>
    <t>-481610471</t>
  </si>
  <si>
    <t>Montáž protidešťové stříšky nebo výfukové hlavice do plechového potrubí kruhové bez příruby, průměru přes 300 do 400 mm</t>
  </si>
  <si>
    <t>https://podminky.urs.cz/item/CS_URS_2022_01/751514778</t>
  </si>
  <si>
    <t>42981274R</t>
  </si>
  <si>
    <t>hlavice výfuková VHO  D 355mm</t>
  </si>
  <si>
    <t>431933695</t>
  </si>
  <si>
    <t>hlavice výfuková VHO D 355mm</t>
  </si>
  <si>
    <t>-1941868549</t>
  </si>
  <si>
    <t>1140119730</t>
  </si>
  <si>
    <t>1241227070</t>
  </si>
  <si>
    <t>-98063827</t>
  </si>
  <si>
    <t>-871619000</t>
  </si>
  <si>
    <t>-1983314292</t>
  </si>
  <si>
    <t>-1291151823</t>
  </si>
  <si>
    <t>-1928132907</t>
  </si>
  <si>
    <t>3,5*1,02 "Přepočtené koeficientem množství</t>
  </si>
  <si>
    <t>240293060</t>
  </si>
  <si>
    <t>1005762694</t>
  </si>
  <si>
    <t>3,5*8*0,001*1,1</t>
  </si>
  <si>
    <t>737055459</t>
  </si>
  <si>
    <t>751- Zč3</t>
  </si>
  <si>
    <t>Zařízení č.3 - Dílny ( havarijní větrání)</t>
  </si>
  <si>
    <t>751122094</t>
  </si>
  <si>
    <t>Montáž ventilátoru radiálního nízkotlakého potrubního základního do kruhového potrubí D přes 300 do 400 mm</t>
  </si>
  <si>
    <t>-1279345560</t>
  </si>
  <si>
    <t>Montáž ventilátoru radiálního nízkotlakého potrubního základního do kruhového potrubí, průměru přes 300 do 400 mm</t>
  </si>
  <si>
    <t>https://podminky.urs.cz/item/CS_URS_2022_01/751122094</t>
  </si>
  <si>
    <t>42917105R1</t>
  </si>
  <si>
    <t>Zvukově izolované radiální potrubní ventilátory - CABD 355 RE IP44 tichý potrubní ventilátor</t>
  </si>
  <si>
    <t>-530406698</t>
  </si>
  <si>
    <t>Poznámka k položce:
V = 2600 m3/h, p = 270Pa
N = 0,861 kW, 230 V/50 Hz</t>
  </si>
  <si>
    <t>5423310R1</t>
  </si>
  <si>
    <t>Příslušenství vent. - VBM 355 spojovací manžeta</t>
  </si>
  <si>
    <t>1174125914</t>
  </si>
  <si>
    <t>Příslušenství vent. -  VBM 355 spojovací manžeta</t>
  </si>
  <si>
    <t>751398042</t>
  </si>
  <si>
    <t>Montáž protidešťové žaluzie nebo žaluziové klapky na kruhové potrubí D přes 300 do 400 mm</t>
  </si>
  <si>
    <t>-1490945500</t>
  </si>
  <si>
    <t>Montáž ostatních zařízení protidešťové žaluzie nebo žaluziové klapky na kruhové potrubí, průměru přes 300 do 400 mm</t>
  </si>
  <si>
    <t>https://podminky.urs.cz/item/CS_URS_2022_01/751398042</t>
  </si>
  <si>
    <t>4298132R1</t>
  </si>
  <si>
    <t xml:space="preserve">Žaluziová klapka samotížná PER 355 W  </t>
  </si>
  <si>
    <t>176889789</t>
  </si>
  <si>
    <t>Žaluziová klapka samotížná PER 355 W</t>
  </si>
  <si>
    <t>751514640</t>
  </si>
  <si>
    <t>Montáž škrtící klapky nebo zpětné klapky do plechového potrubí čtyřhranné bez příruby přes 0,280 do 0,350 m2</t>
  </si>
  <si>
    <t>576469034</t>
  </si>
  <si>
    <t>Montáž škrtící klapky nebo zpětné klapky do plechového potrubí čtyřhranné bez příruby, průřezu přes 0,280 do 0,350 m2</t>
  </si>
  <si>
    <t>https://podminky.urs.cz/item/CS_URS_2022_01/751514640</t>
  </si>
  <si>
    <t>4298132R2</t>
  </si>
  <si>
    <t xml:space="preserve">Zpětná klapka těsná do kruhového potrubí RSK – 355 ED </t>
  </si>
  <si>
    <t>961813444</t>
  </si>
  <si>
    <t>Zpětná klapka těsná do kruhového potrubí RSK – 355 ED</t>
  </si>
  <si>
    <t>751344114</t>
  </si>
  <si>
    <t>Montáž tlumiče hluku pro kruhové potrubí D přes 300 do 400 mm</t>
  </si>
  <si>
    <t>1194143975</t>
  </si>
  <si>
    <t>Montáž tlumičů hluku pro kruhové potrubí, průměru přes 300 do 400 mm</t>
  </si>
  <si>
    <t>https://podminky.urs.cz/item/CS_URS_2022_01/751344114</t>
  </si>
  <si>
    <t>4298132R3</t>
  </si>
  <si>
    <t xml:space="preserve">Tlumič hluku do kruhového potrubí TAA 355/1000 </t>
  </si>
  <si>
    <t>1134559364</t>
  </si>
  <si>
    <t>Tlumič hluku do kruhového potrubí TAA 355/1000</t>
  </si>
  <si>
    <t>2131785751</t>
  </si>
  <si>
    <t>2047675283</t>
  </si>
  <si>
    <t>751510044R2</t>
  </si>
  <si>
    <t>1385321692</t>
  </si>
  <si>
    <t>https://podminky.urs.cz/item/CS_URS_2022_01/751510044R2</t>
  </si>
  <si>
    <t>751510044R3</t>
  </si>
  <si>
    <t>-2031576566</t>
  </si>
  <si>
    <t>https://podminky.urs.cz/item/CS_URS_2022_01/751510044R3</t>
  </si>
  <si>
    <t>751510043</t>
  </si>
  <si>
    <t>Vzduchotechnické potrubí z pozinkovaného plechu kruhové spirálně vinutá trouba bez příruby D přes 200 do 300 mm</t>
  </si>
  <si>
    <t>1526804040</t>
  </si>
  <si>
    <t>Vzduchotechnické potrubí z pozinkovaného plechu kruhové, trouba spirálně vinutá bez příruby, průměru přes 200 do 300 mm</t>
  </si>
  <si>
    <t>https://podminky.urs.cz/item/CS_URS_2022_01/751510043</t>
  </si>
  <si>
    <t>751510043R1</t>
  </si>
  <si>
    <t>-782225274</t>
  </si>
  <si>
    <t>https://podminky.urs.cz/item/CS_URS_2022_01/751510043R1</t>
  </si>
  <si>
    <t>-886743828</t>
  </si>
  <si>
    <t>736810983</t>
  </si>
  <si>
    <t>1411004631</t>
  </si>
  <si>
    <t>-2043837332</t>
  </si>
  <si>
    <t>-2109388111</t>
  </si>
  <si>
    <t>1269390961</t>
  </si>
  <si>
    <t>-619739640</t>
  </si>
  <si>
    <t>751- Zč4</t>
  </si>
  <si>
    <t>Zařízení č.4 - Sociální zařízení</t>
  </si>
  <si>
    <t>751122012</t>
  </si>
  <si>
    <t>Montáž ventilátoru radiálního nízkotlakého nástěnného základního D přes 100 do 200 mm</t>
  </si>
  <si>
    <t>-2057470178</t>
  </si>
  <si>
    <t>Montáž ventilátoru radiálního nízkotlakého nástěnného základního, průměru přes 100 do 200 mm</t>
  </si>
  <si>
    <t>https://podminky.urs.cz/item/CS_URS_2022_01/751122012</t>
  </si>
  <si>
    <t>54233105R</t>
  </si>
  <si>
    <t>ventilátor radiální malý plastový CF 200 T</t>
  </si>
  <si>
    <t>173675225</t>
  </si>
  <si>
    <t>Poznámka k položce:
V = 80 m3/h, p = 80 Pa
N = 0,017 kW, 230 V/50 Hz</t>
  </si>
  <si>
    <t>5423310R2</t>
  </si>
  <si>
    <t>Příslušenství vent. - VBM 100 spojovací manžeta</t>
  </si>
  <si>
    <t>-1801359153</t>
  </si>
  <si>
    <t>Příslušenství vent. -  VBM 100 spojovací manžeta</t>
  </si>
  <si>
    <t>751514775</t>
  </si>
  <si>
    <t>Montáž protidešťové stříšky nebo výfukové hlavice do plechového potrubí kruhové bez příruby D do 100 mm</t>
  </si>
  <si>
    <t>125608774</t>
  </si>
  <si>
    <t>Montáž protidešťové stříšky nebo výfukové hlavice do plechového potrubí kruhové bez příruby, průměru do 100 mm</t>
  </si>
  <si>
    <t>https://podminky.urs.cz/item/CS_URS_2022_01/751514775</t>
  </si>
  <si>
    <t>42981274R1</t>
  </si>
  <si>
    <t>hlavice výfuková VHO  D 100mm</t>
  </si>
  <si>
    <t>594541420</t>
  </si>
  <si>
    <t>hlavice výfuková VHO D 100mm</t>
  </si>
  <si>
    <t>751510041</t>
  </si>
  <si>
    <t>Vzduchotechnické potrubí z pozinkovaného plechu kruhové spirálně vinutá trouba bez příruby D do 100 mm</t>
  </si>
  <si>
    <t>1874519909</t>
  </si>
  <si>
    <t>Vzduchotechnické potrubí z pozinkovaného plechu kruhové, trouba spirálně vinutá bez příruby, průměru do 100 mm</t>
  </si>
  <si>
    <t>https://podminky.urs.cz/item/CS_URS_2022_01/751510041</t>
  </si>
  <si>
    <t>751398032</t>
  </si>
  <si>
    <t>Montáž ventilační mřížky do dveří nebo desek přes 0,040 do 0,100 m2</t>
  </si>
  <si>
    <t>-1083467152</t>
  </si>
  <si>
    <t>Montáž ostatních zařízení ventilační mřížky do dveří nebo desek, průřezu přes 0,04 do 0,100 m2</t>
  </si>
  <si>
    <t>https://podminky.urs.cz/item/CS_URS_2022_01/751398032</t>
  </si>
  <si>
    <t>56245613R4</t>
  </si>
  <si>
    <t xml:space="preserve">Dveřní mřížka 600x80 (pro 1 dveře, např. LGL) </t>
  </si>
  <si>
    <t>1488787854</t>
  </si>
  <si>
    <t>Dveřní mřížka 600x80 (pro 1 dveře, např. LGL)</t>
  </si>
  <si>
    <t>352268644</t>
  </si>
  <si>
    <t>555279410</t>
  </si>
  <si>
    <t>-1424946578</t>
  </si>
  <si>
    <t>751510870</t>
  </si>
  <si>
    <t>Demontáž vzduchotechnického potrubí plechového kruhového bez příruby spirálně vinutého do suti D do 200 mm</t>
  </si>
  <si>
    <t>-299666887</t>
  </si>
  <si>
    <t>Demontáž vzduchotechnického potrubí plechového do suti kruhového, spirálně vinutého bez příruby, průměru do 200 mm</t>
  </si>
  <si>
    <t>https://podminky.urs.cz/item/CS_URS_2022_01/751510870</t>
  </si>
  <si>
    <t>997013153</t>
  </si>
  <si>
    <t>Vnitrostaveništní doprava suti a vybouraných hmot pro budovy v přes 9 do 12 m s omezením mechanizace</t>
  </si>
  <si>
    <t>-552306780</t>
  </si>
  <si>
    <t>Vnitrostaveništní doprava suti a vybouraných hmot vodorovně do 50 m svisle s omezením mechanizace pro budovy a haly výšky přes 9 do 12 m</t>
  </si>
  <si>
    <t>https://podminky.urs.cz/item/CS_URS_2022_01/997013153</t>
  </si>
  <si>
    <t>-703199926</t>
  </si>
  <si>
    <t>-1585244103</t>
  </si>
  <si>
    <t>0,003*14 "Přepočtené koeficientem množství</t>
  </si>
  <si>
    <t>-622663862</t>
  </si>
  <si>
    <t>-743343052</t>
  </si>
  <si>
    <t>1068195705</t>
  </si>
  <si>
    <t>1,47058823529412*1,02 "Přepočtené koeficientem množství</t>
  </si>
  <si>
    <t>1362943318</t>
  </si>
  <si>
    <t>703390094</t>
  </si>
  <si>
    <t>1,5*8*0,001*1,1</t>
  </si>
  <si>
    <t>1344183236</t>
  </si>
  <si>
    <t>D - Silnoproud</t>
  </si>
  <si>
    <t xml:space="preserve">    741 - Elektroinstalace - silnoproud</t>
  </si>
  <si>
    <t>HZS - Hodinové zúčtovací sazby</t>
  </si>
  <si>
    <t>VRN - Vedlejší rozpočtové náklady</t>
  </si>
  <si>
    <t xml:space="preserve">    VRN1 - Průzkumné, geodetické a projektové práce</t>
  </si>
  <si>
    <t>741</t>
  </si>
  <si>
    <t>Elektroinstalace - silnoproud</t>
  </si>
  <si>
    <t>Mimostaveništní doprava</t>
  </si>
  <si>
    <t>Podíl přidružených výkonů</t>
  </si>
  <si>
    <t>741110003</t>
  </si>
  <si>
    <t>Montáž trubek elektroinstalačních s nasunutím nebo našroubováním do krabic plastových tuhých, uložených pevně, vnější Ø přes 35 mm</t>
  </si>
  <si>
    <t>https://podminky.urs.cz/item/CS_URS_2022_01/741110003</t>
  </si>
  <si>
    <t>34571095</t>
  </si>
  <si>
    <t>trubka elektroinstalační tuhá z PVC D 36,6/40 mm, délka 3m</t>
  </si>
  <si>
    <t>741110511</t>
  </si>
  <si>
    <t>Montáž lišt a kanálků elektroinstalačních se spojkami, ohyby a rohy a s nasunutím do krabic vkládacích s víčkem, šířky do 60 mm</t>
  </si>
  <si>
    <t>https://podminky.urs.cz/item/CS_URS_2022_01/741110511</t>
  </si>
  <si>
    <t>34571008</t>
  </si>
  <si>
    <t>lišta elektroinstalační hranatá PVC 40x40mm</t>
  </si>
  <si>
    <t>741110513</t>
  </si>
  <si>
    <t>Montáž lišt a kanálků elektroinstalačních se spojkami, ohyby a rohy a s nasunutím do krabic vkládacích s víčkem, šířky do přes 120 do 180 mm</t>
  </si>
  <si>
    <t>https://podminky.urs.cz/item/CS_URS_2022_01/741110513</t>
  </si>
  <si>
    <t>10.069.554</t>
  </si>
  <si>
    <t>Kanál PK 140x70 D parapetní dutý,2m</t>
  </si>
  <si>
    <t>10.075.454</t>
  </si>
  <si>
    <t>Kryt PK 140x70 D koncový</t>
  </si>
  <si>
    <t>741110541</t>
  </si>
  <si>
    <t>Montáž lišt a kanálků elektroinstalačních se spojkami, ohyby a rohy a s nasunutím do krabic doplňkové prvky přepážky podélné oddělovací</t>
  </si>
  <si>
    <t>https://podminky.urs.cz/item/CS_URS_2022_01/741110541</t>
  </si>
  <si>
    <t>10.075.057</t>
  </si>
  <si>
    <t>Kanál SK 40x20 stínící,2m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</si>
  <si>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</si>
  <si>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</si>
  <si>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https://podminky.urs.cz/item/CS_URS_2022_01/741112061</t>
  </si>
  <si>
    <t>34571450</t>
  </si>
  <si>
    <t>krabice pod omítku PVC přístrojová kruhová D 70mm</t>
  </si>
  <si>
    <t>741112063</t>
  </si>
  <si>
    <t>Montáž krabic elektroinstalačních bez napojení na trubky a lišty, demontáže a montáže víčka a přístroje přístrojových zapuštěných plastových čtyřhranných</t>
  </si>
  <si>
    <t>https://podminky.urs.cz/item/CS_URS_2022_01/741112063</t>
  </si>
  <si>
    <t>10.075.464</t>
  </si>
  <si>
    <t>Krabice KP PK do kanálu</t>
  </si>
  <si>
    <t>1219052</t>
  </si>
  <si>
    <t>PODLOZKA PK KRYCI 2 OTVORY 8440-12 HB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</si>
  <si>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</si>
  <si>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</si>
  <si>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https://podminky.urs.cz/item/CS_URS_2022_01/741112101</t>
  </si>
  <si>
    <t>34571521</t>
  </si>
  <si>
    <t>krabice pod omítku PVC odbočná kruhová D 70mm s víčkem a svorkovnicí</t>
  </si>
  <si>
    <t>741112151</t>
  </si>
  <si>
    <t>Montáž krabic elektroinstalačních bez napojení na trubky a lišty, demontáže a montáže víčka a přístroje rozvodek se zapojením vodičů na svorkovnici lištových plastových jednoduchých</t>
  </si>
  <si>
    <t>https://podminky.urs.cz/item/CS_URS_2022_01/741112151</t>
  </si>
  <si>
    <t>34571498</t>
  </si>
  <si>
    <t>krabice lištová PVC odbočná čtvercová 80x80mm s víčkem</t>
  </si>
  <si>
    <t>34562690</t>
  </si>
  <si>
    <t>svorkovnice krabicová šroubovací čtyřpólová pro 4x3 vodiče 1,5-4,0mm2, 400V</t>
  </si>
  <si>
    <t>741120401</t>
  </si>
  <si>
    <t>Montáž vodičů izolovaných měděných drátovacích bez ukončení v rozváděčích plných a laněných (např. CY), průřezu žily 0,35 až 6 mm2</t>
  </si>
  <si>
    <t>https://podminky.urs.cz/item/CS_URS_2022_01/741120401</t>
  </si>
  <si>
    <t>34141026</t>
  </si>
  <si>
    <t>vodič propojovací flexibilní jádro Cu lanované izolace PVC 450/750V (H07V-K) 1x4mm2</t>
  </si>
  <si>
    <t>50*1,15 "Přepočtené koeficientem množství</t>
  </si>
  <si>
    <t>34141027</t>
  </si>
  <si>
    <t>vodič propojovací flexibilní jádro Cu lanované izolace PVC 450/750V (H07V-K) 1x6mm2</t>
  </si>
  <si>
    <t>160*1,15 "Přepočtené koeficientem množství</t>
  </si>
  <si>
    <t>741122011</t>
  </si>
  <si>
    <t>Montáž kabelů měděných bez ukončení uložených pod omítku plných kulatých (např. CYKY), počtu a průřezu žil 2x1,5 až 2,5 mm2</t>
  </si>
  <si>
    <t>https://podminky.urs.cz/item/CS_URS_2022_01/741122011</t>
  </si>
  <si>
    <t>34111005</t>
  </si>
  <si>
    <t>kabel instalační jádro Cu plné izolace PVC plášť PVC 450/750V (CYKY) 2x1,5mm2</t>
  </si>
  <si>
    <t>220*1,15 "Přepočtené koeficientem množství</t>
  </si>
  <si>
    <t>741122015</t>
  </si>
  <si>
    <t>Montáž kabelů měděných bez ukončení uložených pod omítku plných kulatých (např. CYKY), počtu a průřezu žil 3x1,5 mm2</t>
  </si>
  <si>
    <t>https://podminky.urs.cz/item/CS_URS_2022_01/741122015</t>
  </si>
  <si>
    <t>1257383003</t>
  </si>
  <si>
    <t>KABEL CYKY-J 3x1,5, KRUH 50M</t>
  </si>
  <si>
    <t>580*1,15 "Přepočtené koeficientem množství</t>
  </si>
  <si>
    <t>1257395004</t>
  </si>
  <si>
    <t>KABEL CYKY-O 3x1,5, KRUH 100M</t>
  </si>
  <si>
    <t>85*1,15 "Přepočtené koeficientem množství</t>
  </si>
  <si>
    <t>741122016</t>
  </si>
  <si>
    <t>Montáž kabelů měděných bez ukončení uložených pod omítku plných kulatých (např. CYKY), počtu a průřezu žil 3x2,5 až 6 mm2</t>
  </si>
  <si>
    <t>https://podminky.urs.cz/item/CS_URS_2022_01/741122016</t>
  </si>
  <si>
    <t>34111036</t>
  </si>
  <si>
    <t>kabel instalační jádro Cu plné izolace PVC plášť PVC 450/750V (CYKY) 3x2,5mm2</t>
  </si>
  <si>
    <t>1160*1,15 "Přepočtené koeficientem množství</t>
  </si>
  <si>
    <t>741122031</t>
  </si>
  <si>
    <t>Montáž kabelů měděných bez ukončení uložených pod omítku plných kulatých (např. CYKY), počtu a průřezu žil 5x1,5 až 2,5 mm2</t>
  </si>
  <si>
    <t>https://podminky.urs.cz/item/CS_URS_2022_01/741122031</t>
  </si>
  <si>
    <t>34111090</t>
  </si>
  <si>
    <t>kabel instalační jádro Cu plné izolace PVC plášť PVC 450/750V (CYKY) 5x1,5mm2</t>
  </si>
  <si>
    <t>40*1,15 "Přepočtené koeficientem množství</t>
  </si>
  <si>
    <t>34111094</t>
  </si>
  <si>
    <t>kabel instalační jádro Cu plné izolace PVC plášť PVC 450/750V (CYKY) 5x2,5mm2</t>
  </si>
  <si>
    <t>200*1,15 "Přepočtené koeficientem množství</t>
  </si>
  <si>
    <t>741122032</t>
  </si>
  <si>
    <t>Montáž kabelů měděných bez ukončení uložených pod omítku plných kulatých (např. CYKY), počtu a průřezu žil 5x4 až 6 mm2</t>
  </si>
  <si>
    <t>https://podminky.urs.cz/item/CS_URS_2022_01/741122032</t>
  </si>
  <si>
    <t>34111098</t>
  </si>
  <si>
    <t>kabel instalační jádro Cu plné izolace PVC plášť PVC 450/750V (CYKY) 5x4mm2</t>
  </si>
  <si>
    <t>15*1,15 "Přepočtené koeficientem množství</t>
  </si>
  <si>
    <t>34111100</t>
  </si>
  <si>
    <t>kabel instalační jádro Cu plné izolace PVC plášť PVC 450/750V (CYKY) 5x6mm2</t>
  </si>
  <si>
    <t>741130001</t>
  </si>
  <si>
    <t>Ukončení vodičů izolovaných s označením a zapojením v rozváděči nebo na přístroji, průřezu žíly do 2,5 mm2</t>
  </si>
  <si>
    <t>https://podminky.urs.cz/item/CS_URS_2022_01/741130001</t>
  </si>
  <si>
    <t>741130004</t>
  </si>
  <si>
    <t>Ukončení vodičů izolovaných s označením a zapojením v rozváděči nebo na přístroji, průřezu žíly do 6 mm2</t>
  </si>
  <si>
    <t>https://podminky.urs.cz/item/CS_URS_2022_01/741130004</t>
  </si>
  <si>
    <t>741210001</t>
  </si>
  <si>
    <t>Montáž rozvodnic oceloplechových nebo plastových bez zapojení vodičů běžných, hmotnosti do 20 kg</t>
  </si>
  <si>
    <t>https://podminky.urs.cz/item/CS_URS_2022_01/741210001</t>
  </si>
  <si>
    <t>5312.1</t>
  </si>
  <si>
    <t>Napájecí zdroj 0-25V AC/DC, 10A, IP30 (typ 5312.1)</t>
  </si>
  <si>
    <t>741210002</t>
  </si>
  <si>
    <t>Montáž rozvodnic oceloplechových nebo plastových bez zapojení vodičů běžných, hmotnosti do 50 kg</t>
  </si>
  <si>
    <t>https://podminky.urs.cz/item/CS_URS_2022_01/741210002</t>
  </si>
  <si>
    <t>Rp-C1.01</t>
  </si>
  <si>
    <t>Rozvaděč  Rp-C1.01 vč.montáže</t>
  </si>
  <si>
    <t>RP-C1.03</t>
  </si>
  <si>
    <t>Rozvaděč RP-C1.03 vč.montáže</t>
  </si>
  <si>
    <t>RP-C1.04</t>
  </si>
  <si>
    <t>Rozvaděč RP-C1.04 vč.montáže</t>
  </si>
  <si>
    <t>RP-D1.10</t>
  </si>
  <si>
    <t>Rozvaděč RP-D1.10 vč.montáže</t>
  </si>
  <si>
    <t>ŠR</t>
  </si>
  <si>
    <t>Školní rozvaděč ŠR08</t>
  </si>
  <si>
    <t>741210121</t>
  </si>
  <si>
    <t>Montáž rozváděčů litinových, hliníkových nebo plastových bez zapojení vodičů skříněk hmotnosti do 10 kg</t>
  </si>
  <si>
    <t>https://podminky.urs.cz/item/CS_URS_2022_01/741210121</t>
  </si>
  <si>
    <t>HA001</t>
  </si>
  <si>
    <t>Závěsné zásuvkové kostky pod strop HA001(2x16A/230V, AC/DC)</t>
  </si>
  <si>
    <t>741310101</t>
  </si>
  <si>
    <t>Montáž spínačů jedno nebo dvoupólových polozapuštěných nebo zapuštěných se zapojením vodičů bezšroubové připojení spínačů, řazení 1-jednopólových</t>
  </si>
  <si>
    <t>https://podminky.urs.cz/item/CS_URS_2022_01/741310101</t>
  </si>
  <si>
    <t>34539010</t>
  </si>
  <si>
    <t>přístroj spínače jednopólového, řazení 1, 1So bezšroubové svorky</t>
  </si>
  <si>
    <t>34539049</t>
  </si>
  <si>
    <t>kryt spínače jednoduchý</t>
  </si>
  <si>
    <t>34539046</t>
  </si>
  <si>
    <t>kryt spínače jednoduchý, s popisovým polem</t>
  </si>
  <si>
    <t>34539059</t>
  </si>
  <si>
    <t>rámeček jednonásobný</t>
  </si>
  <si>
    <t>741310102</t>
  </si>
  <si>
    <t>Montáž spínačů jedno nebo dvoupólových polozapuštěných nebo zapuštěných se zapojením vodičů bezšroubové připojení spínačů, řazení 1S-jednopólových se signální doutnavkou</t>
  </si>
  <si>
    <t>https://podminky.urs.cz/item/CS_URS_2022_01/741310102</t>
  </si>
  <si>
    <t>34539015</t>
  </si>
  <si>
    <t>přístroj spínače jednopólového, řazení 1, 1So, 1S bezšroubové svorky</t>
  </si>
  <si>
    <t>34539030</t>
  </si>
  <si>
    <t>doutnavka signalizační 2 mA (univerzální)</t>
  </si>
  <si>
    <t>34539051</t>
  </si>
  <si>
    <t>kryt spínače jednoduchý, s průzorem</t>
  </si>
  <si>
    <t>741310103</t>
  </si>
  <si>
    <t>Montáž spínačů jedno nebo dvoupólových polozapuštěných nebo zapuštěných se zapojením vodičů bezšroubové připojení spínačů, řazení 1So-jednopólových s orientační doutnavkou</t>
  </si>
  <si>
    <t>https://podminky.urs.cz/item/CS_URS_2022_01/741310103</t>
  </si>
  <si>
    <t>34539027</t>
  </si>
  <si>
    <t>doutnavka orientační 0,5 mA (univerzální), světlo oranžové</t>
  </si>
  <si>
    <t>741310122</t>
  </si>
  <si>
    <t>Montáž spínačů jedno nebo dvoupólových polozapuštěných nebo zapuštěných se zapojením vodičů bezšroubové připojení přepínačů, řazení 6-střídavých</t>
  </si>
  <si>
    <t>https://podminky.urs.cz/item/CS_URS_2022_01/741310122</t>
  </si>
  <si>
    <t>34539013</t>
  </si>
  <si>
    <t>přístroj přepínače střídavého, řazení 6, 6So bezšroubové svorky</t>
  </si>
  <si>
    <t>741310125</t>
  </si>
  <si>
    <t>Montáž spínačů jedno nebo dvoupólových polozapuštěných nebo zapuštěných se zapojením vodičů bezšroubové připojení přepínačů, řazení 6+6-dvojitých střídavých</t>
  </si>
  <si>
    <t>https://podminky.urs.cz/item/CS_URS_2022_01/741310125</t>
  </si>
  <si>
    <t>34539017</t>
  </si>
  <si>
    <t>přístroj přepínače střídavého dvojitého, řazení 6+6(6+1) bezšroubové svorky</t>
  </si>
  <si>
    <t>34539050</t>
  </si>
  <si>
    <t>kryt spínače dělený</t>
  </si>
  <si>
    <t>741310222</t>
  </si>
  <si>
    <t>Montáž spínačů jedno nebo dvoupólových polozapuštěných nebo zapuštěných se zapojením vodičů šroubové připojení, pro prostředí normální spínačů, řazení 2-uzamykatelných</t>
  </si>
  <si>
    <t>https://podminky.urs.cz/item/CS_URS_2022_01/741310222</t>
  </si>
  <si>
    <t>TL</t>
  </si>
  <si>
    <t>Kompletní tlačítko s klíčem, 1 rozpínací</t>
  </si>
  <si>
    <t>741311004</t>
  </si>
  <si>
    <t>Montáž spínačů speciálních se zapojením vodičů čidla pohybu nástěnného</t>
  </si>
  <si>
    <t>https://podminky.urs.cz/item/CS_URS_2022_01/741311004</t>
  </si>
  <si>
    <t>1702499</t>
  </si>
  <si>
    <t>CIDLO + DETEKTOR PRITOMNOSTI IS4-DP 230V</t>
  </si>
  <si>
    <t>741311021</t>
  </si>
  <si>
    <t>Montáž spínačů speciálních se zapojením vodičů sporákových přípojek s doutnavkou</t>
  </si>
  <si>
    <t>https://podminky.urs.cz/item/CS_URS_2022_01/741311021</t>
  </si>
  <si>
    <t>8500146800</t>
  </si>
  <si>
    <t>Přípojka sporáková se signalizační doutnavkou, zapuštěná</t>
  </si>
  <si>
    <t>741313002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</si>
  <si>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</si>
  <si>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https://podminky.urs.cz/item/CS_URS_2022_01/741313002</t>
  </si>
  <si>
    <t>34555241</t>
  </si>
  <si>
    <t>přístroj zásuvky zápustné jednonásobné, krytka s clonkami, bezšroubové svorky</t>
  </si>
  <si>
    <t>741313004</t>
  </si>
  <si>
    <t>Montáž zásuvek domovních se zapojením vodičů bezšroubové připojení polozapuštěných nebo zapuštěných 10/16 A, provedení 2x (2P + PE) dvojnásobná šikmá</t>
  </si>
  <si>
    <t>https://podminky.urs.cz/item/CS_URS_2022_01/741313004</t>
  </si>
  <si>
    <t>34555242</t>
  </si>
  <si>
    <t>zásuvka zápustná dvojnásobná, šikmá, s clonkami, bezšroubové svorky</t>
  </si>
  <si>
    <t>741313005</t>
  </si>
  <si>
    <t>Montáž zásuvek domovních se zapojením vodičů bezšroubové připojení polozapuštěných nebo zapuštěných 10/16 A, provedení 2P + PE s ochrannými clonkami a přepěťovou ochranou</t>
  </si>
  <si>
    <t>https://podminky.urs.cz/item/CS_URS_2022_01/741313005</t>
  </si>
  <si>
    <t>34555244</t>
  </si>
  <si>
    <t>přístroj zásuvky zápustné jednonásobné s optickou přepěťovou ochranou, krytka s clonkami, bezšroubové svorky</t>
  </si>
  <si>
    <t>34539060</t>
  </si>
  <si>
    <t>rámeček dvojnásobný</t>
  </si>
  <si>
    <t>34539061</t>
  </si>
  <si>
    <t>rámeček trojnásobný</t>
  </si>
  <si>
    <t>741320105</t>
  </si>
  <si>
    <t>Montáž jističů se zapojením vodičů jednopólových nn do 25 A ve skříni</t>
  </si>
  <si>
    <t>https://podminky.urs.cz/item/CS_URS_2022_01/741320105</t>
  </si>
  <si>
    <t>35822115</t>
  </si>
  <si>
    <t>jistič 1-pólový 10 A vypínací charakteristika B vypínací schopnost 6 kA</t>
  </si>
  <si>
    <t>35822107</t>
  </si>
  <si>
    <t>jistič 1-pólový 6 A vypínací charakteristika B vypínací schopnost 10 kA</t>
  </si>
  <si>
    <t>741320165</t>
  </si>
  <si>
    <t>Montáž jističů se zapojením vodičů třípólových nn do 25 A ve skříni</t>
  </si>
  <si>
    <t>https://podminky.urs.cz/item/CS_URS_2022_01/741320165</t>
  </si>
  <si>
    <t>35822171</t>
  </si>
  <si>
    <t>jistič 3-pólový 25 A vypínací charakteristika B vypínací schopnost 6 kA</t>
  </si>
  <si>
    <t>35822402</t>
  </si>
  <si>
    <t>jistič 3-pólový 20 A vypínací charakteristika B vypínací schopnost 10 kA</t>
  </si>
  <si>
    <t>741320175</t>
  </si>
  <si>
    <t>Montáž jističů se zapojením vodičů třípólových nn do 63 A ve skříni</t>
  </si>
  <si>
    <t>https://podminky.urs.cz/item/CS_URS_2022_01/741320175</t>
  </si>
  <si>
    <t>35822404</t>
  </si>
  <si>
    <t>jistič 3-pólový 32 A vypínací charakteristika B vypínací schopnost 10 kA</t>
  </si>
  <si>
    <t>741370002</t>
  </si>
  <si>
    <t>Montáž svítidel žárovkových se zapojením vodičů bytových nebo společenských místností stropních přisazených 1 zdroj se sklem</t>
  </si>
  <si>
    <t>https://podminky.urs.cz/item/CS_URS_2022_01/741370002</t>
  </si>
  <si>
    <t>G - Svítidlo BRS, 8x12 LED, 3000 K, kryt opál PMMA, IP40, prům. 480mm, 900mA</t>
  </si>
  <si>
    <t>741371004</t>
  </si>
  <si>
    <t>Montáž svítidel zářivkových se zapojením vodičů bytových nebo společenských místností stropních přisazených 2 zdroje s krytem</t>
  </si>
  <si>
    <t>https://podminky.urs.cz/item/CS_URS_2022_01/741371004</t>
  </si>
  <si>
    <t>A - MODUS LLX 2x58 W bílá, nízké, EP</t>
  </si>
  <si>
    <t>10.024.118</t>
  </si>
  <si>
    <t>Trubice 58W/840 L LUMILUX T8 OSRAM</t>
  </si>
  <si>
    <t>B - MODUS AREL, asymetrický reflektor,1200mm, přisazené/závěsné, LED 840 LED, SELV,925mA, nestmívatelné</t>
  </si>
  <si>
    <t>A - TREVOS, LUXOR 254 MAT ET5, EP,2x54W/T5, IP20</t>
  </si>
  <si>
    <t>10.055.361</t>
  </si>
  <si>
    <t>Trubice 54W/840 MASTER TL5 HO PHILIPS</t>
  </si>
  <si>
    <t>741371031</t>
  </si>
  <si>
    <t>Montáž svítidel zářivkových se zapojením vodičů bytových nebo společenských místností nástěnných přisazených 1 zdroj</t>
  </si>
  <si>
    <t>https://podminky.urs.cz/item/CS_URS_2022_01/741371031</t>
  </si>
  <si>
    <t>F - MODUS SB 1x15 W bílá,EP</t>
  </si>
  <si>
    <t>10.025.972</t>
  </si>
  <si>
    <t>Trubice 15W/840 F LUXLINE T8 SYLVANIA</t>
  </si>
  <si>
    <t>741810003</t>
  </si>
  <si>
    <t>Zkoušky a prohlídky elektrických rozvodů a zařízení celková prohlídka a vyhotovení revizní zprávy pro objem montážních prací přes 500 do 1000 tis. Kč</t>
  </si>
  <si>
    <t>https://podminky.urs.cz/item/CS_URS_2022_01/741810003</t>
  </si>
  <si>
    <t>998741102</t>
  </si>
  <si>
    <t>Přesun hmot pro silnoproud stanovený z hmotnosti přesunovaného materiálu vodorovná dopravní vzdálenost do 50 m v objektech výšky přes 6 do 12 m</t>
  </si>
  <si>
    <t>https://podminky.urs.cz/item/CS_URS_2022_01/998741102</t>
  </si>
  <si>
    <t>HZS</t>
  </si>
  <si>
    <t>Hodinové zúčtovací sazby</t>
  </si>
  <si>
    <t>HZS2231</t>
  </si>
  <si>
    <t>Hodinové zúčtovací sazby profesí PSV  provádění stavebních instalací elektrikář (demontáže)</t>
  </si>
  <si>
    <t>262144</t>
  </si>
  <si>
    <t>Hodinové zúčtovací sazby profesí PSV provádění stavebních instalací elektrikář (demontáže)</t>
  </si>
  <si>
    <t>https://podminky.urs.cz/item/CS_URS_2022_01/HZS2231</t>
  </si>
  <si>
    <t>HZS2232</t>
  </si>
  <si>
    <t>Hodinové zúčtovací sazby profesí PSV  provádění stavebních instalací elektrikář odborný (úprava stávajících rozvaděčů)</t>
  </si>
  <si>
    <t>Hodinové zúčtovací sazby profesí PSV provádění stavebních instalací elektrikář odborný (úprava stávajících rozvaděčů)</t>
  </si>
  <si>
    <t>https://podminky.urs.cz/item/CS_URS_2022_01/HZS2232</t>
  </si>
  <si>
    <t>HZS2491</t>
  </si>
  <si>
    <t>Hodinové zúčtovací sazby profesí PSV  zednické výpomoci a pomocné práce PSV dělník zednických výpomocí</t>
  </si>
  <si>
    <t>Hodinové zúčtovací sazby profesí PSV zednické výpomoci a pomocné práce PSV dělník zednických výpomocí</t>
  </si>
  <si>
    <t>https://podminky.urs.cz/item/CS_URS_2022_01/HZS2491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</si>
  <si>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</si>
  <si>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</si>
  <si>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</si>
  <si>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</si>
  <si>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</si>
  <si>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</si>
  <si>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https://podminky.urs.cz/item/CS_URS_2022_01/013254000</t>
  </si>
  <si>
    <t>E - Slaboproud</t>
  </si>
  <si>
    <t>D1 - Zařízení pro přivolání pomoci</t>
  </si>
  <si>
    <t>D2 - STK</t>
  </si>
  <si>
    <t>D3 - WLAN</t>
  </si>
  <si>
    <t>D4 - Indukční smyčky</t>
  </si>
  <si>
    <t>D1</t>
  </si>
  <si>
    <t>Zařízení pro přivolání pomoci</t>
  </si>
  <si>
    <t>ZPP01</t>
  </si>
  <si>
    <t>Sada asistenčního systému (táhlo, tlačítko, zdroj), D+M</t>
  </si>
  <si>
    <t>ZPP02</t>
  </si>
  <si>
    <t>Indikátor nad dveře pro asistenční systém, D+M</t>
  </si>
  <si>
    <t>ZPP03</t>
  </si>
  <si>
    <t>Instalační krabice univerzální KU68, pod omítku, D+M</t>
  </si>
  <si>
    <t>ZPP04</t>
  </si>
  <si>
    <t>Kabel komunikační U/UTP, Cat5E, LSOH, D+M</t>
  </si>
  <si>
    <t>ZPP05</t>
  </si>
  <si>
    <t>Trubka ohebná (samozhášivá, oheň nešířící), D+M</t>
  </si>
  <si>
    <t>ZPP06</t>
  </si>
  <si>
    <t>Drobný a nespecifikovaný.</t>
  </si>
  <si>
    <t>ZPP07</t>
  </si>
  <si>
    <t>Konektory a propojovací kabely.</t>
  </si>
  <si>
    <t>ZPP08</t>
  </si>
  <si>
    <t>Zednické práce, průrazy, drážkování</t>
  </si>
  <si>
    <t>ZPP09</t>
  </si>
  <si>
    <t>Oživení a konfigurace systému.</t>
  </si>
  <si>
    <t>ZPP10</t>
  </si>
  <si>
    <t>Dokumentace skutečného stavu.</t>
  </si>
  <si>
    <t>ZPP11</t>
  </si>
  <si>
    <t>Výchozí revize a protokol.</t>
  </si>
  <si>
    <t>ZPP12</t>
  </si>
  <si>
    <t>Zaškolení obsluhy</t>
  </si>
  <si>
    <t>ZPP13</t>
  </si>
  <si>
    <t>Režijní náklady, doprava materiálu.</t>
  </si>
  <si>
    <t>D2</t>
  </si>
  <si>
    <t>STK</t>
  </si>
  <si>
    <t>STK01</t>
  </si>
  <si>
    <t>Stojanový RACK rozváděč, 27U, 800x800, včetně příslušenství, D+M</t>
  </si>
  <si>
    <t>STK02</t>
  </si>
  <si>
    <t>Nástěnný RACK rozváděč, 15U, 600x400, včetně příslušenství, D+M</t>
  </si>
  <si>
    <t>STK03</t>
  </si>
  <si>
    <t>Ventilační jednotka, 4x ventilátor, D+M</t>
  </si>
  <si>
    <t>STK04</t>
  </si>
  <si>
    <t>19"' vyvazovací panel 1U, 5x háček 60x30mm zacvakávací pro čtvercový otvor 9x9, D+M</t>
  </si>
  <si>
    <t>STK05</t>
  </si>
  <si>
    <t>19',8x CZ zásuvka, 3x1.5mm 2m kabel CZ-DE, RAL9005, D+M</t>
  </si>
  <si>
    <t>STK06</t>
  </si>
  <si>
    <t>Vertikální vyvazovací panel, D+M</t>
  </si>
  <si>
    <t>STK07</t>
  </si>
  <si>
    <t>Osvětlovací jednotka 1U, D+M</t>
  </si>
  <si>
    <t>STK08</t>
  </si>
  <si>
    <t>Patch panel, 24p, cat6, UTP, 1U, D+M</t>
  </si>
  <si>
    <t>STK09</t>
  </si>
  <si>
    <t>Patch kabel, různé délky, cat6, UTP, D+M</t>
  </si>
  <si>
    <t>STK10</t>
  </si>
  <si>
    <t>Zásuvka 2xRJ45, D+M</t>
  </si>
  <si>
    <t>STK11</t>
  </si>
  <si>
    <t>Zásuvka pro HDMI, D+M</t>
  </si>
  <si>
    <t>STK12</t>
  </si>
  <si>
    <t>Zásuvka 1xRJ45, D+M</t>
  </si>
  <si>
    <t>STK13</t>
  </si>
  <si>
    <t>Krabice elektroinstalační, D+M</t>
  </si>
  <si>
    <t>STK14</t>
  </si>
  <si>
    <t>Pop-up krabice prostor pro 8 modulů, včetně sady pro instalaci do nábytku, D+M</t>
  </si>
  <si>
    <t>STK15</t>
  </si>
  <si>
    <t>Měření datového bodu, včetně protokolu, D+M</t>
  </si>
  <si>
    <t>STK16</t>
  </si>
  <si>
    <t>SFP modul, D+M</t>
  </si>
  <si>
    <t>STK17</t>
  </si>
  <si>
    <t>Výsuvná optická vana 8x SM SC, D+M</t>
  </si>
  <si>
    <t>STK18</t>
  </si>
  <si>
    <t>Čelo optické vany s 8 otvory, D+M</t>
  </si>
  <si>
    <t>STK19</t>
  </si>
  <si>
    <t>Optická kazeta pro 8 svárů, včetně příslušenství, D+M</t>
  </si>
  <si>
    <t>STK20</t>
  </si>
  <si>
    <t>Průchodky pro optické kabely, D+M</t>
  </si>
  <si>
    <t>STK21</t>
  </si>
  <si>
    <t>Pigtail SM LC, 1m, 9um, D+M</t>
  </si>
  <si>
    <t>STK22</t>
  </si>
  <si>
    <t>Adaptér duplex SM SC, D+M</t>
  </si>
  <si>
    <t>STK23</t>
  </si>
  <si>
    <t>Patchcord duplex 9/125 SM SC, 1m, D+M</t>
  </si>
  <si>
    <t>STK24</t>
  </si>
  <si>
    <t>Svár optického vlákna včetně ochrany</t>
  </si>
  <si>
    <t>STK25</t>
  </si>
  <si>
    <t>Certifikační měřící protokoly</t>
  </si>
  <si>
    <t>STK26</t>
  </si>
  <si>
    <t>Optický kabel 8 vláken E9/125μm, LSZH, se zvýšenou ochranou proti hlodavcům, D+M</t>
  </si>
  <si>
    <t>STK27</t>
  </si>
  <si>
    <t>Podlahový pozinkový kanál, D+M</t>
  </si>
  <si>
    <t>STK28</t>
  </si>
  <si>
    <t>Kabel komunikační U/UTP, Cat6, LSOH, D+M</t>
  </si>
  <si>
    <t>STK29</t>
  </si>
  <si>
    <t>Lišta elektroinstalační 40x20, LSOH, včetně příslušenství, D+M</t>
  </si>
  <si>
    <t>STK30</t>
  </si>
  <si>
    <t>STK31</t>
  </si>
  <si>
    <t>STK32</t>
  </si>
  <si>
    <t>STK33</t>
  </si>
  <si>
    <t>STK34</t>
  </si>
  <si>
    <t>STK35</t>
  </si>
  <si>
    <t>STK36</t>
  </si>
  <si>
    <t>STK37</t>
  </si>
  <si>
    <t>STK38</t>
  </si>
  <si>
    <t>D3</t>
  </si>
  <si>
    <t>WLAN</t>
  </si>
  <si>
    <t>WIFI01</t>
  </si>
  <si>
    <t>WIFI02</t>
  </si>
  <si>
    <t>WIFI03</t>
  </si>
  <si>
    <t>WIFI04</t>
  </si>
  <si>
    <t>WIFI05</t>
  </si>
  <si>
    <t>WIFI06</t>
  </si>
  <si>
    <t>WIFI07</t>
  </si>
  <si>
    <t>WIFI08</t>
  </si>
  <si>
    <t>WIFI09</t>
  </si>
  <si>
    <t>WIFI10</t>
  </si>
  <si>
    <t>WIFI11</t>
  </si>
  <si>
    <t>D4</t>
  </si>
  <si>
    <t>Indukční smyčky</t>
  </si>
  <si>
    <t>SR01</t>
  </si>
  <si>
    <t>Zesilovač indukční smyčky, 2 + 1 vstup, 250 – 12 000 Hz, 0,1 – 1 Ω zatížení, pro neslyšící, D+M</t>
  </si>
  <si>
    <t>SR02</t>
  </si>
  <si>
    <t>Kabel 2x,5mm2</t>
  </si>
  <si>
    <t>SR03</t>
  </si>
  <si>
    <t>Trubka ohebná (samozhášivá, oheň nešířící)</t>
  </si>
  <si>
    <t>SR04</t>
  </si>
  <si>
    <t>SR05</t>
  </si>
  <si>
    <t>SR06</t>
  </si>
  <si>
    <t>SR07</t>
  </si>
  <si>
    <t>SR08</t>
  </si>
  <si>
    <t>SR09</t>
  </si>
  <si>
    <t>SR10</t>
  </si>
  <si>
    <t>SR11</t>
  </si>
  <si>
    <t>DT01</t>
  </si>
  <si>
    <t>Základní audio jednotka s kamerou, D+M</t>
  </si>
  <si>
    <t>DT02</t>
  </si>
  <si>
    <t>Modul indukční smyčky - anténa, D+M</t>
  </si>
  <si>
    <t>DT03</t>
  </si>
  <si>
    <t>Rám pro instalaci do zdi, 2 moduly, D+M</t>
  </si>
  <si>
    <t>DT04</t>
  </si>
  <si>
    <t>Krabice pro instalaci do zdi, 2 moduly, D+M</t>
  </si>
  <si>
    <t>DT05</t>
  </si>
  <si>
    <t>Licence audio/video, D+M</t>
  </si>
  <si>
    <t>DT06</t>
  </si>
  <si>
    <t>IP vnitřní 7" dotykový panel s WiFi pro povrch. Instalaci, D+M</t>
  </si>
  <si>
    <t>DT07</t>
  </si>
  <si>
    <t>Kabel komunikační U/UTP, Cat5E, LSOH, připojení do sítě, D+M</t>
  </si>
  <si>
    <t>DT08</t>
  </si>
  <si>
    <t>Elektroinstalační lišta 20x20 (samozhášivá, oheň nešířící, LSOH), D+M</t>
  </si>
  <si>
    <t>DT09</t>
  </si>
  <si>
    <t>DT10</t>
  </si>
  <si>
    <t>DT11</t>
  </si>
  <si>
    <t>DT12</t>
  </si>
  <si>
    <t>DT13</t>
  </si>
  <si>
    <t>DT14</t>
  </si>
  <si>
    <t>DT15</t>
  </si>
  <si>
    <t>DT16</t>
  </si>
  <si>
    <t>DT17</t>
  </si>
  <si>
    <t>F - Vedlejší náklady</t>
  </si>
  <si>
    <t>Litvínov</t>
  </si>
  <si>
    <t xml:space="preserve">DPT projekty Ostrov </t>
  </si>
  <si>
    <t>Tomanová Ing.</t>
  </si>
  <si>
    <t>030001000</t>
  </si>
  <si>
    <t>Zařízení staveniště</t>
  </si>
  <si>
    <t>kč</t>
  </si>
  <si>
    <t>1024</t>
  </si>
  <si>
    <t>599593476</t>
  </si>
  <si>
    <t>https://podminky.urs.cz/item/CS_URS_2022_01/030001000</t>
  </si>
  <si>
    <t xml:space="preserve">zahrnuje:  vybavení staveniště, připojení a spotřebu energií pro ZS, </t>
  </si>
  <si>
    <t>zabezpečení staveniště včetně oplocení a zrušení staveniště</t>
  </si>
  <si>
    <t>070001000</t>
  </si>
  <si>
    <t>Provozní vlivy</t>
  </si>
  <si>
    <t>1517579608</t>
  </si>
  <si>
    <t>https://podminky.urs.cz/item/CS_URS_2022_01/070001000</t>
  </si>
  <si>
    <t>-735032786</t>
  </si>
  <si>
    <t xml:space="preserve">Zpracování skutečného provedení stavby a geodetického zaměření realizované stavby </t>
  </si>
  <si>
    <t>vč.zpracování podkladů pro vklad novostavby do katastru nemovitostí</t>
  </si>
  <si>
    <t>032002000</t>
  </si>
  <si>
    <t>Vybavení staveniště dle příslušných ČSN se zaměřením na požární ochranu objektu a bezpečnost práce (hasící přístroje, výstražné tabulky,lékárničky)vč.čištění tohoto značení po dobu realizace</t>
  </si>
  <si>
    <t>-1048831997</t>
  </si>
  <si>
    <t>https://podminky.urs.cz/item/CS_URS_2022_01/032002000</t>
  </si>
  <si>
    <t>034002000a</t>
  </si>
  <si>
    <t>Bezpečnostní opatření proti vniknutí cizích osob do budovy po celou dobu výstavby</t>
  </si>
  <si>
    <t>-731910374</t>
  </si>
  <si>
    <t>034002000b</t>
  </si>
  <si>
    <t>Opatření k zajištění bezpečnosti účastníků realizace akce a veřejnosti (zejména zajištění staveniště, bezpečnostní tabulky) + návrhy provozních řádů příslušných zařízení zhotovitelem stavby</t>
  </si>
  <si>
    <t>512</t>
  </si>
  <si>
    <t>1012478031</t>
  </si>
  <si>
    <t>technologický postup bude zahrnovat také kontroly</t>
  </si>
  <si>
    <t xml:space="preserve">Provozovatel objektu bude upozorněn na probíhající práce, bezpečnostní </t>
  </si>
  <si>
    <t>opatření, hlučnost a na zákaz jakýchkoliv svévolných zásahů do</t>
  </si>
  <si>
    <t>realizovaných úprav.</t>
  </si>
  <si>
    <t>045203000</t>
  </si>
  <si>
    <t>Kompletační činnost</t>
  </si>
  <si>
    <t>-901680389</t>
  </si>
  <si>
    <t>https://podminky.urs.cz/item/CS_URS_2022_01/045203000</t>
  </si>
  <si>
    <t>091003000b</t>
  </si>
  <si>
    <t>Ostatní náklady bez rozlišení - úklid dokončené stavby  a uvedení jejího okolí do původního stavu</t>
  </si>
  <si>
    <t>-258639557</t>
  </si>
  <si>
    <t>Ostatní náklady bez rozlišeníí - úklid dokončené stavby a uvedení jejího okolí do původního stavu</t>
  </si>
  <si>
    <t>091003000c</t>
  </si>
  <si>
    <t>Ostatní náklady bez rozlišení - informační tabule s údaji o stavbě</t>
  </si>
  <si>
    <t>-663297508</t>
  </si>
  <si>
    <t>Ostatní náklady bez rozlišeníí - informační tabule s údaji o stavbě</t>
  </si>
  <si>
    <t>091003000d</t>
  </si>
  <si>
    <t>Měření doby dozvuku</t>
  </si>
  <si>
    <t>-1903305505</t>
  </si>
  <si>
    <t>091003000e</t>
  </si>
  <si>
    <t>Měření hlukové zátěže, šířící se z nově instalovaných zdrojů</t>
  </si>
  <si>
    <t>604456531</t>
  </si>
  <si>
    <t>091003000f</t>
  </si>
  <si>
    <t>Zpracování protokolu o měření denního osvětlení</t>
  </si>
  <si>
    <t>616752782</t>
  </si>
  <si>
    <t>091003000g</t>
  </si>
  <si>
    <t>Měření umělého osvětlení v učebnách dle stanoviska KHS</t>
  </si>
  <si>
    <t>-272959071</t>
  </si>
  <si>
    <t>091003000h</t>
  </si>
  <si>
    <t>Zaregulování zařízení VZT, měření výkonostních parametrů, uvedení do provozu a zaškolení obsluhy</t>
  </si>
  <si>
    <t>1611740799</t>
  </si>
  <si>
    <t>091003000i</t>
  </si>
  <si>
    <t>Revize silnoproudých a slaboproudých zařízení</t>
  </si>
  <si>
    <t>1450206539</t>
  </si>
  <si>
    <t>094103000</t>
  </si>
  <si>
    <t>Náklady na plánované vyklizení objektu</t>
  </si>
  <si>
    <t>1367085749</t>
  </si>
  <si>
    <t>https://podminky.urs.cz/item/CS_URS_2022_01/094103000</t>
  </si>
  <si>
    <t xml:space="preserve">zhrnuje  : demontáž  stávajícího vybavení učeben (včetně zabudovaného), </t>
  </si>
  <si>
    <t>vyklizení všech stavbou dotčených prostor</t>
  </si>
  <si>
    <t xml:space="preserve"> - způsob uskladnění, popř. likvidace nutno </t>
  </si>
  <si>
    <t>konzultovat s uživatelem objektu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</si>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</sst>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965081223" TargetMode="External" /><Relationship Id="rId3" Type="http://schemas.openxmlformats.org/officeDocument/2006/relationships/hyperlink" Target="https://podminky.urs.cz/item/CS_URS_2022_01/965042141" TargetMode="External" /><Relationship Id="rId4" Type="http://schemas.openxmlformats.org/officeDocument/2006/relationships/hyperlink" Target="https://podminky.urs.cz/item/CS_URS_2022_01/963022819" TargetMode="External" /><Relationship Id="rId5" Type="http://schemas.openxmlformats.org/officeDocument/2006/relationships/hyperlink" Target="https://podminky.urs.cz/item/CS_URS_2022_01/721140806" TargetMode="External" /><Relationship Id="rId6" Type="http://schemas.openxmlformats.org/officeDocument/2006/relationships/hyperlink" Target="https://podminky.urs.cz/item/CS_URS_2022_01/721242804" TargetMode="External" /><Relationship Id="rId7" Type="http://schemas.openxmlformats.org/officeDocument/2006/relationships/hyperlink" Target="https://podminky.urs.cz/item/CS_URS_2022_01/771471810" TargetMode="External" /><Relationship Id="rId8" Type="http://schemas.openxmlformats.org/officeDocument/2006/relationships/hyperlink" Target="https://podminky.urs.cz/item/CS_URS_2022_01/771571810" TargetMode="External" /><Relationship Id="rId9" Type="http://schemas.openxmlformats.org/officeDocument/2006/relationships/hyperlink" Target="https://podminky.urs.cz/item/CS_URS_2022_01/776201812" TargetMode="External" /><Relationship Id="rId10" Type="http://schemas.openxmlformats.org/officeDocument/2006/relationships/hyperlink" Target="https://podminky.urs.cz/item/CS_URS_2022_01/776410811" TargetMode="External" /><Relationship Id="rId11" Type="http://schemas.openxmlformats.org/officeDocument/2006/relationships/hyperlink" Target="https://podminky.urs.cz/item/CS_URS_2022_01/762521811" TargetMode="External" /><Relationship Id="rId12" Type="http://schemas.openxmlformats.org/officeDocument/2006/relationships/hyperlink" Target="https://podminky.urs.cz/item/CS_URS_2022_01/962031132" TargetMode="External" /><Relationship Id="rId13" Type="http://schemas.openxmlformats.org/officeDocument/2006/relationships/hyperlink" Target="https://podminky.urs.cz/item/CS_URS_2022_01/971033431" TargetMode="External" /><Relationship Id="rId14" Type="http://schemas.openxmlformats.org/officeDocument/2006/relationships/hyperlink" Target="https://podminky.urs.cz/item/CS_URS_2022_01/971033631" TargetMode="External" /><Relationship Id="rId15" Type="http://schemas.openxmlformats.org/officeDocument/2006/relationships/hyperlink" Target="https://podminky.urs.cz/item/CS_URS_2022_01/974031664" TargetMode="External" /><Relationship Id="rId16" Type="http://schemas.openxmlformats.org/officeDocument/2006/relationships/hyperlink" Target="https://podminky.urs.cz/item/CS_URS_2022_01/977312111" TargetMode="External" /><Relationship Id="rId17" Type="http://schemas.openxmlformats.org/officeDocument/2006/relationships/hyperlink" Target="https://podminky.urs.cz/item/CS_URS_2022_01/965042121" TargetMode="External" /><Relationship Id="rId18" Type="http://schemas.openxmlformats.org/officeDocument/2006/relationships/hyperlink" Target="https://podminky.urs.cz/item/CS_URS_2022_01/978059541" TargetMode="External" /><Relationship Id="rId19" Type="http://schemas.openxmlformats.org/officeDocument/2006/relationships/hyperlink" Target="https://podminky.urs.cz/item/CS_URS_2022_01/767132812" TargetMode="External" /><Relationship Id="rId20" Type="http://schemas.openxmlformats.org/officeDocument/2006/relationships/hyperlink" Target="https://podminky.urs.cz/item/CS_URS_2022_01/968072455" TargetMode="External" /><Relationship Id="rId21" Type="http://schemas.openxmlformats.org/officeDocument/2006/relationships/hyperlink" Target="https://podminky.urs.cz/item/CS_URS_2022_01/766691914" TargetMode="External" /><Relationship Id="rId22" Type="http://schemas.openxmlformats.org/officeDocument/2006/relationships/hyperlink" Target="https://podminky.urs.cz/item/CS_URS_2022_01/967031732" TargetMode="External" /><Relationship Id="rId23" Type="http://schemas.openxmlformats.org/officeDocument/2006/relationships/hyperlink" Target="https://podminky.urs.cz/item/CS_URS_2022_01/967031733" TargetMode="External" /><Relationship Id="rId24" Type="http://schemas.openxmlformats.org/officeDocument/2006/relationships/hyperlink" Target="https://podminky.urs.cz/item/CS_URS_2022_01/967031132" TargetMode="External" /><Relationship Id="rId25" Type="http://schemas.openxmlformats.org/officeDocument/2006/relationships/hyperlink" Target="https://podminky.urs.cz/item/CS_URS_2022_01/787100802" TargetMode="External" /><Relationship Id="rId26" Type="http://schemas.openxmlformats.org/officeDocument/2006/relationships/hyperlink" Target="https://podminky.urs.cz/item/CS_URS_2022_01/787101822" TargetMode="External" /><Relationship Id="rId27" Type="http://schemas.openxmlformats.org/officeDocument/2006/relationships/hyperlink" Target="https://podminky.urs.cz/item/CS_URS_2022_01/977151131" TargetMode="External" /><Relationship Id="rId28" Type="http://schemas.openxmlformats.org/officeDocument/2006/relationships/hyperlink" Target="https://podminky.urs.cz/item/CS_URS_2022_01/977151218" TargetMode="External" /><Relationship Id="rId29" Type="http://schemas.openxmlformats.org/officeDocument/2006/relationships/hyperlink" Target="https://podminky.urs.cz/item/CS_URS_2022_01/783806809" TargetMode="External" /><Relationship Id="rId30" Type="http://schemas.openxmlformats.org/officeDocument/2006/relationships/hyperlink" Target="https://podminky.urs.cz/item/CS_URS_2022_01/784121001" TargetMode="External" /><Relationship Id="rId31" Type="http://schemas.openxmlformats.org/officeDocument/2006/relationships/hyperlink" Target="https://podminky.urs.cz/item/CS_URS_2022_01/771471810" TargetMode="External" /><Relationship Id="rId32" Type="http://schemas.openxmlformats.org/officeDocument/2006/relationships/hyperlink" Target="https://podminky.urs.cz/item/CS_URS_2022_01/771571810" TargetMode="External" /><Relationship Id="rId33" Type="http://schemas.openxmlformats.org/officeDocument/2006/relationships/hyperlink" Target="https://podminky.urs.cz/item/CS_URS_2022_01/776201812" TargetMode="External" /><Relationship Id="rId34" Type="http://schemas.openxmlformats.org/officeDocument/2006/relationships/hyperlink" Target="https://podminky.urs.cz/item/CS_URS_2022_01/776410811" TargetMode="External" /><Relationship Id="rId35" Type="http://schemas.openxmlformats.org/officeDocument/2006/relationships/hyperlink" Target="https://podminky.urs.cz/item/CS_URS_2022_01/776501812" TargetMode="External" /><Relationship Id="rId36" Type="http://schemas.openxmlformats.org/officeDocument/2006/relationships/hyperlink" Target="https://podminky.urs.cz/item/CS_URS_2022_01/766411811" TargetMode="External" /><Relationship Id="rId37" Type="http://schemas.openxmlformats.org/officeDocument/2006/relationships/hyperlink" Target="https://podminky.urs.cz/item/CS_URS_2022_01/766441821" TargetMode="External" /><Relationship Id="rId38" Type="http://schemas.openxmlformats.org/officeDocument/2006/relationships/hyperlink" Target="https://podminky.urs.cz/item/CS_URS_2022_01/766411822" TargetMode="External" /><Relationship Id="rId39" Type="http://schemas.openxmlformats.org/officeDocument/2006/relationships/hyperlink" Target="https://podminky.urs.cz/item/CS_URS_2022_01/962031133" TargetMode="External" /><Relationship Id="rId40" Type="http://schemas.openxmlformats.org/officeDocument/2006/relationships/hyperlink" Target="https://podminky.urs.cz/item/CS_URS_2022_01/974031664" TargetMode="External" /><Relationship Id="rId41" Type="http://schemas.openxmlformats.org/officeDocument/2006/relationships/hyperlink" Target="https://podminky.urs.cz/item/CS_URS_2022_01/977312111" TargetMode="External" /><Relationship Id="rId42" Type="http://schemas.openxmlformats.org/officeDocument/2006/relationships/hyperlink" Target="https://podminky.urs.cz/item/CS_URS_2022_01/965042121" TargetMode="External" /><Relationship Id="rId43" Type="http://schemas.openxmlformats.org/officeDocument/2006/relationships/hyperlink" Target="https://podminky.urs.cz/item/CS_URS_2022_01/767132812" TargetMode="External" /><Relationship Id="rId44" Type="http://schemas.openxmlformats.org/officeDocument/2006/relationships/hyperlink" Target="https://podminky.urs.cz/item/CS_URS_2022_01/968072455" TargetMode="External" /><Relationship Id="rId45" Type="http://schemas.openxmlformats.org/officeDocument/2006/relationships/hyperlink" Target="https://podminky.urs.cz/item/CS_URS_2022_01/766691914" TargetMode="External" /><Relationship Id="rId46" Type="http://schemas.openxmlformats.org/officeDocument/2006/relationships/hyperlink" Target="https://podminky.urs.cz/item/CS_URS_2022_01/967031732" TargetMode="External" /><Relationship Id="rId47" Type="http://schemas.openxmlformats.org/officeDocument/2006/relationships/hyperlink" Target="https://podminky.urs.cz/item/CS_URS_2022_01/967031132" TargetMode="External" /><Relationship Id="rId48" Type="http://schemas.openxmlformats.org/officeDocument/2006/relationships/hyperlink" Target="https://podminky.urs.cz/item/CS_URS_2022_01/977151131" TargetMode="External" /><Relationship Id="rId49" Type="http://schemas.openxmlformats.org/officeDocument/2006/relationships/hyperlink" Target="https://podminky.urs.cz/item/CS_URS_2022_01/977151218" TargetMode="External" /><Relationship Id="rId50" Type="http://schemas.openxmlformats.org/officeDocument/2006/relationships/hyperlink" Target="https://podminky.urs.cz/item/CS_URS_2022_01/783806809" TargetMode="External" /><Relationship Id="rId51" Type="http://schemas.openxmlformats.org/officeDocument/2006/relationships/hyperlink" Target="https://podminky.urs.cz/item/CS_URS_2022_01/784121001" TargetMode="External" /><Relationship Id="rId52" Type="http://schemas.openxmlformats.org/officeDocument/2006/relationships/hyperlink" Target="https://podminky.urs.cz/item/CS_URS_2022_01/997013111" TargetMode="External" /><Relationship Id="rId53" Type="http://schemas.openxmlformats.org/officeDocument/2006/relationships/hyperlink" Target="https://podminky.urs.cz/item/CS_URS_2022_01/997013501" TargetMode="External" /><Relationship Id="rId54" Type="http://schemas.openxmlformats.org/officeDocument/2006/relationships/hyperlink" Target="https://podminky.urs.cz/item/CS_URS_2022_01/997013509" TargetMode="External" /><Relationship Id="rId55" Type="http://schemas.openxmlformats.org/officeDocument/2006/relationships/hyperlink" Target="https://podminky.urs.cz/item/CS_URS_2022_01/997013631" TargetMode="External" /><Relationship Id="rId56" Type="http://schemas.openxmlformats.org/officeDocument/2006/relationships/hyperlink" Target="https://podminky.urs.cz/item/CS_URS_2022_01/133212811" TargetMode="External" /><Relationship Id="rId57" Type="http://schemas.openxmlformats.org/officeDocument/2006/relationships/hyperlink" Target="https://podminky.urs.cz/item/CS_URS_2022_01/174111101" TargetMode="External" /><Relationship Id="rId58" Type="http://schemas.openxmlformats.org/officeDocument/2006/relationships/hyperlink" Target="https://podminky.urs.cz/item/CS_URS_2022_01/564710011" TargetMode="External" /><Relationship Id="rId59" Type="http://schemas.openxmlformats.org/officeDocument/2006/relationships/hyperlink" Target="https://podminky.urs.cz/item/CS_URS_2022_01/596211110" TargetMode="External" /><Relationship Id="rId60" Type="http://schemas.openxmlformats.org/officeDocument/2006/relationships/hyperlink" Target="https://podminky.urs.cz/item/CS_URS_2022_01/916241213" TargetMode="External" /><Relationship Id="rId61" Type="http://schemas.openxmlformats.org/officeDocument/2006/relationships/hyperlink" Target="https://podminky.urs.cz/item/CS_URS_2022_01/581124115" TargetMode="External" /><Relationship Id="rId62" Type="http://schemas.openxmlformats.org/officeDocument/2006/relationships/hyperlink" Target="https://podminky.urs.cz/item/CS_URS_2022_01/998223011" TargetMode="External" /><Relationship Id="rId63" Type="http://schemas.openxmlformats.org/officeDocument/2006/relationships/hyperlink" Target="https://podminky.urs.cz/item/CS_URS_2022_01/721141103" TargetMode="External" /><Relationship Id="rId64" Type="http://schemas.openxmlformats.org/officeDocument/2006/relationships/hyperlink" Target="https://podminky.urs.cz/item/CS_URS_2022_01/721141104" TargetMode="External" /><Relationship Id="rId65" Type="http://schemas.openxmlformats.org/officeDocument/2006/relationships/hyperlink" Target="https://podminky.urs.cz/item/CS_URS_2022_01/721171918" TargetMode="External" /><Relationship Id="rId66" Type="http://schemas.openxmlformats.org/officeDocument/2006/relationships/hyperlink" Target="https://podminky.urs.cz/item/CS_URS_2022_01/998721101" TargetMode="External" /><Relationship Id="rId67" Type="http://schemas.openxmlformats.org/officeDocument/2006/relationships/hyperlink" Target="https://podminky.urs.cz/item/CS_URS_2022_01/767531111" TargetMode="External" /><Relationship Id="rId68" Type="http://schemas.openxmlformats.org/officeDocument/2006/relationships/hyperlink" Target="https://podminky.urs.cz/item/CS_URS_2022_01/767531121" TargetMode="External" /><Relationship Id="rId69" Type="http://schemas.openxmlformats.org/officeDocument/2006/relationships/hyperlink" Target="https://podminky.urs.cz/item/CS_URS_2022_01/998767101" TargetMode="External" /><Relationship Id="rId70" Type="http://schemas.openxmlformats.org/officeDocument/2006/relationships/hyperlink" Target="https://podminky.urs.cz/item/CS_URS_2022_01/317944321" TargetMode="External" /><Relationship Id="rId71" Type="http://schemas.openxmlformats.org/officeDocument/2006/relationships/hyperlink" Target="https://podminky.urs.cz/item/CS_URS_2022_01/317234410" TargetMode="External" /><Relationship Id="rId72" Type="http://schemas.openxmlformats.org/officeDocument/2006/relationships/hyperlink" Target="https://podminky.urs.cz/item/CS_URS_2022_01/340231021" TargetMode="External" /><Relationship Id="rId73" Type="http://schemas.openxmlformats.org/officeDocument/2006/relationships/hyperlink" Target="https://podminky.urs.cz/item/CS_URS_2022_01/340231035" TargetMode="External" /><Relationship Id="rId74" Type="http://schemas.openxmlformats.org/officeDocument/2006/relationships/hyperlink" Target="https://podminky.urs.cz/item/CS_URS_2022_01/342244121" TargetMode="External" /><Relationship Id="rId75" Type="http://schemas.openxmlformats.org/officeDocument/2006/relationships/hyperlink" Target="https://podminky.urs.cz/item/CS_URS_2022_01/342291121" TargetMode="External" /><Relationship Id="rId76" Type="http://schemas.openxmlformats.org/officeDocument/2006/relationships/hyperlink" Target="https://podminky.urs.cz/item/CS_URS_2022_01/631311115" TargetMode="External" /><Relationship Id="rId77" Type="http://schemas.openxmlformats.org/officeDocument/2006/relationships/hyperlink" Target="https://podminky.urs.cz/item/CS_URS_2022_01/632451034" TargetMode="External" /><Relationship Id="rId78" Type="http://schemas.openxmlformats.org/officeDocument/2006/relationships/hyperlink" Target="https://podminky.urs.cz/item/CS_URS_2022_01/615142012" TargetMode="External" /><Relationship Id="rId79" Type="http://schemas.openxmlformats.org/officeDocument/2006/relationships/hyperlink" Target="https://podminky.urs.cz/item/CS_URS_2022_01/612142012" TargetMode="External" /><Relationship Id="rId80" Type="http://schemas.openxmlformats.org/officeDocument/2006/relationships/hyperlink" Target="https://podminky.urs.cz/item/CS_URS_2022_01/612331141" TargetMode="External" /><Relationship Id="rId81" Type="http://schemas.openxmlformats.org/officeDocument/2006/relationships/hyperlink" Target="https://podminky.urs.cz/item/CS_URS_2022_01/612331191" TargetMode="External" /><Relationship Id="rId82" Type="http://schemas.openxmlformats.org/officeDocument/2006/relationships/hyperlink" Target="https://podminky.urs.cz/item/CS_URS_2022_01/612135001" TargetMode="External" /><Relationship Id="rId83" Type="http://schemas.openxmlformats.org/officeDocument/2006/relationships/hyperlink" Target="https://podminky.urs.cz/item/CS_URS_2022_01/612135091" TargetMode="External" /><Relationship Id="rId84" Type="http://schemas.openxmlformats.org/officeDocument/2006/relationships/hyperlink" Target="https://podminky.urs.cz/item/CS_URS_2022_01/611135001" TargetMode="External" /><Relationship Id="rId85" Type="http://schemas.openxmlformats.org/officeDocument/2006/relationships/hyperlink" Target="https://podminky.urs.cz/item/CS_URS_2022_01/611135091" TargetMode="External" /><Relationship Id="rId86" Type="http://schemas.openxmlformats.org/officeDocument/2006/relationships/hyperlink" Target="https://podminky.urs.cz/item/CS_URS_2022_01/612321121" TargetMode="External" /><Relationship Id="rId87" Type="http://schemas.openxmlformats.org/officeDocument/2006/relationships/hyperlink" Target="https://podminky.urs.cz/item/CS_URS_2022_01/612321191" TargetMode="External" /><Relationship Id="rId88" Type="http://schemas.openxmlformats.org/officeDocument/2006/relationships/hyperlink" Target="https://podminky.urs.cz/item/CS_URS_2022_01/611321121" TargetMode="External" /><Relationship Id="rId89" Type="http://schemas.openxmlformats.org/officeDocument/2006/relationships/hyperlink" Target="https://podminky.urs.cz/item/CS_URS_2022_01/611321191" TargetMode="External" /><Relationship Id="rId90" Type="http://schemas.openxmlformats.org/officeDocument/2006/relationships/hyperlink" Target="https://podminky.urs.cz/item/CS_URS_2022_01/611311131" TargetMode="External" /><Relationship Id="rId91" Type="http://schemas.openxmlformats.org/officeDocument/2006/relationships/hyperlink" Target="https://podminky.urs.cz/item/CS_URS_2022_01/612311131" TargetMode="External" /><Relationship Id="rId92" Type="http://schemas.openxmlformats.org/officeDocument/2006/relationships/hyperlink" Target="https://podminky.urs.cz/item/CS_URS_2022_01/629991011" TargetMode="External" /><Relationship Id="rId93" Type="http://schemas.openxmlformats.org/officeDocument/2006/relationships/hyperlink" Target="https://podminky.urs.cz/item/CS_URS_2022_01/642945111" TargetMode="External" /><Relationship Id="rId94" Type="http://schemas.openxmlformats.org/officeDocument/2006/relationships/hyperlink" Target="https://podminky.urs.cz/item/CS_URS_2022_01/642942111" TargetMode="External" /><Relationship Id="rId95" Type="http://schemas.openxmlformats.org/officeDocument/2006/relationships/hyperlink" Target="https://podminky.urs.cz/item/CS_URS_2022_01/949101111" TargetMode="External" /><Relationship Id="rId96" Type="http://schemas.openxmlformats.org/officeDocument/2006/relationships/hyperlink" Target="https://podminky.urs.cz/item/CS_URS_2022_01/952901111" TargetMode="External" /><Relationship Id="rId97" Type="http://schemas.openxmlformats.org/officeDocument/2006/relationships/hyperlink" Target="https://podminky.urs.cz/item/CS_URS_2022_01/998011001" TargetMode="External" /><Relationship Id="rId98" Type="http://schemas.openxmlformats.org/officeDocument/2006/relationships/hyperlink" Target="https://podminky.urs.cz/item/CS_URS_2022_01/711193131" TargetMode="External" /><Relationship Id="rId99" Type="http://schemas.openxmlformats.org/officeDocument/2006/relationships/hyperlink" Target="https://podminky.urs.cz/item/CS_URS_2022_01/998711101" TargetMode="External" /><Relationship Id="rId100" Type="http://schemas.openxmlformats.org/officeDocument/2006/relationships/hyperlink" Target="https://podminky.urs.cz/item/CS_URS_2022_01/713121211" TargetMode="External" /><Relationship Id="rId101" Type="http://schemas.openxmlformats.org/officeDocument/2006/relationships/hyperlink" Target="https://podminky.urs.cz/item/CS_URS_2022_01/998713101" TargetMode="External" /><Relationship Id="rId102" Type="http://schemas.openxmlformats.org/officeDocument/2006/relationships/hyperlink" Target="https://podminky.urs.cz/item/CS_URS_2022_01/725291712" TargetMode="External" /><Relationship Id="rId103" Type="http://schemas.openxmlformats.org/officeDocument/2006/relationships/hyperlink" Target="https://podminky.urs.cz/item/CS_URS_2022_01/725291721" TargetMode="External" /><Relationship Id="rId104" Type="http://schemas.openxmlformats.org/officeDocument/2006/relationships/hyperlink" Target="https://podminky.urs.cz/item/CS_URS_2022_01/725291722" TargetMode="External" /><Relationship Id="rId105" Type="http://schemas.openxmlformats.org/officeDocument/2006/relationships/hyperlink" Target="https://podminky.urs.cz/item/CS_URS_2022_01/725291511" TargetMode="External" /><Relationship Id="rId106" Type="http://schemas.openxmlformats.org/officeDocument/2006/relationships/hyperlink" Target="https://podminky.urs.cz/item/CS_URS_2022_01/725291521" TargetMode="External" /><Relationship Id="rId107" Type="http://schemas.openxmlformats.org/officeDocument/2006/relationships/hyperlink" Target="https://podminky.urs.cz/item/CS_URS_2022_01/725291531" TargetMode="External" /><Relationship Id="rId108" Type="http://schemas.openxmlformats.org/officeDocument/2006/relationships/hyperlink" Target="https://podminky.urs.cz/item/CS_URS_2022_01/7350000R1" TargetMode="External" /><Relationship Id="rId109" Type="http://schemas.openxmlformats.org/officeDocument/2006/relationships/hyperlink" Target="https://podminky.urs.cz/item/CS_URS_2022_01/763431012" TargetMode="External" /><Relationship Id="rId110" Type="http://schemas.openxmlformats.org/officeDocument/2006/relationships/hyperlink" Target="https://podminky.urs.cz/item/CS_URS_2022_01/7630000R1" TargetMode="External" /><Relationship Id="rId111" Type="http://schemas.openxmlformats.org/officeDocument/2006/relationships/hyperlink" Target="https://podminky.urs.cz/item/CS_URS_2022_01/763122531" TargetMode="External" /><Relationship Id="rId112" Type="http://schemas.openxmlformats.org/officeDocument/2006/relationships/hyperlink" Target="https://podminky.urs.cz/item/CS_URS_2022_01/763111437" TargetMode="External" /><Relationship Id="rId113" Type="http://schemas.openxmlformats.org/officeDocument/2006/relationships/hyperlink" Target="https://podminky.urs.cz/item/CS_URS_2022_01/763111331" TargetMode="External" /><Relationship Id="rId114" Type="http://schemas.openxmlformats.org/officeDocument/2006/relationships/hyperlink" Target="https://podminky.urs.cz/item/CS_URS_2022_01/763111751" TargetMode="External" /><Relationship Id="rId115" Type="http://schemas.openxmlformats.org/officeDocument/2006/relationships/hyperlink" Target="https://podminky.urs.cz/item/CS_URS_2022_01/763111763" TargetMode="External" /><Relationship Id="rId116" Type="http://schemas.openxmlformats.org/officeDocument/2006/relationships/hyperlink" Target="https://podminky.urs.cz/item/CS_URS_2022_01/763111714" TargetMode="External" /><Relationship Id="rId117" Type="http://schemas.openxmlformats.org/officeDocument/2006/relationships/hyperlink" Target="https://podminky.urs.cz/item/CS_URS_2022_01/763111713" TargetMode="External" /><Relationship Id="rId118" Type="http://schemas.openxmlformats.org/officeDocument/2006/relationships/hyperlink" Target="https://podminky.urs.cz/item/CS_URS_2022_01/763111717" TargetMode="External" /><Relationship Id="rId119" Type="http://schemas.openxmlformats.org/officeDocument/2006/relationships/hyperlink" Target="https://podminky.urs.cz/item/CS_URS_2022_01/763121429" TargetMode="External" /><Relationship Id="rId120" Type="http://schemas.openxmlformats.org/officeDocument/2006/relationships/hyperlink" Target="https://podminky.urs.cz/item/CS_URS_2022_01/763121714" TargetMode="External" /><Relationship Id="rId121" Type="http://schemas.openxmlformats.org/officeDocument/2006/relationships/hyperlink" Target="https://podminky.urs.cz/item/CS_URS_2022_01/763111763" TargetMode="External" /><Relationship Id="rId122" Type="http://schemas.openxmlformats.org/officeDocument/2006/relationships/hyperlink" Target="https://podminky.urs.cz/item/CS_URS_2022_01/998763100" TargetMode="External" /><Relationship Id="rId123" Type="http://schemas.openxmlformats.org/officeDocument/2006/relationships/hyperlink" Target="https://podminky.urs.cz/item/CS_URS_2022_01/766660002" TargetMode="External" /><Relationship Id="rId124" Type="http://schemas.openxmlformats.org/officeDocument/2006/relationships/hyperlink" Target="https://podminky.urs.cz/item/CS_URS_2022_01/766660022" TargetMode="External" /><Relationship Id="rId125" Type="http://schemas.openxmlformats.org/officeDocument/2006/relationships/hyperlink" Target="https://podminky.urs.cz/item/CS_URS_2022_01/766660300R" TargetMode="External" /><Relationship Id="rId126" Type="http://schemas.openxmlformats.org/officeDocument/2006/relationships/hyperlink" Target="https://podminky.urs.cz/item/CS_URS_2022_01/766661912" TargetMode="External" /><Relationship Id="rId127" Type="http://schemas.openxmlformats.org/officeDocument/2006/relationships/hyperlink" Target="https://podminky.urs.cz/item/CS_URS_2022_01/766660729" TargetMode="External" /><Relationship Id="rId128" Type="http://schemas.openxmlformats.org/officeDocument/2006/relationships/hyperlink" Target="https://podminky.urs.cz/item/CS_URS_2022_01/76666011R" TargetMode="External" /><Relationship Id="rId129" Type="http://schemas.openxmlformats.org/officeDocument/2006/relationships/hyperlink" Target="https://podminky.urs.cz/item/CS_URS_2022_01/766660717" TargetMode="External" /><Relationship Id="rId130" Type="http://schemas.openxmlformats.org/officeDocument/2006/relationships/hyperlink" Target="https://podminky.urs.cz/item/CS_URS_2022_01/76666010R" TargetMode="External" /><Relationship Id="rId131" Type="http://schemas.openxmlformats.org/officeDocument/2006/relationships/hyperlink" Target="https://podminky.urs.cz/item/CS_URS_2022_01/76600100R" TargetMode="External" /><Relationship Id="rId132" Type="http://schemas.openxmlformats.org/officeDocument/2006/relationships/hyperlink" Target="https://podminky.urs.cz/item/CS_URS_2022_01/998766101" TargetMode="External" /><Relationship Id="rId133" Type="http://schemas.openxmlformats.org/officeDocument/2006/relationships/hyperlink" Target="https://podminky.urs.cz/item/CS_URS_2022_01/771474142" TargetMode="External" /><Relationship Id="rId134" Type="http://schemas.openxmlformats.org/officeDocument/2006/relationships/hyperlink" Target="https://podminky.urs.cz/item/CS_URS_2022_01/771574271" TargetMode="External" /><Relationship Id="rId135" Type="http://schemas.openxmlformats.org/officeDocument/2006/relationships/hyperlink" Target="https://podminky.urs.cz/item/CS_URS_2022_01/771577151" TargetMode="External" /><Relationship Id="rId136" Type="http://schemas.openxmlformats.org/officeDocument/2006/relationships/hyperlink" Target="https://podminky.urs.cz/item/CS_URS_2022_01/771591115" TargetMode="External" /><Relationship Id="rId137" Type="http://schemas.openxmlformats.org/officeDocument/2006/relationships/hyperlink" Target="https://podminky.urs.cz/item/CS_URS_2022_01/998771101" TargetMode="External" /><Relationship Id="rId138" Type="http://schemas.openxmlformats.org/officeDocument/2006/relationships/hyperlink" Target="https://podminky.urs.cz/item/CS_URS_2022_01/776111116" TargetMode="External" /><Relationship Id="rId139" Type="http://schemas.openxmlformats.org/officeDocument/2006/relationships/hyperlink" Target="https://podminky.urs.cz/item/CS_URS_2022_01/776111311" TargetMode="External" /><Relationship Id="rId140" Type="http://schemas.openxmlformats.org/officeDocument/2006/relationships/hyperlink" Target="https://podminky.urs.cz/item/CS_URS_2022_01/771591111" TargetMode="External" /><Relationship Id="rId141" Type="http://schemas.openxmlformats.org/officeDocument/2006/relationships/hyperlink" Target="https://podminky.urs.cz/item/CS_URS_2022_01/776141122" TargetMode="External" /><Relationship Id="rId142" Type="http://schemas.openxmlformats.org/officeDocument/2006/relationships/hyperlink" Target="https://podminky.urs.cz/item/CS_URS_2022_01/776221211" TargetMode="External" /><Relationship Id="rId143" Type="http://schemas.openxmlformats.org/officeDocument/2006/relationships/hyperlink" Target="https://podminky.urs.cz/item/CS_URS_2022_01/776223112" TargetMode="External" /><Relationship Id="rId144" Type="http://schemas.openxmlformats.org/officeDocument/2006/relationships/hyperlink" Target="https://podminky.urs.cz/item/CS_URS_2022_01/776421111" TargetMode="External" /><Relationship Id="rId145" Type="http://schemas.openxmlformats.org/officeDocument/2006/relationships/hyperlink" Target="https://podminky.urs.cz/item/CS_URS_2022_01/776421312" TargetMode="External" /><Relationship Id="rId146" Type="http://schemas.openxmlformats.org/officeDocument/2006/relationships/hyperlink" Target="https://podminky.urs.cz/item/CS_URS_2022_01/998776101" TargetMode="External" /><Relationship Id="rId147" Type="http://schemas.openxmlformats.org/officeDocument/2006/relationships/hyperlink" Target="https://podminky.urs.cz/item/CS_URS_2022_01/781474115" TargetMode="External" /><Relationship Id="rId148" Type="http://schemas.openxmlformats.org/officeDocument/2006/relationships/hyperlink" Target="https://podminky.urs.cz/item/CS_URS_2022_01/781494511" TargetMode="External" /><Relationship Id="rId149" Type="http://schemas.openxmlformats.org/officeDocument/2006/relationships/hyperlink" Target="https://podminky.urs.cz/item/CS_URS_2022_01/781494111" TargetMode="External" /><Relationship Id="rId150" Type="http://schemas.openxmlformats.org/officeDocument/2006/relationships/hyperlink" Target="https://podminky.urs.cz/item/CS_URS_2022_01/781491021" TargetMode="External" /><Relationship Id="rId151" Type="http://schemas.openxmlformats.org/officeDocument/2006/relationships/hyperlink" Target="https://podminky.urs.cz/item/CS_URS_2022_01/781495115" TargetMode="External" /><Relationship Id="rId152" Type="http://schemas.openxmlformats.org/officeDocument/2006/relationships/hyperlink" Target="https://podminky.urs.cz/item/CS_URS_2022_01/998781101" TargetMode="External" /><Relationship Id="rId153" Type="http://schemas.openxmlformats.org/officeDocument/2006/relationships/hyperlink" Target="https://podminky.urs.cz/item/CS_URS_2022_01/783306805" TargetMode="External" /><Relationship Id="rId154" Type="http://schemas.openxmlformats.org/officeDocument/2006/relationships/hyperlink" Target="https://podminky.urs.cz/item/CS_URS_2022_01/783301311" TargetMode="External" /><Relationship Id="rId155" Type="http://schemas.openxmlformats.org/officeDocument/2006/relationships/hyperlink" Target="https://podminky.urs.cz/item/CS_URS_2022_01/783314201" TargetMode="External" /><Relationship Id="rId156" Type="http://schemas.openxmlformats.org/officeDocument/2006/relationships/hyperlink" Target="https://podminky.urs.cz/item/CS_URS_2022_01/783317101" TargetMode="External" /><Relationship Id="rId157" Type="http://schemas.openxmlformats.org/officeDocument/2006/relationships/hyperlink" Target="https://podminky.urs.cz/item/CS_URS_2022_01/78380010R" TargetMode="External" /><Relationship Id="rId158" Type="http://schemas.openxmlformats.org/officeDocument/2006/relationships/hyperlink" Target="https://podminky.urs.cz/item/CS_URS_2022_01/784121031" TargetMode="External" /><Relationship Id="rId159" Type="http://schemas.openxmlformats.org/officeDocument/2006/relationships/hyperlink" Target="https://podminky.urs.cz/item/CS_URS_2022_01/784161401" TargetMode="External" /><Relationship Id="rId160" Type="http://schemas.openxmlformats.org/officeDocument/2006/relationships/hyperlink" Target="https://podminky.urs.cz/item/CS_URS_2022_01/784221101" TargetMode="External" /><Relationship Id="rId161" Type="http://schemas.openxmlformats.org/officeDocument/2006/relationships/hyperlink" Target="https://podminky.urs.cz/item/CS_URS_2022_01/784181001" TargetMode="External" /><Relationship Id="rId162" Type="http://schemas.openxmlformats.org/officeDocument/2006/relationships/hyperlink" Target="https://podminky.urs.cz/item/CS_URS_2022_01/78600010R" TargetMode="External" /><Relationship Id="rId163" Type="http://schemas.openxmlformats.org/officeDocument/2006/relationships/hyperlink" Target="https://podminky.urs.cz/item/CS_URS_2022_01/3100000R1.1" TargetMode="External" /><Relationship Id="rId164" Type="http://schemas.openxmlformats.org/officeDocument/2006/relationships/hyperlink" Target="https://podminky.urs.cz/item/CS_URS_2022_01/317944321" TargetMode="External" /><Relationship Id="rId165" Type="http://schemas.openxmlformats.org/officeDocument/2006/relationships/hyperlink" Target="https://podminky.urs.cz/item/CS_URS_2022_01/317234410" TargetMode="External" /><Relationship Id="rId166" Type="http://schemas.openxmlformats.org/officeDocument/2006/relationships/hyperlink" Target="https://podminky.urs.cz/item/CS_URS_2022_01/340231021" TargetMode="External" /><Relationship Id="rId167" Type="http://schemas.openxmlformats.org/officeDocument/2006/relationships/hyperlink" Target="https://podminky.urs.cz/item/CS_URS_2022_01/340231035" TargetMode="External" /><Relationship Id="rId168" Type="http://schemas.openxmlformats.org/officeDocument/2006/relationships/hyperlink" Target="https://podminky.urs.cz/item/CS_URS_2022_01/342291121" TargetMode="External" /><Relationship Id="rId169" Type="http://schemas.openxmlformats.org/officeDocument/2006/relationships/hyperlink" Target="https://podminky.urs.cz/item/CS_URS_2022_01/631311115" TargetMode="External" /><Relationship Id="rId170" Type="http://schemas.openxmlformats.org/officeDocument/2006/relationships/hyperlink" Target="https://podminky.urs.cz/item/CS_URS_2022_01/632451034" TargetMode="External" /><Relationship Id="rId171" Type="http://schemas.openxmlformats.org/officeDocument/2006/relationships/hyperlink" Target="https://podminky.urs.cz/item/CS_URS_2022_01/615142012" TargetMode="External" /><Relationship Id="rId172" Type="http://schemas.openxmlformats.org/officeDocument/2006/relationships/hyperlink" Target="https://podminky.urs.cz/item/CS_URS_2022_01/612142012" TargetMode="External" /><Relationship Id="rId173" Type="http://schemas.openxmlformats.org/officeDocument/2006/relationships/hyperlink" Target="https://podminky.urs.cz/item/CS_URS_2022_01/612331141" TargetMode="External" /><Relationship Id="rId174" Type="http://schemas.openxmlformats.org/officeDocument/2006/relationships/hyperlink" Target="https://podminky.urs.cz/item/CS_URS_2022_01/612331191" TargetMode="External" /><Relationship Id="rId175" Type="http://schemas.openxmlformats.org/officeDocument/2006/relationships/hyperlink" Target="https://podminky.urs.cz/item/CS_URS_2022_01/612135001" TargetMode="External" /><Relationship Id="rId176" Type="http://schemas.openxmlformats.org/officeDocument/2006/relationships/hyperlink" Target="https://podminky.urs.cz/item/CS_URS_2022_01/612135091" TargetMode="External" /><Relationship Id="rId177" Type="http://schemas.openxmlformats.org/officeDocument/2006/relationships/hyperlink" Target="https://podminky.urs.cz/item/CS_URS_2022_01/611135001" TargetMode="External" /><Relationship Id="rId178" Type="http://schemas.openxmlformats.org/officeDocument/2006/relationships/hyperlink" Target="https://podminky.urs.cz/item/CS_URS_2022_01/611135091" TargetMode="External" /><Relationship Id="rId179" Type="http://schemas.openxmlformats.org/officeDocument/2006/relationships/hyperlink" Target="https://podminky.urs.cz/item/CS_URS_2022_01/612321121" TargetMode="External" /><Relationship Id="rId180" Type="http://schemas.openxmlformats.org/officeDocument/2006/relationships/hyperlink" Target="https://podminky.urs.cz/item/CS_URS_2022_01/612321191" TargetMode="External" /><Relationship Id="rId181" Type="http://schemas.openxmlformats.org/officeDocument/2006/relationships/hyperlink" Target="https://podminky.urs.cz/item/CS_URS_2022_01/611321121" TargetMode="External" /><Relationship Id="rId182" Type="http://schemas.openxmlformats.org/officeDocument/2006/relationships/hyperlink" Target="https://podminky.urs.cz/item/CS_URS_2022_01/611321191" TargetMode="External" /><Relationship Id="rId183" Type="http://schemas.openxmlformats.org/officeDocument/2006/relationships/hyperlink" Target="https://podminky.urs.cz/item/CS_URS_2022_01/611311131" TargetMode="External" /><Relationship Id="rId184" Type="http://schemas.openxmlformats.org/officeDocument/2006/relationships/hyperlink" Target="https://podminky.urs.cz/item/CS_URS_2022_01/612311131" TargetMode="External" /><Relationship Id="rId185" Type="http://schemas.openxmlformats.org/officeDocument/2006/relationships/hyperlink" Target="https://podminky.urs.cz/item/CS_URS_2022_01/629991011" TargetMode="External" /><Relationship Id="rId186" Type="http://schemas.openxmlformats.org/officeDocument/2006/relationships/hyperlink" Target="https://podminky.urs.cz/item/CS_URS_2022_01/642945111" TargetMode="External" /><Relationship Id="rId187" Type="http://schemas.openxmlformats.org/officeDocument/2006/relationships/hyperlink" Target="https://podminky.urs.cz/item/CS_URS_2022_01/949101111" TargetMode="External" /><Relationship Id="rId188" Type="http://schemas.openxmlformats.org/officeDocument/2006/relationships/hyperlink" Target="https://podminky.urs.cz/item/CS_URS_2022_01/952901111" TargetMode="External" /><Relationship Id="rId189" Type="http://schemas.openxmlformats.org/officeDocument/2006/relationships/hyperlink" Target="https://podminky.urs.cz/item/CS_URS_2022_01/95000100R" TargetMode="External" /><Relationship Id="rId190" Type="http://schemas.openxmlformats.org/officeDocument/2006/relationships/hyperlink" Target="https://podminky.urs.cz/item/CS_URS_2022_01/9500000R2.1" TargetMode="External" /><Relationship Id="rId191" Type="http://schemas.openxmlformats.org/officeDocument/2006/relationships/hyperlink" Target="https://podminky.urs.cz/item/CS_URS_2022_01/998011001" TargetMode="External" /><Relationship Id="rId192" Type="http://schemas.openxmlformats.org/officeDocument/2006/relationships/hyperlink" Target="https://podminky.urs.cz/item/CS_URS_2022_01/713121211" TargetMode="External" /><Relationship Id="rId193" Type="http://schemas.openxmlformats.org/officeDocument/2006/relationships/hyperlink" Target="https://podminky.urs.cz/item/CS_URS_2022_01/998713101" TargetMode="External" /><Relationship Id="rId194" Type="http://schemas.openxmlformats.org/officeDocument/2006/relationships/hyperlink" Target="https://podminky.urs.cz/item/CS_URS_2022_01/7350000R1" TargetMode="External" /><Relationship Id="rId195" Type="http://schemas.openxmlformats.org/officeDocument/2006/relationships/hyperlink" Target="https://podminky.urs.cz/item/CS_URS_2022_01/763431012" TargetMode="External" /><Relationship Id="rId196" Type="http://schemas.openxmlformats.org/officeDocument/2006/relationships/hyperlink" Target="https://podminky.urs.cz/item/CS_URS_2022_01/7630000R1" TargetMode="External" /><Relationship Id="rId197" Type="http://schemas.openxmlformats.org/officeDocument/2006/relationships/hyperlink" Target="https://podminky.urs.cz/item/CS_URS_2022_01/7630000R2" TargetMode="External" /><Relationship Id="rId198" Type="http://schemas.openxmlformats.org/officeDocument/2006/relationships/hyperlink" Target="https://podminky.urs.cz/item/CS_URS_2022_01/763111331" TargetMode="External" /><Relationship Id="rId199" Type="http://schemas.openxmlformats.org/officeDocument/2006/relationships/hyperlink" Target="https://podminky.urs.cz/item/CS_URS_2022_01/763111714" TargetMode="External" /><Relationship Id="rId200" Type="http://schemas.openxmlformats.org/officeDocument/2006/relationships/hyperlink" Target="https://podminky.urs.cz/item/CS_URS_2022_01/763111717" TargetMode="External" /><Relationship Id="rId201" Type="http://schemas.openxmlformats.org/officeDocument/2006/relationships/hyperlink" Target="https://podminky.urs.cz/item/CS_URS_2022_01/763121482" TargetMode="External" /><Relationship Id="rId202" Type="http://schemas.openxmlformats.org/officeDocument/2006/relationships/hyperlink" Target="https://podminky.urs.cz/item/CS_URS_2022_01/763121712" TargetMode="External" /><Relationship Id="rId203" Type="http://schemas.openxmlformats.org/officeDocument/2006/relationships/hyperlink" Target="https://podminky.urs.cz/item/CS_URS_2022_01/763121714" TargetMode="External" /><Relationship Id="rId204" Type="http://schemas.openxmlformats.org/officeDocument/2006/relationships/hyperlink" Target="https://podminky.urs.cz/item/CS_URS_2022_01/998763100" TargetMode="External" /><Relationship Id="rId205" Type="http://schemas.openxmlformats.org/officeDocument/2006/relationships/hyperlink" Target="https://podminky.urs.cz/item/CS_URS_2022_01/766660022" TargetMode="External" /><Relationship Id="rId206" Type="http://schemas.openxmlformats.org/officeDocument/2006/relationships/hyperlink" Target="https://podminky.urs.cz/item/CS_URS_2022_01/766660300R" TargetMode="External" /><Relationship Id="rId207" Type="http://schemas.openxmlformats.org/officeDocument/2006/relationships/hyperlink" Target="https://podminky.urs.cz/item/CS_URS_2022_01/766661912" TargetMode="External" /><Relationship Id="rId208" Type="http://schemas.openxmlformats.org/officeDocument/2006/relationships/hyperlink" Target="https://podminky.urs.cz/item/CS_URS_2022_01/766660722" TargetMode="External" /><Relationship Id="rId209" Type="http://schemas.openxmlformats.org/officeDocument/2006/relationships/hyperlink" Target="https://podminky.urs.cz/item/CS_URS_2022_01/76666011R" TargetMode="External" /><Relationship Id="rId210" Type="http://schemas.openxmlformats.org/officeDocument/2006/relationships/hyperlink" Target="https://podminky.urs.cz/item/CS_URS_2022_01/766660717" TargetMode="External" /><Relationship Id="rId211" Type="http://schemas.openxmlformats.org/officeDocument/2006/relationships/hyperlink" Target="https://podminky.urs.cz/item/CS_URS_2022_01/76666010R" TargetMode="External" /><Relationship Id="rId212" Type="http://schemas.openxmlformats.org/officeDocument/2006/relationships/hyperlink" Target="https://podminky.urs.cz/item/CS_URS_2022_01/76600100R" TargetMode="External" /><Relationship Id="rId213" Type="http://schemas.openxmlformats.org/officeDocument/2006/relationships/hyperlink" Target="https://podminky.urs.cz/item/CS_URS_2022_01/766694113" TargetMode="External" /><Relationship Id="rId214" Type="http://schemas.openxmlformats.org/officeDocument/2006/relationships/hyperlink" Target="https://podminky.urs.cz/item/CS_URS_2022_01/998766101" TargetMode="External" /><Relationship Id="rId215" Type="http://schemas.openxmlformats.org/officeDocument/2006/relationships/hyperlink" Target="https://podminky.urs.cz/item/CS_URS_2022_01/776111116" TargetMode="External" /><Relationship Id="rId216" Type="http://schemas.openxmlformats.org/officeDocument/2006/relationships/hyperlink" Target="https://podminky.urs.cz/item/CS_URS_2022_01/776111311" TargetMode="External" /><Relationship Id="rId217" Type="http://schemas.openxmlformats.org/officeDocument/2006/relationships/hyperlink" Target="https://podminky.urs.cz/item/CS_URS_2022_01/771591111" TargetMode="External" /><Relationship Id="rId218" Type="http://schemas.openxmlformats.org/officeDocument/2006/relationships/hyperlink" Target="https://podminky.urs.cz/item/CS_URS_2022_01/776141122" TargetMode="External" /><Relationship Id="rId219" Type="http://schemas.openxmlformats.org/officeDocument/2006/relationships/hyperlink" Target="https://podminky.urs.cz/item/CS_URS_2022_01/776221211" TargetMode="External" /><Relationship Id="rId220" Type="http://schemas.openxmlformats.org/officeDocument/2006/relationships/hyperlink" Target="https://podminky.urs.cz/item/CS_URS_2022_01/776223112" TargetMode="External" /><Relationship Id="rId221" Type="http://schemas.openxmlformats.org/officeDocument/2006/relationships/hyperlink" Target="https://podminky.urs.cz/item/CS_URS_2022_01/776421111" TargetMode="External" /><Relationship Id="rId222" Type="http://schemas.openxmlformats.org/officeDocument/2006/relationships/hyperlink" Target="https://podminky.urs.cz/item/CS_URS_2022_01/776421312" TargetMode="External" /><Relationship Id="rId223" Type="http://schemas.openxmlformats.org/officeDocument/2006/relationships/hyperlink" Target="https://podminky.urs.cz/item/CS_URS_2022_01/998776101" TargetMode="External" /><Relationship Id="rId224" Type="http://schemas.openxmlformats.org/officeDocument/2006/relationships/hyperlink" Target="https://podminky.urs.cz/item/CS_URS_2022_01/777111151" TargetMode="External" /><Relationship Id="rId225" Type="http://schemas.openxmlformats.org/officeDocument/2006/relationships/hyperlink" Target="https://podminky.urs.cz/item/CS_URS_2022_01/777111121" TargetMode="External" /><Relationship Id="rId226" Type="http://schemas.openxmlformats.org/officeDocument/2006/relationships/hyperlink" Target="https://podminky.urs.cz/item/CS_URS_2022_01/777111123" TargetMode="External" /><Relationship Id="rId227" Type="http://schemas.openxmlformats.org/officeDocument/2006/relationships/hyperlink" Target="https://podminky.urs.cz/item/CS_URS_2022_01/777131101" TargetMode="External" /><Relationship Id="rId228" Type="http://schemas.openxmlformats.org/officeDocument/2006/relationships/hyperlink" Target="https://podminky.urs.cz/item/CS_URS_2022_01/777511125" TargetMode="External" /><Relationship Id="rId229" Type="http://schemas.openxmlformats.org/officeDocument/2006/relationships/hyperlink" Target="https://podminky.urs.cz/item/CS_URS_2022_01/77751110R" TargetMode="External" /><Relationship Id="rId230" Type="http://schemas.openxmlformats.org/officeDocument/2006/relationships/hyperlink" Target="https://podminky.urs.cz/item/CS_URS_2022_01/998777101" TargetMode="External" /><Relationship Id="rId231" Type="http://schemas.openxmlformats.org/officeDocument/2006/relationships/hyperlink" Target="https://podminky.urs.cz/item/CS_URS_2022_01/783306805" TargetMode="External" /><Relationship Id="rId232" Type="http://schemas.openxmlformats.org/officeDocument/2006/relationships/hyperlink" Target="https://podminky.urs.cz/item/CS_URS_2022_01/783301311" TargetMode="External" /><Relationship Id="rId233" Type="http://schemas.openxmlformats.org/officeDocument/2006/relationships/hyperlink" Target="https://podminky.urs.cz/item/CS_URS_2022_01/783314201" TargetMode="External" /><Relationship Id="rId234" Type="http://schemas.openxmlformats.org/officeDocument/2006/relationships/hyperlink" Target="https://podminky.urs.cz/item/CS_URS_2022_01/783317101" TargetMode="External" /><Relationship Id="rId235" Type="http://schemas.openxmlformats.org/officeDocument/2006/relationships/hyperlink" Target="https://podminky.urs.cz/item/CS_URS_2022_01/78380010R" TargetMode="External" /><Relationship Id="rId236" Type="http://schemas.openxmlformats.org/officeDocument/2006/relationships/hyperlink" Target="https://podminky.urs.cz/item/CS_URS_2022_01/784121031" TargetMode="External" /><Relationship Id="rId237" Type="http://schemas.openxmlformats.org/officeDocument/2006/relationships/hyperlink" Target="https://podminky.urs.cz/item/CS_URS_2022_01/784161401" TargetMode="External" /><Relationship Id="rId238" Type="http://schemas.openxmlformats.org/officeDocument/2006/relationships/hyperlink" Target="https://podminky.urs.cz/item/CS_URS_2022_01/784221101" TargetMode="External" /><Relationship Id="rId239" Type="http://schemas.openxmlformats.org/officeDocument/2006/relationships/hyperlink" Target="https://podminky.urs.cz/item/CS_URS_2022_01/784181001" TargetMode="External" /><Relationship Id="rId240" Type="http://schemas.openxmlformats.org/officeDocument/2006/relationships/hyperlink" Target="https://podminky.urs.cz/item/CS_URS_2022_01/78600010R" TargetMode="External" /><Relationship Id="rId241" Type="http://schemas.openxmlformats.org/officeDocument/2006/relationships/hyperlink" Target="https://podminky.urs.cz/item/CS_URS_2022_01/&#352;P-01" TargetMode="External" /><Relationship Id="rId24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7013501" TargetMode="External" /><Relationship Id="rId2" Type="http://schemas.openxmlformats.org/officeDocument/2006/relationships/hyperlink" Target="https://podminky.urs.cz/item/CS_URS_2022_01/997013509" TargetMode="External" /><Relationship Id="rId3" Type="http://schemas.openxmlformats.org/officeDocument/2006/relationships/hyperlink" Target="https://podminky.urs.cz/item/CS_URS_2022_01/997013631" TargetMode="External" /><Relationship Id="rId4" Type="http://schemas.openxmlformats.org/officeDocument/2006/relationships/hyperlink" Target="https://podminky.urs.cz/item/CS_URS_2022_01/998011001" TargetMode="External" /><Relationship Id="rId5" Type="http://schemas.openxmlformats.org/officeDocument/2006/relationships/hyperlink" Target="https://podminky.urs.cz/item/CS_URS_2022_01/721171803" TargetMode="External" /><Relationship Id="rId6" Type="http://schemas.openxmlformats.org/officeDocument/2006/relationships/hyperlink" Target="https://podminky.urs.cz/item/CS_URS_2022_01/721171809" TargetMode="External" /><Relationship Id="rId7" Type="http://schemas.openxmlformats.org/officeDocument/2006/relationships/hyperlink" Target="https://podminky.urs.cz/item/CS_URS_2022_01/722170804" TargetMode="External" /><Relationship Id="rId8" Type="http://schemas.openxmlformats.org/officeDocument/2006/relationships/hyperlink" Target="https://podminky.urs.cz/item/CS_URS_2022_01/725210821" TargetMode="External" /><Relationship Id="rId9" Type="http://schemas.openxmlformats.org/officeDocument/2006/relationships/hyperlink" Target="https://podminky.urs.cz/item/CS_URS_2022_01/725820802" TargetMode="External" /><Relationship Id="rId10" Type="http://schemas.openxmlformats.org/officeDocument/2006/relationships/hyperlink" Target="https://podminky.urs.cz/item/CS_URS_2022_01/725110814" TargetMode="External" /><Relationship Id="rId11" Type="http://schemas.openxmlformats.org/officeDocument/2006/relationships/hyperlink" Target="https://podminky.urs.cz/item/CS_URS_2022_01/725330840" TargetMode="External" /><Relationship Id="rId12" Type="http://schemas.openxmlformats.org/officeDocument/2006/relationships/hyperlink" Target="https://podminky.urs.cz/item/CS_URS_2022_01/725310821" TargetMode="External" /><Relationship Id="rId13" Type="http://schemas.openxmlformats.org/officeDocument/2006/relationships/hyperlink" Target="https://podminky.urs.cz/item/CS_URS_2022_01/725310823" TargetMode="External" /><Relationship Id="rId14" Type="http://schemas.openxmlformats.org/officeDocument/2006/relationships/hyperlink" Target="https://podminky.urs.cz/item/CS_URS_2022_01/725820801" TargetMode="External" /><Relationship Id="rId15" Type="http://schemas.openxmlformats.org/officeDocument/2006/relationships/hyperlink" Target="https://podminky.urs.cz/item/CS_URS_2022_01/725850800" TargetMode="External" /><Relationship Id="rId16" Type="http://schemas.openxmlformats.org/officeDocument/2006/relationships/hyperlink" Target="https://podminky.urs.cz/item/CS_URS_2022_01/725860812" TargetMode="External" /><Relationship Id="rId17" Type="http://schemas.openxmlformats.org/officeDocument/2006/relationships/hyperlink" Target="https://podminky.urs.cz/item/CS_URS_2022_01/725530811" TargetMode="External" /><Relationship Id="rId18" Type="http://schemas.openxmlformats.org/officeDocument/2006/relationships/hyperlink" Target="https://podminky.urs.cz/item/CS_URS_2022_01/725530823" TargetMode="External" /><Relationship Id="rId19" Type="http://schemas.openxmlformats.org/officeDocument/2006/relationships/hyperlink" Target="https://podminky.urs.cz/item/CS_URS_2022_01/721290821" TargetMode="External" /><Relationship Id="rId20" Type="http://schemas.openxmlformats.org/officeDocument/2006/relationships/hyperlink" Target="https://podminky.urs.cz/item/CS_URS_2022_01/721174042" TargetMode="External" /><Relationship Id="rId21" Type="http://schemas.openxmlformats.org/officeDocument/2006/relationships/hyperlink" Target="https://podminky.urs.cz/item/CS_URS_2022_01/721174043" TargetMode="External" /><Relationship Id="rId22" Type="http://schemas.openxmlformats.org/officeDocument/2006/relationships/hyperlink" Target="https://podminky.urs.cz/item/CS_URS_2022_01/721174045" TargetMode="External" /><Relationship Id="rId23" Type="http://schemas.openxmlformats.org/officeDocument/2006/relationships/hyperlink" Target="https://podminky.urs.cz/item/CS_URS_2022_01/721174025" TargetMode="External" /><Relationship Id="rId24" Type="http://schemas.openxmlformats.org/officeDocument/2006/relationships/hyperlink" Target="https://podminky.urs.cz/item/CS_URS_2022_01/721290111" TargetMode="External" /><Relationship Id="rId25" Type="http://schemas.openxmlformats.org/officeDocument/2006/relationships/hyperlink" Target="https://podminky.urs.cz/item/CS_URS_2022_01/721171905" TargetMode="External" /><Relationship Id="rId26" Type="http://schemas.openxmlformats.org/officeDocument/2006/relationships/hyperlink" Target="https://podminky.urs.cz/item/CS_URS_2022_01/721171915" TargetMode="External" /><Relationship Id="rId27" Type="http://schemas.openxmlformats.org/officeDocument/2006/relationships/hyperlink" Target="https://podminky.urs.cz/item/CS_URS_2022_01/721171913" TargetMode="External" /><Relationship Id="rId28" Type="http://schemas.openxmlformats.org/officeDocument/2006/relationships/hyperlink" Target="https://podminky.urs.cz/item/CS_URS_2022_01/72121100R" TargetMode="External" /><Relationship Id="rId29" Type="http://schemas.openxmlformats.org/officeDocument/2006/relationships/hyperlink" Target="https://podminky.urs.cz/item/CS_URS_2022_01/998721102" TargetMode="External" /><Relationship Id="rId30" Type="http://schemas.openxmlformats.org/officeDocument/2006/relationships/hyperlink" Target="https://podminky.urs.cz/item/CS_URS_2022_01/722174002" TargetMode="External" /><Relationship Id="rId31" Type="http://schemas.openxmlformats.org/officeDocument/2006/relationships/hyperlink" Target="https://podminky.urs.cz/item/CS_URS_2022_01/722174003" TargetMode="External" /><Relationship Id="rId32" Type="http://schemas.openxmlformats.org/officeDocument/2006/relationships/hyperlink" Target="https://podminky.urs.cz/item/CS_URS_2022_01/722181231" TargetMode="External" /><Relationship Id="rId33" Type="http://schemas.openxmlformats.org/officeDocument/2006/relationships/hyperlink" Target="https://podminky.urs.cz/item/CS_URS_2022_01/722290215" TargetMode="External" /><Relationship Id="rId34" Type="http://schemas.openxmlformats.org/officeDocument/2006/relationships/hyperlink" Target="https://podminky.urs.cz/item/CS_URS_2022_01/722290234" TargetMode="External" /><Relationship Id="rId35" Type="http://schemas.openxmlformats.org/officeDocument/2006/relationships/hyperlink" Target="https://podminky.urs.cz/item/CS_URS_2022_01/721171902" TargetMode="External" /><Relationship Id="rId36" Type="http://schemas.openxmlformats.org/officeDocument/2006/relationships/hyperlink" Target="https://podminky.urs.cz/item/CS_URS_2022_01/721171913" TargetMode="External" /><Relationship Id="rId37" Type="http://schemas.openxmlformats.org/officeDocument/2006/relationships/hyperlink" Target="https://podminky.urs.cz/item/CS_URS_2022_01/721194104" TargetMode="External" /><Relationship Id="rId38" Type="http://schemas.openxmlformats.org/officeDocument/2006/relationships/hyperlink" Target="https://podminky.urs.cz/item/CS_URS_2022_01/721194105" TargetMode="External" /><Relationship Id="rId39" Type="http://schemas.openxmlformats.org/officeDocument/2006/relationships/hyperlink" Target="https://podminky.urs.cz/item/CS_URS_2022_01/721194107" TargetMode="External" /><Relationship Id="rId40" Type="http://schemas.openxmlformats.org/officeDocument/2006/relationships/hyperlink" Target="https://podminky.urs.cz/item/CS_URS_2022_01/722229102" TargetMode="External" /><Relationship Id="rId41" Type="http://schemas.openxmlformats.org/officeDocument/2006/relationships/hyperlink" Target="https://podminky.urs.cz/item/CS_URS_2022_01/722231073" TargetMode="External" /><Relationship Id="rId42" Type="http://schemas.openxmlformats.org/officeDocument/2006/relationships/hyperlink" Target="https://podminky.urs.cz/item/CS_URS_2022_01/722231222" TargetMode="External" /><Relationship Id="rId43" Type="http://schemas.openxmlformats.org/officeDocument/2006/relationships/hyperlink" Target="https://podminky.urs.cz/item/CS_URS_2022_01/722230112" TargetMode="External" /><Relationship Id="rId44" Type="http://schemas.openxmlformats.org/officeDocument/2006/relationships/hyperlink" Target="https://podminky.urs.cz/item/CS_URS_2022_01/725980121" TargetMode="External" /><Relationship Id="rId45" Type="http://schemas.openxmlformats.org/officeDocument/2006/relationships/hyperlink" Target="https://podminky.urs.cz/item/CS_URS_2022_01/722220122" TargetMode="External" /><Relationship Id="rId46" Type="http://schemas.openxmlformats.org/officeDocument/2006/relationships/hyperlink" Target="https://podminky.urs.cz/item/CS_URS_2022_01/722190901" TargetMode="External" /><Relationship Id="rId47" Type="http://schemas.openxmlformats.org/officeDocument/2006/relationships/hyperlink" Target="https://podminky.urs.cz/item/CS_URS_2022_01/998722101" TargetMode="External" /><Relationship Id="rId48" Type="http://schemas.openxmlformats.org/officeDocument/2006/relationships/hyperlink" Target="https://podminky.urs.cz/item/CS_URS_2022_01/725211681" TargetMode="External" /><Relationship Id="rId49" Type="http://schemas.openxmlformats.org/officeDocument/2006/relationships/hyperlink" Target="https://podminky.urs.cz/item/CS_URS_2022_01/725211601" TargetMode="External" /><Relationship Id="rId50" Type="http://schemas.openxmlformats.org/officeDocument/2006/relationships/hyperlink" Target="https://podminky.urs.cz/item/CS_URS_2022_01/725311111" TargetMode="External" /><Relationship Id="rId51" Type="http://schemas.openxmlformats.org/officeDocument/2006/relationships/hyperlink" Target="https://podminky.urs.cz/item/CS_URS_2022_01/725532114" TargetMode="External" /><Relationship Id="rId52" Type="http://schemas.openxmlformats.org/officeDocument/2006/relationships/hyperlink" Target="https://podminky.urs.cz/item/CS_URS_2022_01/725862103" TargetMode="External" /><Relationship Id="rId53" Type="http://schemas.openxmlformats.org/officeDocument/2006/relationships/hyperlink" Target="https://podminky.urs.cz/item/CS_URS_2022_01/725813111" TargetMode="External" /><Relationship Id="rId54" Type="http://schemas.openxmlformats.org/officeDocument/2006/relationships/hyperlink" Target="https://podminky.urs.cz/item/CS_URS_2022_01/725821325" TargetMode="External" /><Relationship Id="rId55" Type="http://schemas.openxmlformats.org/officeDocument/2006/relationships/hyperlink" Target="https://podminky.urs.cz/item/CS_URS_2022_01/998725101" TargetMode="External" /><Relationship Id="rId56" Type="http://schemas.openxmlformats.org/officeDocument/2006/relationships/hyperlink" Target="https://podminky.urs.cz/item/CS_URS_2022_01/726131043" TargetMode="External" /><Relationship Id="rId57" Type="http://schemas.openxmlformats.org/officeDocument/2006/relationships/hyperlink" Target="https://podminky.urs.cz/item/CS_URS_2022_01/998726111" TargetMode="External" /><Relationship Id="rId58" Type="http://schemas.openxmlformats.org/officeDocument/2006/relationships/hyperlink" Target="https://podminky.urs.cz/item/CS_URS_2022_01/997013501" TargetMode="External" /><Relationship Id="rId59" Type="http://schemas.openxmlformats.org/officeDocument/2006/relationships/hyperlink" Target="https://podminky.urs.cz/item/CS_URS_2022_01/997013509" TargetMode="External" /><Relationship Id="rId60" Type="http://schemas.openxmlformats.org/officeDocument/2006/relationships/hyperlink" Target="https://podminky.urs.cz/item/CS_URS_2022_01/997013631" TargetMode="External" /><Relationship Id="rId61" Type="http://schemas.openxmlformats.org/officeDocument/2006/relationships/hyperlink" Target="https://podminky.urs.cz/item/CS_URS_2022_01/998011001" TargetMode="External" /><Relationship Id="rId62" Type="http://schemas.openxmlformats.org/officeDocument/2006/relationships/hyperlink" Target="https://podminky.urs.cz/item/CS_URS_2022_01/721171803" TargetMode="External" /><Relationship Id="rId63" Type="http://schemas.openxmlformats.org/officeDocument/2006/relationships/hyperlink" Target="https://podminky.urs.cz/item/CS_URS_2022_01/722170804" TargetMode="External" /><Relationship Id="rId64" Type="http://schemas.openxmlformats.org/officeDocument/2006/relationships/hyperlink" Target="https://podminky.urs.cz/item/CS_URS_2022_01/725210821" TargetMode="External" /><Relationship Id="rId65" Type="http://schemas.openxmlformats.org/officeDocument/2006/relationships/hyperlink" Target="https://podminky.urs.cz/item/CS_URS_2022_01/725820802" TargetMode="External" /><Relationship Id="rId66" Type="http://schemas.openxmlformats.org/officeDocument/2006/relationships/hyperlink" Target="https://podminky.urs.cz/item/CS_URS_2022_01/725850800" TargetMode="External" /><Relationship Id="rId67" Type="http://schemas.openxmlformats.org/officeDocument/2006/relationships/hyperlink" Target="https://podminky.urs.cz/item/CS_URS_2022_01/725860812" TargetMode="External" /><Relationship Id="rId68" Type="http://schemas.openxmlformats.org/officeDocument/2006/relationships/hyperlink" Target="https://podminky.urs.cz/item/CS_URS_2022_01/721290821" TargetMode="External" /><Relationship Id="rId69" Type="http://schemas.openxmlformats.org/officeDocument/2006/relationships/hyperlink" Target="https://podminky.urs.cz/item/CS_URS_2022_01/721174042" TargetMode="External" /><Relationship Id="rId70" Type="http://schemas.openxmlformats.org/officeDocument/2006/relationships/hyperlink" Target="https://podminky.urs.cz/item/CS_URS_2022_01/721174043" TargetMode="External" /><Relationship Id="rId71" Type="http://schemas.openxmlformats.org/officeDocument/2006/relationships/hyperlink" Target="https://podminky.urs.cz/item/CS_URS_2022_01/721290111" TargetMode="External" /><Relationship Id="rId72" Type="http://schemas.openxmlformats.org/officeDocument/2006/relationships/hyperlink" Target="https://podminky.urs.cz/item/CS_URS_2022_01/721171903" TargetMode="External" /><Relationship Id="rId73" Type="http://schemas.openxmlformats.org/officeDocument/2006/relationships/hyperlink" Target="https://podminky.urs.cz/item/CS_URS_2022_01/721171913" TargetMode="External" /><Relationship Id="rId74" Type="http://schemas.openxmlformats.org/officeDocument/2006/relationships/hyperlink" Target="https://podminky.urs.cz/item/CS_URS_2022_01/721194104" TargetMode="External" /><Relationship Id="rId75" Type="http://schemas.openxmlformats.org/officeDocument/2006/relationships/hyperlink" Target="https://podminky.urs.cz/item/CS_URS_2022_01/998721101" TargetMode="External" /><Relationship Id="rId76" Type="http://schemas.openxmlformats.org/officeDocument/2006/relationships/hyperlink" Target="https://podminky.urs.cz/item/CS_URS_2022_01/722174002" TargetMode="External" /><Relationship Id="rId77" Type="http://schemas.openxmlformats.org/officeDocument/2006/relationships/hyperlink" Target="https://podminky.urs.cz/item/CS_URS_2022_01/722181231" TargetMode="External" /><Relationship Id="rId78" Type="http://schemas.openxmlformats.org/officeDocument/2006/relationships/hyperlink" Target="https://podminky.urs.cz/item/CS_URS_2022_01/722290215" TargetMode="External" /><Relationship Id="rId79" Type="http://schemas.openxmlformats.org/officeDocument/2006/relationships/hyperlink" Target="https://podminky.urs.cz/item/CS_URS_2022_01/722290234" TargetMode="External" /><Relationship Id="rId80" Type="http://schemas.openxmlformats.org/officeDocument/2006/relationships/hyperlink" Target="https://podminky.urs.cz/item/CS_URS_2022_01/721171912" TargetMode="External" /><Relationship Id="rId81" Type="http://schemas.openxmlformats.org/officeDocument/2006/relationships/hyperlink" Target="https://podminky.urs.cz/item/CS_URS_2022_01/722229101" TargetMode="External" /><Relationship Id="rId82" Type="http://schemas.openxmlformats.org/officeDocument/2006/relationships/hyperlink" Target="https://podminky.urs.cz/item/CS_URS_2022_01/725980121" TargetMode="External" /><Relationship Id="rId83" Type="http://schemas.openxmlformats.org/officeDocument/2006/relationships/hyperlink" Target="https://podminky.urs.cz/item/CS_URS_2022_01/722220122" TargetMode="External" /><Relationship Id="rId84" Type="http://schemas.openxmlformats.org/officeDocument/2006/relationships/hyperlink" Target="https://podminky.urs.cz/item/CS_URS_2022_01/722190901" TargetMode="External" /><Relationship Id="rId85" Type="http://schemas.openxmlformats.org/officeDocument/2006/relationships/hyperlink" Target="https://podminky.urs.cz/item/CS_URS_2022_01/998722101" TargetMode="External" /><Relationship Id="rId86" Type="http://schemas.openxmlformats.org/officeDocument/2006/relationships/hyperlink" Target="https://podminky.urs.cz/item/CS_URS_2022_01/725211601" TargetMode="External" /><Relationship Id="rId87" Type="http://schemas.openxmlformats.org/officeDocument/2006/relationships/hyperlink" Target="https://podminky.urs.cz/item/CS_URS_2022_01/725311111" TargetMode="External" /><Relationship Id="rId88" Type="http://schemas.openxmlformats.org/officeDocument/2006/relationships/hyperlink" Target="https://podminky.urs.cz/item/CS_URS_2022_01/998725101" TargetMode="External" /><Relationship Id="rId8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494" TargetMode="External" /><Relationship Id="rId2" Type="http://schemas.openxmlformats.org/officeDocument/2006/relationships/hyperlink" Target="https://podminky.urs.cz/item/CS_URS_2022_01/HZS3212" TargetMode="External" /><Relationship Id="rId3" Type="http://schemas.openxmlformats.org/officeDocument/2006/relationships/hyperlink" Target="https://podminky.urs.cz/item/CS_URS_2022_01/751398051" TargetMode="External" /><Relationship Id="rId4" Type="http://schemas.openxmlformats.org/officeDocument/2006/relationships/hyperlink" Target="https://podminky.urs.cz/item/CS_URS_2022_01/751344121" TargetMode="External" /><Relationship Id="rId5" Type="http://schemas.openxmlformats.org/officeDocument/2006/relationships/hyperlink" Target="https://podminky.urs.cz/item/CS_URS_2022_01/751311112" TargetMode="External" /><Relationship Id="rId6" Type="http://schemas.openxmlformats.org/officeDocument/2006/relationships/hyperlink" Target="https://podminky.urs.cz/item/CS_URS_2022_01/751510014R" TargetMode="External" /><Relationship Id="rId7" Type="http://schemas.openxmlformats.org/officeDocument/2006/relationships/hyperlink" Target="https://podminky.urs.cz/item/CS_URS_2022_01/751510014R1" TargetMode="External" /><Relationship Id="rId8" Type="http://schemas.openxmlformats.org/officeDocument/2006/relationships/hyperlink" Target="https://podminky.urs.cz/item/CS_URS_2022_01/783601795" TargetMode="External" /><Relationship Id="rId9" Type="http://schemas.openxmlformats.org/officeDocument/2006/relationships/hyperlink" Target="https://podminky.urs.cz/item/CS_URS_2022_01/783614693" TargetMode="External" /><Relationship Id="rId10" Type="http://schemas.openxmlformats.org/officeDocument/2006/relationships/hyperlink" Target="https://podminky.urs.cz/item/CS_URS_2022_01/783617691" TargetMode="External" /><Relationship Id="rId11" Type="http://schemas.openxmlformats.org/officeDocument/2006/relationships/hyperlink" Target="https://podminky.urs.cz/item/CS_URS_2022_01/767995111" TargetMode="External" /><Relationship Id="rId12" Type="http://schemas.openxmlformats.org/officeDocument/2006/relationships/hyperlink" Target="https://podminky.urs.cz/item/CS_URS_2022_01/HZS3212" TargetMode="External" /><Relationship Id="rId13" Type="http://schemas.openxmlformats.org/officeDocument/2006/relationships/hyperlink" Target="https://podminky.urs.cz/item/CS_URS_2022_01/713411121" TargetMode="External" /><Relationship Id="rId14" Type="http://schemas.openxmlformats.org/officeDocument/2006/relationships/hyperlink" Target="https://podminky.urs.cz/item/CS_URS_2022_01/713491221" TargetMode="External" /><Relationship Id="rId15" Type="http://schemas.openxmlformats.org/officeDocument/2006/relationships/hyperlink" Target="https://podminky.urs.cz/item/CS_URS_2022_01/998751101" TargetMode="External" /><Relationship Id="rId16" Type="http://schemas.openxmlformats.org/officeDocument/2006/relationships/hyperlink" Target="https://podminky.urs.cz/item/CS_URS_2022_01/751377013" TargetMode="External" /><Relationship Id="rId17" Type="http://schemas.openxmlformats.org/officeDocument/2006/relationships/hyperlink" Target="https://podminky.urs.cz/item/CS_URS_2022_01/751510042R1" TargetMode="External" /><Relationship Id="rId18" Type="http://schemas.openxmlformats.org/officeDocument/2006/relationships/hyperlink" Target="https://podminky.urs.cz/item/CS_URS_2022_01/751510044R" TargetMode="External" /><Relationship Id="rId19" Type="http://schemas.openxmlformats.org/officeDocument/2006/relationships/hyperlink" Target="https://podminky.urs.cz/item/CS_URS_2022_01/751514778" TargetMode="External" /><Relationship Id="rId20" Type="http://schemas.openxmlformats.org/officeDocument/2006/relationships/hyperlink" Target="https://podminky.urs.cz/item/CS_URS_2022_01/783601795" TargetMode="External" /><Relationship Id="rId21" Type="http://schemas.openxmlformats.org/officeDocument/2006/relationships/hyperlink" Target="https://podminky.urs.cz/item/CS_URS_2022_01/783614693" TargetMode="External" /><Relationship Id="rId22" Type="http://schemas.openxmlformats.org/officeDocument/2006/relationships/hyperlink" Target="https://podminky.urs.cz/item/CS_URS_2022_01/783617691" TargetMode="External" /><Relationship Id="rId23" Type="http://schemas.openxmlformats.org/officeDocument/2006/relationships/hyperlink" Target="https://podminky.urs.cz/item/CS_URS_2022_01/767995111" TargetMode="External" /><Relationship Id="rId24" Type="http://schemas.openxmlformats.org/officeDocument/2006/relationships/hyperlink" Target="https://podminky.urs.cz/item/CS_URS_2022_01/HZS3212" TargetMode="External" /><Relationship Id="rId25" Type="http://schemas.openxmlformats.org/officeDocument/2006/relationships/hyperlink" Target="https://podminky.urs.cz/item/CS_URS_2022_01/713411121" TargetMode="External" /><Relationship Id="rId26" Type="http://schemas.openxmlformats.org/officeDocument/2006/relationships/hyperlink" Target="https://podminky.urs.cz/item/CS_URS_2022_01/713491221" TargetMode="External" /><Relationship Id="rId27" Type="http://schemas.openxmlformats.org/officeDocument/2006/relationships/hyperlink" Target="https://podminky.urs.cz/item/CS_URS_2022_01/998751101" TargetMode="External" /><Relationship Id="rId28" Type="http://schemas.openxmlformats.org/officeDocument/2006/relationships/hyperlink" Target="https://podminky.urs.cz/item/CS_URS_2022_01/751122094" TargetMode="External" /><Relationship Id="rId29" Type="http://schemas.openxmlformats.org/officeDocument/2006/relationships/hyperlink" Target="https://podminky.urs.cz/item/CS_URS_2022_01/751398042" TargetMode="External" /><Relationship Id="rId30" Type="http://schemas.openxmlformats.org/officeDocument/2006/relationships/hyperlink" Target="https://podminky.urs.cz/item/CS_URS_2022_01/751514640" TargetMode="External" /><Relationship Id="rId31" Type="http://schemas.openxmlformats.org/officeDocument/2006/relationships/hyperlink" Target="https://podminky.urs.cz/item/CS_URS_2022_01/751344114" TargetMode="External" /><Relationship Id="rId32" Type="http://schemas.openxmlformats.org/officeDocument/2006/relationships/hyperlink" Target="https://podminky.urs.cz/item/CS_URS_2022_01/751311112" TargetMode="External" /><Relationship Id="rId33" Type="http://schemas.openxmlformats.org/officeDocument/2006/relationships/hyperlink" Target="https://podminky.urs.cz/item/CS_URS_2022_01/751510044R2" TargetMode="External" /><Relationship Id="rId34" Type="http://schemas.openxmlformats.org/officeDocument/2006/relationships/hyperlink" Target="https://podminky.urs.cz/item/CS_URS_2022_01/751510044R3" TargetMode="External" /><Relationship Id="rId35" Type="http://schemas.openxmlformats.org/officeDocument/2006/relationships/hyperlink" Target="https://podminky.urs.cz/item/CS_URS_2022_01/751510043" TargetMode="External" /><Relationship Id="rId36" Type="http://schemas.openxmlformats.org/officeDocument/2006/relationships/hyperlink" Target="https://podminky.urs.cz/item/CS_URS_2022_01/751510043R1" TargetMode="External" /><Relationship Id="rId37" Type="http://schemas.openxmlformats.org/officeDocument/2006/relationships/hyperlink" Target="https://podminky.urs.cz/item/CS_URS_2022_01/783601795" TargetMode="External" /><Relationship Id="rId38" Type="http://schemas.openxmlformats.org/officeDocument/2006/relationships/hyperlink" Target="https://podminky.urs.cz/item/CS_URS_2022_01/783614693" TargetMode="External" /><Relationship Id="rId39" Type="http://schemas.openxmlformats.org/officeDocument/2006/relationships/hyperlink" Target="https://podminky.urs.cz/item/CS_URS_2022_01/783617691" TargetMode="External" /><Relationship Id="rId40" Type="http://schemas.openxmlformats.org/officeDocument/2006/relationships/hyperlink" Target="https://podminky.urs.cz/item/CS_URS_2022_01/767995111" TargetMode="External" /><Relationship Id="rId41" Type="http://schemas.openxmlformats.org/officeDocument/2006/relationships/hyperlink" Target="https://podminky.urs.cz/item/CS_URS_2022_01/HZS3212" TargetMode="External" /><Relationship Id="rId42" Type="http://schemas.openxmlformats.org/officeDocument/2006/relationships/hyperlink" Target="https://podminky.urs.cz/item/CS_URS_2022_01/998751101" TargetMode="External" /><Relationship Id="rId43" Type="http://schemas.openxmlformats.org/officeDocument/2006/relationships/hyperlink" Target="https://podminky.urs.cz/item/CS_URS_2022_01/751122012" TargetMode="External" /><Relationship Id="rId44" Type="http://schemas.openxmlformats.org/officeDocument/2006/relationships/hyperlink" Target="https://podminky.urs.cz/item/CS_URS_2022_01/751514775" TargetMode="External" /><Relationship Id="rId45" Type="http://schemas.openxmlformats.org/officeDocument/2006/relationships/hyperlink" Target="https://podminky.urs.cz/item/CS_URS_2022_01/751510041" TargetMode="External" /><Relationship Id="rId46" Type="http://schemas.openxmlformats.org/officeDocument/2006/relationships/hyperlink" Target="https://podminky.urs.cz/item/CS_URS_2022_01/751398032" TargetMode="External" /><Relationship Id="rId47" Type="http://schemas.openxmlformats.org/officeDocument/2006/relationships/hyperlink" Target="https://podminky.urs.cz/item/CS_URS_2022_01/767995111" TargetMode="External" /><Relationship Id="rId48" Type="http://schemas.openxmlformats.org/officeDocument/2006/relationships/hyperlink" Target="https://podminky.urs.cz/item/CS_URS_2022_01/HZS3212" TargetMode="External" /><Relationship Id="rId49" Type="http://schemas.openxmlformats.org/officeDocument/2006/relationships/hyperlink" Target="https://podminky.urs.cz/item/CS_URS_2022_01/751510870" TargetMode="External" /><Relationship Id="rId50" Type="http://schemas.openxmlformats.org/officeDocument/2006/relationships/hyperlink" Target="https://podminky.urs.cz/item/CS_URS_2022_01/997013153" TargetMode="External" /><Relationship Id="rId51" Type="http://schemas.openxmlformats.org/officeDocument/2006/relationships/hyperlink" Target="https://podminky.urs.cz/item/CS_URS_2022_01/997013501" TargetMode="External" /><Relationship Id="rId52" Type="http://schemas.openxmlformats.org/officeDocument/2006/relationships/hyperlink" Target="https://podminky.urs.cz/item/CS_URS_2022_01/997013509" TargetMode="External" /><Relationship Id="rId53" Type="http://schemas.openxmlformats.org/officeDocument/2006/relationships/hyperlink" Target="https://podminky.urs.cz/item/CS_URS_2022_01/997013631" TargetMode="External" /><Relationship Id="rId54" Type="http://schemas.openxmlformats.org/officeDocument/2006/relationships/hyperlink" Target="https://podminky.urs.cz/item/CS_URS_2022_01/713411121" TargetMode="External" /><Relationship Id="rId55" Type="http://schemas.openxmlformats.org/officeDocument/2006/relationships/hyperlink" Target="https://podminky.urs.cz/item/CS_URS_2022_01/713491221" TargetMode="External" /><Relationship Id="rId56" Type="http://schemas.openxmlformats.org/officeDocument/2006/relationships/hyperlink" Target="https://podminky.urs.cz/item/CS_URS_2022_01/998751101" TargetMode="External" /><Relationship Id="rId5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10003" TargetMode="External" /><Relationship Id="rId2" Type="http://schemas.openxmlformats.org/officeDocument/2006/relationships/hyperlink" Target="https://podminky.urs.cz/item/CS_URS_2022_01/741110511" TargetMode="External" /><Relationship Id="rId3" Type="http://schemas.openxmlformats.org/officeDocument/2006/relationships/hyperlink" Target="https://podminky.urs.cz/item/CS_URS_2022_01/741110513" TargetMode="External" /><Relationship Id="rId4" Type="http://schemas.openxmlformats.org/officeDocument/2006/relationships/hyperlink" Target="https://podminky.urs.cz/item/CS_URS_2022_01/741110541" TargetMode="External" /><Relationship Id="rId5" Type="http://schemas.openxmlformats.org/officeDocument/2006/relationships/hyperlink" Target="https://podminky.urs.cz/item/CS_URS_2022_01/741112061" TargetMode="External" /><Relationship Id="rId6" Type="http://schemas.openxmlformats.org/officeDocument/2006/relationships/hyperlink" Target="https://podminky.urs.cz/item/CS_URS_2022_01/741112063" TargetMode="External" /><Relationship Id="rId7" Type="http://schemas.openxmlformats.org/officeDocument/2006/relationships/hyperlink" Target="https://podminky.urs.cz/item/CS_URS_2022_01/741112101" TargetMode="External" /><Relationship Id="rId8" Type="http://schemas.openxmlformats.org/officeDocument/2006/relationships/hyperlink" Target="https://podminky.urs.cz/item/CS_URS_2022_01/741112151" TargetMode="External" /><Relationship Id="rId9" Type="http://schemas.openxmlformats.org/officeDocument/2006/relationships/hyperlink" Target="https://podminky.urs.cz/item/CS_URS_2022_01/741120401" TargetMode="External" /><Relationship Id="rId10" Type="http://schemas.openxmlformats.org/officeDocument/2006/relationships/hyperlink" Target="https://podminky.urs.cz/item/CS_URS_2022_01/741122011" TargetMode="External" /><Relationship Id="rId11" Type="http://schemas.openxmlformats.org/officeDocument/2006/relationships/hyperlink" Target="https://podminky.urs.cz/item/CS_URS_2022_01/741122015" TargetMode="External" /><Relationship Id="rId12" Type="http://schemas.openxmlformats.org/officeDocument/2006/relationships/hyperlink" Target="https://podminky.urs.cz/item/CS_URS_2022_01/741122016" TargetMode="External" /><Relationship Id="rId13" Type="http://schemas.openxmlformats.org/officeDocument/2006/relationships/hyperlink" Target="https://podminky.urs.cz/item/CS_URS_2022_01/741122031" TargetMode="External" /><Relationship Id="rId14" Type="http://schemas.openxmlformats.org/officeDocument/2006/relationships/hyperlink" Target="https://podminky.urs.cz/item/CS_URS_2022_01/741122032" TargetMode="External" /><Relationship Id="rId15" Type="http://schemas.openxmlformats.org/officeDocument/2006/relationships/hyperlink" Target="https://podminky.urs.cz/item/CS_URS_2022_01/741130001" TargetMode="External" /><Relationship Id="rId16" Type="http://schemas.openxmlformats.org/officeDocument/2006/relationships/hyperlink" Target="https://podminky.urs.cz/item/CS_URS_2022_01/741130004" TargetMode="External" /><Relationship Id="rId17" Type="http://schemas.openxmlformats.org/officeDocument/2006/relationships/hyperlink" Target="https://podminky.urs.cz/item/CS_URS_2022_01/741210001" TargetMode="External" /><Relationship Id="rId18" Type="http://schemas.openxmlformats.org/officeDocument/2006/relationships/hyperlink" Target="https://podminky.urs.cz/item/CS_URS_2022_01/741210002" TargetMode="External" /><Relationship Id="rId19" Type="http://schemas.openxmlformats.org/officeDocument/2006/relationships/hyperlink" Target="https://podminky.urs.cz/item/CS_URS_2022_01/741210121" TargetMode="External" /><Relationship Id="rId20" Type="http://schemas.openxmlformats.org/officeDocument/2006/relationships/hyperlink" Target="https://podminky.urs.cz/item/CS_URS_2022_01/741310101" TargetMode="External" /><Relationship Id="rId21" Type="http://schemas.openxmlformats.org/officeDocument/2006/relationships/hyperlink" Target="https://podminky.urs.cz/item/CS_URS_2022_01/741310102" TargetMode="External" /><Relationship Id="rId22" Type="http://schemas.openxmlformats.org/officeDocument/2006/relationships/hyperlink" Target="https://podminky.urs.cz/item/CS_URS_2022_01/741310103" TargetMode="External" /><Relationship Id="rId23" Type="http://schemas.openxmlformats.org/officeDocument/2006/relationships/hyperlink" Target="https://podminky.urs.cz/item/CS_URS_2022_01/741310122" TargetMode="External" /><Relationship Id="rId24" Type="http://schemas.openxmlformats.org/officeDocument/2006/relationships/hyperlink" Target="https://podminky.urs.cz/item/CS_URS_2022_01/741310125" TargetMode="External" /><Relationship Id="rId25" Type="http://schemas.openxmlformats.org/officeDocument/2006/relationships/hyperlink" Target="https://podminky.urs.cz/item/CS_URS_2022_01/741310222" TargetMode="External" /><Relationship Id="rId26" Type="http://schemas.openxmlformats.org/officeDocument/2006/relationships/hyperlink" Target="https://podminky.urs.cz/item/CS_URS_2022_01/741311004" TargetMode="External" /><Relationship Id="rId27" Type="http://schemas.openxmlformats.org/officeDocument/2006/relationships/hyperlink" Target="https://podminky.urs.cz/item/CS_URS_2022_01/741311021" TargetMode="External" /><Relationship Id="rId28" Type="http://schemas.openxmlformats.org/officeDocument/2006/relationships/hyperlink" Target="https://podminky.urs.cz/item/CS_URS_2022_01/741313002" TargetMode="External" /><Relationship Id="rId29" Type="http://schemas.openxmlformats.org/officeDocument/2006/relationships/hyperlink" Target="https://podminky.urs.cz/item/CS_URS_2022_01/741313004" TargetMode="External" /><Relationship Id="rId30" Type="http://schemas.openxmlformats.org/officeDocument/2006/relationships/hyperlink" Target="https://podminky.urs.cz/item/CS_URS_2022_01/741313005" TargetMode="External" /><Relationship Id="rId31" Type="http://schemas.openxmlformats.org/officeDocument/2006/relationships/hyperlink" Target="https://podminky.urs.cz/item/CS_URS_2022_01/741320105" TargetMode="External" /><Relationship Id="rId32" Type="http://schemas.openxmlformats.org/officeDocument/2006/relationships/hyperlink" Target="https://podminky.urs.cz/item/CS_URS_2022_01/741320165" TargetMode="External" /><Relationship Id="rId33" Type="http://schemas.openxmlformats.org/officeDocument/2006/relationships/hyperlink" Target="https://podminky.urs.cz/item/CS_URS_2022_01/741320175" TargetMode="External" /><Relationship Id="rId34" Type="http://schemas.openxmlformats.org/officeDocument/2006/relationships/hyperlink" Target="https://podminky.urs.cz/item/CS_URS_2022_01/741370002" TargetMode="External" /><Relationship Id="rId35" Type="http://schemas.openxmlformats.org/officeDocument/2006/relationships/hyperlink" Target="https://podminky.urs.cz/item/CS_URS_2022_01/741371004" TargetMode="External" /><Relationship Id="rId36" Type="http://schemas.openxmlformats.org/officeDocument/2006/relationships/hyperlink" Target="https://podminky.urs.cz/item/CS_URS_2022_01/741371031" TargetMode="External" /><Relationship Id="rId37" Type="http://schemas.openxmlformats.org/officeDocument/2006/relationships/hyperlink" Target="https://podminky.urs.cz/item/CS_URS_2022_01/741810003" TargetMode="External" /><Relationship Id="rId38" Type="http://schemas.openxmlformats.org/officeDocument/2006/relationships/hyperlink" Target="https://podminky.urs.cz/item/CS_URS_2022_01/998741102" TargetMode="External" /><Relationship Id="rId39" Type="http://schemas.openxmlformats.org/officeDocument/2006/relationships/hyperlink" Target="https://podminky.urs.cz/item/CS_URS_2022_01/HZS2231" TargetMode="External" /><Relationship Id="rId40" Type="http://schemas.openxmlformats.org/officeDocument/2006/relationships/hyperlink" Target="https://podminky.urs.cz/item/CS_URS_2022_01/HZS2232" TargetMode="External" /><Relationship Id="rId41" Type="http://schemas.openxmlformats.org/officeDocument/2006/relationships/hyperlink" Target="https://podminky.urs.cz/item/CS_URS_2022_01/HZS2491" TargetMode="External" /><Relationship Id="rId42" Type="http://schemas.openxmlformats.org/officeDocument/2006/relationships/hyperlink" Target="https://podminky.urs.cz/item/CS_URS_2022_01/013254000" TargetMode="External" /><Relationship Id="rId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70001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2002000" TargetMode="External" /><Relationship Id="rId5" Type="http://schemas.openxmlformats.org/officeDocument/2006/relationships/hyperlink" Target="https://podminky.urs.cz/item/CS_URS_2022_01/045203000" TargetMode="External" /><Relationship Id="rId6" Type="http://schemas.openxmlformats.org/officeDocument/2006/relationships/hyperlink" Target="https://podminky.urs.cz/item/CS_URS_2022_01/094103000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DPT04-01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Modernizace infrastruktury základních škol v Litvínově - ZŠ Janov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8. 2. 2022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Litvínov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DPT projekty Ostrov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28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'A - Architektonicko, stav...'!J30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'A - Architektonicko, stav...'!P125</f>
        <v>0</v>
      </c>
      <c r="AV55" s="122">
        <f>'A - Architektonicko, stav...'!J33</f>
        <v>0</v>
      </c>
      <c r="AW55" s="122">
        <f>'A - Architektonicko, stav...'!J34</f>
        <v>0</v>
      </c>
      <c r="AX55" s="122">
        <f>'A - Architektonicko, stav...'!J35</f>
        <v>0</v>
      </c>
      <c r="AY55" s="122">
        <f>'A - Architektonicko, stav...'!J36</f>
        <v>0</v>
      </c>
      <c r="AZ55" s="122">
        <f>'A - Architektonicko, stav...'!F33</f>
        <v>0</v>
      </c>
      <c r="BA55" s="122">
        <f>'A - Architektonicko, stav...'!F34</f>
        <v>0</v>
      </c>
      <c r="BB55" s="122">
        <f>'A - Architektonicko, stav...'!F35</f>
        <v>0</v>
      </c>
      <c r="BC55" s="122">
        <f>'A - Architektonicko, stav...'!F36</f>
        <v>0</v>
      </c>
      <c r="BD55" s="124">
        <f>'A - Architektonicko, stav...'!F37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16.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'B - ZTI'!J30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'B - ZTI'!P100</f>
        <v>0</v>
      </c>
      <c r="AV56" s="122">
        <f>'B - ZTI'!J33</f>
        <v>0</v>
      </c>
      <c r="AW56" s="122">
        <f>'B - ZTI'!J34</f>
        <v>0</v>
      </c>
      <c r="AX56" s="122">
        <f>'B - ZTI'!J35</f>
        <v>0</v>
      </c>
      <c r="AY56" s="122">
        <f>'B - ZTI'!J36</f>
        <v>0</v>
      </c>
      <c r="AZ56" s="122">
        <f>'B - ZTI'!F33</f>
        <v>0</v>
      </c>
      <c r="BA56" s="122">
        <f>'B - ZTI'!F34</f>
        <v>0</v>
      </c>
      <c r="BB56" s="122">
        <f>'B - ZTI'!F35</f>
        <v>0</v>
      </c>
      <c r="BC56" s="122">
        <f>'B - ZTI'!F36</f>
        <v>0</v>
      </c>
      <c r="BD56" s="124">
        <f>'B - ZTI'!F37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1" s="7" customFormat="1" ht="16.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'C - VZT 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'C - VZT '!P85</f>
        <v>0</v>
      </c>
      <c r="AV57" s="122">
        <f>'C - VZT '!J33</f>
        <v>0</v>
      </c>
      <c r="AW57" s="122">
        <f>'C - VZT '!J34</f>
        <v>0</v>
      </c>
      <c r="AX57" s="122">
        <f>'C - VZT '!J35</f>
        <v>0</v>
      </c>
      <c r="AY57" s="122">
        <f>'C - VZT '!J36</f>
        <v>0</v>
      </c>
      <c r="AZ57" s="122">
        <f>'C - VZT '!F33</f>
        <v>0</v>
      </c>
      <c r="BA57" s="122">
        <f>'C - VZT '!F34</f>
        <v>0</v>
      </c>
      <c r="BB57" s="122">
        <f>'C - VZT '!F35</f>
        <v>0</v>
      </c>
      <c r="BC57" s="122">
        <f>'C - VZT '!F36</f>
        <v>0</v>
      </c>
      <c r="BD57" s="124">
        <f>'C - VZT '!F37</f>
        <v>0</v>
      </c>
      <c r="BE57" s="7"/>
      <c r="BT57" s="125" t="s">
        <v>81</v>
      </c>
      <c r="BV57" s="125" t="s">
        <v>75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pans="1:91" s="7" customFormat="1" ht="16.5" customHeight="1">
      <c r="A58" s="113" t="s">
        <v>77</v>
      </c>
      <c r="B58" s="114"/>
      <c r="C58" s="115"/>
      <c r="D58" s="116" t="s">
        <v>72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'D - Silnoproud'!J30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'D - Silnoproud'!P84</f>
        <v>0</v>
      </c>
      <c r="AV58" s="122">
        <f>'D - Silnoproud'!J33</f>
        <v>0</v>
      </c>
      <c r="AW58" s="122">
        <f>'D - Silnoproud'!J34</f>
        <v>0</v>
      </c>
      <c r="AX58" s="122">
        <f>'D - Silnoproud'!J35</f>
        <v>0</v>
      </c>
      <c r="AY58" s="122">
        <f>'D - Silnoproud'!J36</f>
        <v>0</v>
      </c>
      <c r="AZ58" s="122">
        <f>'D - Silnoproud'!F33</f>
        <v>0</v>
      </c>
      <c r="BA58" s="122">
        <f>'D - Silnoproud'!F34</f>
        <v>0</v>
      </c>
      <c r="BB58" s="122">
        <f>'D - Silnoproud'!F35</f>
        <v>0</v>
      </c>
      <c r="BC58" s="122">
        <f>'D - Silnoproud'!F36</f>
        <v>0</v>
      </c>
      <c r="BD58" s="124">
        <f>'D - Silnoproud'!F37</f>
        <v>0</v>
      </c>
      <c r="BE58" s="7"/>
      <c r="BT58" s="125" t="s">
        <v>81</v>
      </c>
      <c r="BV58" s="125" t="s">
        <v>75</v>
      </c>
      <c r="BW58" s="125" t="s">
        <v>91</v>
      </c>
      <c r="BX58" s="125" t="s">
        <v>5</v>
      </c>
      <c r="CL58" s="125" t="s">
        <v>28</v>
      </c>
      <c r="CM58" s="125" t="s">
        <v>83</v>
      </c>
    </row>
    <row r="59" spans="1:91" s="7" customFormat="1" ht="16.5" customHeight="1">
      <c r="A59" s="113" t="s">
        <v>77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'E - Slaboproud'!J30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1">
        <v>0</v>
      </c>
      <c r="AT59" s="122">
        <f>ROUND(SUM(AV59:AW59),2)</f>
        <v>0</v>
      </c>
      <c r="AU59" s="123">
        <f>'E - Slaboproud'!P83</f>
        <v>0</v>
      </c>
      <c r="AV59" s="122">
        <f>'E - Slaboproud'!J33</f>
        <v>0</v>
      </c>
      <c r="AW59" s="122">
        <f>'E - Slaboproud'!J34</f>
        <v>0</v>
      </c>
      <c r="AX59" s="122">
        <f>'E - Slaboproud'!J35</f>
        <v>0</v>
      </c>
      <c r="AY59" s="122">
        <f>'E - Slaboproud'!J36</f>
        <v>0</v>
      </c>
      <c r="AZ59" s="122">
        <f>'E - Slaboproud'!F33</f>
        <v>0</v>
      </c>
      <c r="BA59" s="122">
        <f>'E - Slaboproud'!F34</f>
        <v>0</v>
      </c>
      <c r="BB59" s="122">
        <f>'E - Slaboproud'!F35</f>
        <v>0</v>
      </c>
      <c r="BC59" s="122">
        <f>'E - Slaboproud'!F36</f>
        <v>0</v>
      </c>
      <c r="BD59" s="124">
        <f>'E - Slaboproud'!F37</f>
        <v>0</v>
      </c>
      <c r="BE59" s="7"/>
      <c r="BT59" s="125" t="s">
        <v>81</v>
      </c>
      <c r="BV59" s="125" t="s">
        <v>75</v>
      </c>
      <c r="BW59" s="125" t="s">
        <v>94</v>
      </c>
      <c r="BX59" s="125" t="s">
        <v>5</v>
      </c>
      <c r="CL59" s="125" t="s">
        <v>28</v>
      </c>
      <c r="CM59" s="125" t="s">
        <v>83</v>
      </c>
    </row>
    <row r="60" spans="1:91" s="7" customFormat="1" ht="16.5" customHeight="1">
      <c r="A60" s="113" t="s">
        <v>77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'F - Vedlejší náklady'!J30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80</v>
      </c>
      <c r="AR60" s="120"/>
      <c r="AS60" s="126">
        <v>0</v>
      </c>
      <c r="AT60" s="127">
        <f>ROUND(SUM(AV60:AW60),2)</f>
        <v>0</v>
      </c>
      <c r="AU60" s="128">
        <f>'F - Vedlejší náklady'!P80</f>
        <v>0</v>
      </c>
      <c r="AV60" s="127">
        <f>'F - Vedlejší náklady'!J33</f>
        <v>0</v>
      </c>
      <c r="AW60" s="127">
        <f>'F - Vedlejší náklady'!J34</f>
        <v>0</v>
      </c>
      <c r="AX60" s="127">
        <f>'F - Vedlejší náklady'!J35</f>
        <v>0</v>
      </c>
      <c r="AY60" s="127">
        <f>'F - Vedlejší náklady'!J36</f>
        <v>0</v>
      </c>
      <c r="AZ60" s="127">
        <f>'F - Vedlejší náklady'!F33</f>
        <v>0</v>
      </c>
      <c r="BA60" s="127">
        <f>'F - Vedlejší náklady'!F34</f>
        <v>0</v>
      </c>
      <c r="BB60" s="127">
        <f>'F - Vedlejší náklady'!F35</f>
        <v>0</v>
      </c>
      <c r="BC60" s="127">
        <f>'F - Vedlejší náklady'!F36</f>
        <v>0</v>
      </c>
      <c r="BD60" s="129">
        <f>'F - Vedlejší náklady'!F37</f>
        <v>0</v>
      </c>
      <c r="BE60" s="7"/>
      <c r="BT60" s="125" t="s">
        <v>81</v>
      </c>
      <c r="BV60" s="125" t="s">
        <v>75</v>
      </c>
      <c r="BW60" s="125" t="s">
        <v>97</v>
      </c>
      <c r="BX60" s="125" t="s">
        <v>5</v>
      </c>
      <c r="CL60" s="125" t="s">
        <v>19</v>
      </c>
      <c r="CM60" s="125" t="s">
        <v>83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A - Architektonicko, stav...'!C2" display="/"/>
    <hyperlink ref="A56" location="'B - ZTI'!C2" display="/"/>
    <hyperlink ref="A57" location="'C - VZT '!C2" display="/"/>
    <hyperlink ref="A58" location="'D - Silnoproud'!C2" display="/"/>
    <hyperlink ref="A59" location="'E - Slaboproud'!C2" display="/"/>
    <hyperlink ref="A60" location="'F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101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28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102</v>
      </c>
      <c r="F21" s="40"/>
      <c r="G21" s="40"/>
      <c r="H21" s="40"/>
      <c r="I21" s="134" t="s">
        <v>30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30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ROUND(J125,2)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ROUND((SUM(BE125:BE1928)),2)</f>
        <v>0</v>
      </c>
      <c r="G33" s="40"/>
      <c r="H33" s="40"/>
      <c r="I33" s="150">
        <v>0.21</v>
      </c>
      <c r="J33" s="149">
        <f>ROUND(((SUM(BE125:BE1928))*I33),2)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ROUND((SUM(BF125:BF1928)),2)</f>
        <v>0</v>
      </c>
      <c r="G34" s="40"/>
      <c r="H34" s="40"/>
      <c r="I34" s="150">
        <v>0.15</v>
      </c>
      <c r="J34" s="149">
        <f>ROUND(((SUM(BF125:BF1928))*I34),2)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ROUND((SUM(BG125:BG1928)),2)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ROUND((SUM(BH125:BH1928)),2)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ROUND((SUM(BI125:BI1928)),2)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 - Architektonicko, stavebně konstrukční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 xml:space="preserve"> DPT projekty Ostrov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J125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J126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J127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J159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J332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J463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112</v>
      </c>
      <c r="E65" s="170"/>
      <c r="F65" s="170"/>
      <c r="G65" s="170"/>
      <c r="H65" s="170"/>
      <c r="I65" s="170"/>
      <c r="J65" s="171">
        <f>J480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J481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114</v>
      </c>
      <c r="E67" s="176"/>
      <c r="F67" s="176"/>
      <c r="G67" s="176"/>
      <c r="H67" s="176"/>
      <c r="I67" s="176"/>
      <c r="J67" s="177">
        <f>J482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115</v>
      </c>
      <c r="E68" s="176"/>
      <c r="F68" s="176"/>
      <c r="G68" s="176"/>
      <c r="H68" s="176"/>
      <c r="I68" s="176"/>
      <c r="J68" s="177">
        <f>J495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3"/>
      <c r="C69" s="174"/>
      <c r="D69" s="175" t="s">
        <v>116</v>
      </c>
      <c r="E69" s="176"/>
      <c r="F69" s="176"/>
      <c r="G69" s="176"/>
      <c r="H69" s="176"/>
      <c r="I69" s="176"/>
      <c r="J69" s="177">
        <f>J555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3"/>
      <c r="C70" s="174"/>
      <c r="D70" s="175" t="s">
        <v>117</v>
      </c>
      <c r="E70" s="176"/>
      <c r="F70" s="176"/>
      <c r="G70" s="176"/>
      <c r="H70" s="176"/>
      <c r="I70" s="176"/>
      <c r="J70" s="177">
        <f>J559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3"/>
      <c r="C71" s="174"/>
      <c r="D71" s="175" t="s">
        <v>118</v>
      </c>
      <c r="E71" s="176"/>
      <c r="F71" s="176"/>
      <c r="G71" s="176"/>
      <c r="H71" s="176"/>
      <c r="I71" s="176"/>
      <c r="J71" s="177">
        <f>J585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119</v>
      </c>
      <c r="E72" s="176"/>
      <c r="F72" s="176"/>
      <c r="G72" s="176"/>
      <c r="H72" s="176"/>
      <c r="I72" s="176"/>
      <c r="J72" s="177">
        <f>J609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3"/>
      <c r="C73" s="174"/>
      <c r="D73" s="175" t="s">
        <v>120</v>
      </c>
      <c r="E73" s="176"/>
      <c r="F73" s="176"/>
      <c r="G73" s="176"/>
      <c r="H73" s="176"/>
      <c r="I73" s="176"/>
      <c r="J73" s="177">
        <f>J610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73"/>
      <c r="C74" s="174"/>
      <c r="D74" s="175" t="s">
        <v>121</v>
      </c>
      <c r="E74" s="176"/>
      <c r="F74" s="176"/>
      <c r="G74" s="176"/>
      <c r="H74" s="176"/>
      <c r="I74" s="176"/>
      <c r="J74" s="177">
        <f>J651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73"/>
      <c r="C75" s="174"/>
      <c r="D75" s="175" t="s">
        <v>122</v>
      </c>
      <c r="E75" s="176"/>
      <c r="F75" s="176"/>
      <c r="G75" s="176"/>
      <c r="H75" s="176"/>
      <c r="I75" s="176"/>
      <c r="J75" s="177">
        <f>J824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73"/>
      <c r="C76" s="174"/>
      <c r="D76" s="175" t="s">
        <v>123</v>
      </c>
      <c r="E76" s="176"/>
      <c r="F76" s="176"/>
      <c r="G76" s="176"/>
      <c r="H76" s="176"/>
      <c r="I76" s="176"/>
      <c r="J76" s="177">
        <f>J830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73"/>
      <c r="C77" s="174"/>
      <c r="D77" s="175" t="s">
        <v>116</v>
      </c>
      <c r="E77" s="176"/>
      <c r="F77" s="176"/>
      <c r="G77" s="176"/>
      <c r="H77" s="176"/>
      <c r="I77" s="176"/>
      <c r="J77" s="177">
        <f>J853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73"/>
      <c r="C78" s="174"/>
      <c r="D78" s="175" t="s">
        <v>124</v>
      </c>
      <c r="E78" s="176"/>
      <c r="F78" s="176"/>
      <c r="G78" s="176"/>
      <c r="H78" s="176"/>
      <c r="I78" s="176"/>
      <c r="J78" s="177">
        <f>J857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73"/>
      <c r="C79" s="174"/>
      <c r="D79" s="175" t="s">
        <v>125</v>
      </c>
      <c r="E79" s="176"/>
      <c r="F79" s="176"/>
      <c r="G79" s="176"/>
      <c r="H79" s="176"/>
      <c r="I79" s="176"/>
      <c r="J79" s="177">
        <f>J867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73"/>
      <c r="C80" s="174"/>
      <c r="D80" s="175" t="s">
        <v>126</v>
      </c>
      <c r="E80" s="176"/>
      <c r="F80" s="176"/>
      <c r="G80" s="176"/>
      <c r="H80" s="176"/>
      <c r="I80" s="176"/>
      <c r="J80" s="177">
        <f>J883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73"/>
      <c r="C81" s="174"/>
      <c r="D81" s="175" t="s">
        <v>127</v>
      </c>
      <c r="E81" s="176"/>
      <c r="F81" s="176"/>
      <c r="G81" s="176"/>
      <c r="H81" s="176"/>
      <c r="I81" s="176"/>
      <c r="J81" s="177">
        <f>J914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73"/>
      <c r="C82" s="174"/>
      <c r="D82" s="175" t="s">
        <v>128</v>
      </c>
      <c r="E82" s="176"/>
      <c r="F82" s="176"/>
      <c r="G82" s="176"/>
      <c r="H82" s="176"/>
      <c r="I82" s="176"/>
      <c r="J82" s="177">
        <f>J922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73"/>
      <c r="C83" s="174"/>
      <c r="D83" s="175" t="s">
        <v>129</v>
      </c>
      <c r="E83" s="176"/>
      <c r="F83" s="176"/>
      <c r="G83" s="176"/>
      <c r="H83" s="176"/>
      <c r="I83" s="176"/>
      <c r="J83" s="177">
        <f>J1014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73"/>
      <c r="C84" s="174"/>
      <c r="D84" s="175" t="s">
        <v>130</v>
      </c>
      <c r="E84" s="176"/>
      <c r="F84" s="176"/>
      <c r="G84" s="176"/>
      <c r="H84" s="176"/>
      <c r="I84" s="176"/>
      <c r="J84" s="177">
        <f>J1106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73"/>
      <c r="C85" s="174"/>
      <c r="D85" s="175" t="s">
        <v>131</v>
      </c>
      <c r="E85" s="176"/>
      <c r="F85" s="176"/>
      <c r="G85" s="176"/>
      <c r="H85" s="176"/>
      <c r="I85" s="176"/>
      <c r="J85" s="177">
        <f>J1140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4.85" customHeight="1">
      <c r="A86" s="10"/>
      <c r="B86" s="173"/>
      <c r="C86" s="174"/>
      <c r="D86" s="175" t="s">
        <v>132</v>
      </c>
      <c r="E86" s="176"/>
      <c r="F86" s="176"/>
      <c r="G86" s="176"/>
      <c r="H86" s="176"/>
      <c r="I86" s="176"/>
      <c r="J86" s="177">
        <f>J1203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4.85" customHeight="1">
      <c r="A87" s="10"/>
      <c r="B87" s="173"/>
      <c r="C87" s="174"/>
      <c r="D87" s="175" t="s">
        <v>133</v>
      </c>
      <c r="E87" s="176"/>
      <c r="F87" s="176"/>
      <c r="G87" s="176"/>
      <c r="H87" s="176"/>
      <c r="I87" s="176"/>
      <c r="J87" s="177">
        <f>J1243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4.85" customHeight="1">
      <c r="A88" s="10"/>
      <c r="B88" s="173"/>
      <c r="C88" s="174"/>
      <c r="D88" s="175" t="s">
        <v>134</v>
      </c>
      <c r="E88" s="176"/>
      <c r="F88" s="176"/>
      <c r="G88" s="176"/>
      <c r="H88" s="176"/>
      <c r="I88" s="176"/>
      <c r="J88" s="177">
        <f>J1294</f>
        <v>0</v>
      </c>
      <c r="K88" s="174"/>
      <c r="L88" s="17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4.85" customHeight="1">
      <c r="A89" s="10"/>
      <c r="B89" s="173"/>
      <c r="C89" s="174"/>
      <c r="D89" s="175" t="s">
        <v>135</v>
      </c>
      <c r="E89" s="176"/>
      <c r="F89" s="176"/>
      <c r="G89" s="176"/>
      <c r="H89" s="176"/>
      <c r="I89" s="176"/>
      <c r="J89" s="177">
        <f>J1350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136</v>
      </c>
      <c r="E90" s="176"/>
      <c r="F90" s="176"/>
      <c r="G90" s="176"/>
      <c r="H90" s="176"/>
      <c r="I90" s="176"/>
      <c r="J90" s="177">
        <f>J1362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4.85" customHeight="1">
      <c r="A91" s="10"/>
      <c r="B91" s="173"/>
      <c r="C91" s="174"/>
      <c r="D91" s="175" t="s">
        <v>120</v>
      </c>
      <c r="E91" s="176"/>
      <c r="F91" s="176"/>
      <c r="G91" s="176"/>
      <c r="H91" s="176"/>
      <c r="I91" s="176"/>
      <c r="J91" s="177">
        <f>J1363</f>
        <v>0</v>
      </c>
      <c r="K91" s="174"/>
      <c r="L91" s="178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4.85" customHeight="1">
      <c r="A92" s="10"/>
      <c r="B92" s="173"/>
      <c r="C92" s="174"/>
      <c r="D92" s="175" t="s">
        <v>121</v>
      </c>
      <c r="E92" s="176"/>
      <c r="F92" s="176"/>
      <c r="G92" s="176"/>
      <c r="H92" s="176"/>
      <c r="I92" s="176"/>
      <c r="J92" s="177">
        <f>J1398</f>
        <v>0</v>
      </c>
      <c r="K92" s="174"/>
      <c r="L92" s="178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4.85" customHeight="1">
      <c r="A93" s="10"/>
      <c r="B93" s="173"/>
      <c r="C93" s="174"/>
      <c r="D93" s="175" t="s">
        <v>122</v>
      </c>
      <c r="E93" s="176"/>
      <c r="F93" s="176"/>
      <c r="G93" s="176"/>
      <c r="H93" s="176"/>
      <c r="I93" s="176"/>
      <c r="J93" s="177">
        <f>J1551</f>
        <v>0</v>
      </c>
      <c r="K93" s="174"/>
      <c r="L93" s="178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4.85" customHeight="1">
      <c r="A94" s="10"/>
      <c r="B94" s="173"/>
      <c r="C94" s="174"/>
      <c r="D94" s="175" t="s">
        <v>123</v>
      </c>
      <c r="E94" s="176"/>
      <c r="F94" s="176"/>
      <c r="G94" s="176"/>
      <c r="H94" s="176"/>
      <c r="I94" s="176"/>
      <c r="J94" s="177">
        <f>J1557</f>
        <v>0</v>
      </c>
      <c r="K94" s="174"/>
      <c r="L94" s="178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4.85" customHeight="1">
      <c r="A95" s="10"/>
      <c r="B95" s="173"/>
      <c r="C95" s="174"/>
      <c r="D95" s="175" t="s">
        <v>116</v>
      </c>
      <c r="E95" s="176"/>
      <c r="F95" s="176"/>
      <c r="G95" s="176"/>
      <c r="H95" s="176"/>
      <c r="I95" s="176"/>
      <c r="J95" s="177">
        <f>J1569</f>
        <v>0</v>
      </c>
      <c r="K95" s="174"/>
      <c r="L95" s="178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4.85" customHeight="1">
      <c r="A96" s="10"/>
      <c r="B96" s="173"/>
      <c r="C96" s="174"/>
      <c r="D96" s="175" t="s">
        <v>125</v>
      </c>
      <c r="E96" s="176"/>
      <c r="F96" s="176"/>
      <c r="G96" s="176"/>
      <c r="H96" s="176"/>
      <c r="I96" s="176"/>
      <c r="J96" s="177">
        <f>J1573</f>
        <v>0</v>
      </c>
      <c r="K96" s="174"/>
      <c r="L96" s="17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4.85" customHeight="1">
      <c r="A97" s="10"/>
      <c r="B97" s="173"/>
      <c r="C97" s="174"/>
      <c r="D97" s="175" t="s">
        <v>127</v>
      </c>
      <c r="E97" s="176"/>
      <c r="F97" s="176"/>
      <c r="G97" s="176"/>
      <c r="H97" s="176"/>
      <c r="I97" s="176"/>
      <c r="J97" s="177">
        <f>J1587</f>
        <v>0</v>
      </c>
      <c r="K97" s="174"/>
      <c r="L97" s="17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4.85" customHeight="1">
      <c r="A98" s="10"/>
      <c r="B98" s="173"/>
      <c r="C98" s="174"/>
      <c r="D98" s="175" t="s">
        <v>128</v>
      </c>
      <c r="E98" s="176"/>
      <c r="F98" s="176"/>
      <c r="G98" s="176"/>
      <c r="H98" s="176"/>
      <c r="I98" s="176"/>
      <c r="J98" s="177">
        <f>J1595</f>
        <v>0</v>
      </c>
      <c r="K98" s="174"/>
      <c r="L98" s="17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73"/>
      <c r="C99" s="174"/>
      <c r="D99" s="175" t="s">
        <v>129</v>
      </c>
      <c r="E99" s="176"/>
      <c r="F99" s="176"/>
      <c r="G99" s="176"/>
      <c r="H99" s="176"/>
      <c r="I99" s="176"/>
      <c r="J99" s="177">
        <f>J1650</f>
        <v>0</v>
      </c>
      <c r="K99" s="174"/>
      <c r="L99" s="17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73"/>
      <c r="C100" s="174"/>
      <c r="D100" s="175" t="s">
        <v>131</v>
      </c>
      <c r="E100" s="176"/>
      <c r="F100" s="176"/>
      <c r="G100" s="176"/>
      <c r="H100" s="176"/>
      <c r="I100" s="176"/>
      <c r="J100" s="177">
        <f>J1721</f>
        <v>0</v>
      </c>
      <c r="K100" s="174"/>
      <c r="L100" s="17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73"/>
      <c r="C101" s="174"/>
      <c r="D101" s="175" t="s">
        <v>137</v>
      </c>
      <c r="E101" s="176"/>
      <c r="F101" s="176"/>
      <c r="G101" s="176"/>
      <c r="H101" s="176"/>
      <c r="I101" s="176"/>
      <c r="J101" s="177">
        <f>J1787</f>
        <v>0</v>
      </c>
      <c r="K101" s="174"/>
      <c r="L101" s="17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73"/>
      <c r="C102" s="174"/>
      <c r="D102" s="175" t="s">
        <v>133</v>
      </c>
      <c r="E102" s="176"/>
      <c r="F102" s="176"/>
      <c r="G102" s="176"/>
      <c r="H102" s="176"/>
      <c r="I102" s="176"/>
      <c r="J102" s="177">
        <f>J1821</f>
        <v>0</v>
      </c>
      <c r="K102" s="174"/>
      <c r="L102" s="17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73"/>
      <c r="C103" s="174"/>
      <c r="D103" s="175" t="s">
        <v>134</v>
      </c>
      <c r="E103" s="176"/>
      <c r="F103" s="176"/>
      <c r="G103" s="176"/>
      <c r="H103" s="176"/>
      <c r="I103" s="176"/>
      <c r="J103" s="177">
        <f>J1869</f>
        <v>0</v>
      </c>
      <c r="K103" s="174"/>
      <c r="L103" s="17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73"/>
      <c r="C104" s="174"/>
      <c r="D104" s="175" t="s">
        <v>135</v>
      </c>
      <c r="E104" s="176"/>
      <c r="F104" s="176"/>
      <c r="G104" s="176"/>
      <c r="H104" s="176"/>
      <c r="I104" s="176"/>
      <c r="J104" s="177">
        <f>J1913</f>
        <v>0</v>
      </c>
      <c r="K104" s="174"/>
      <c r="L104" s="17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73"/>
      <c r="C105" s="174"/>
      <c r="D105" s="175" t="s">
        <v>138</v>
      </c>
      <c r="E105" s="176"/>
      <c r="F105" s="176"/>
      <c r="G105" s="176"/>
      <c r="H105" s="176"/>
      <c r="I105" s="176"/>
      <c r="J105" s="177">
        <f>J1923</f>
        <v>0</v>
      </c>
      <c r="K105" s="174"/>
      <c r="L105" s="17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11" spans="1:31" s="2" customFormat="1" ht="6.95" customHeight="1">
      <c r="A111" s="40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13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5" t="s">
        <v>139</v>
      </c>
      <c r="D112" s="42"/>
      <c r="E112" s="42"/>
      <c r="F112" s="42"/>
      <c r="G112" s="42"/>
      <c r="H112" s="42"/>
      <c r="I112" s="42"/>
      <c r="J112" s="42"/>
      <c r="K112" s="42"/>
      <c r="L112" s="13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13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16</v>
      </c>
      <c r="D114" s="42"/>
      <c r="E114" s="42"/>
      <c r="F114" s="42"/>
      <c r="G114" s="42"/>
      <c r="H114" s="42"/>
      <c r="I114" s="42"/>
      <c r="J114" s="42"/>
      <c r="K114" s="42"/>
      <c r="L114" s="13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162" t="str">
        <f>E7</f>
        <v>Modernizace infrastruktury základních škol v Litvínově - ZŠ Janov</v>
      </c>
      <c r="F115" s="34"/>
      <c r="G115" s="34"/>
      <c r="H115" s="34"/>
      <c r="I115" s="42"/>
      <c r="J115" s="42"/>
      <c r="K115" s="42"/>
      <c r="L115" s="13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4" t="s">
        <v>99</v>
      </c>
      <c r="D116" s="42"/>
      <c r="E116" s="42"/>
      <c r="F116" s="42"/>
      <c r="G116" s="42"/>
      <c r="H116" s="42"/>
      <c r="I116" s="42"/>
      <c r="J116" s="42"/>
      <c r="K116" s="42"/>
      <c r="L116" s="136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71" t="str">
        <f>E9</f>
        <v>A - Architektonicko, stavebně konstrukční část</v>
      </c>
      <c r="F117" s="42"/>
      <c r="G117" s="42"/>
      <c r="H117" s="42"/>
      <c r="I117" s="42"/>
      <c r="J117" s="42"/>
      <c r="K117" s="42"/>
      <c r="L117" s="13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13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4" t="s">
        <v>22</v>
      </c>
      <c r="D119" s="42"/>
      <c r="E119" s="42"/>
      <c r="F119" s="29" t="str">
        <f>F12</f>
        <v xml:space="preserve"> </v>
      </c>
      <c r="G119" s="42"/>
      <c r="H119" s="42"/>
      <c r="I119" s="34" t="s">
        <v>24</v>
      </c>
      <c r="J119" s="74" t="str">
        <f>IF(J12="","",J12)</f>
        <v>8. 2. 2022</v>
      </c>
      <c r="K119" s="42"/>
      <c r="L119" s="136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136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4" t="s">
        <v>26</v>
      </c>
      <c r="D121" s="42"/>
      <c r="E121" s="42"/>
      <c r="F121" s="29" t="str">
        <f>E15</f>
        <v>Město Litvínov</v>
      </c>
      <c r="G121" s="42"/>
      <c r="H121" s="42"/>
      <c r="I121" s="34" t="s">
        <v>33</v>
      </c>
      <c r="J121" s="38" t="str">
        <f>E21</f>
        <v xml:space="preserve"> DPT projekty Ostrov</v>
      </c>
      <c r="K121" s="42"/>
      <c r="L121" s="13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4" t="s">
        <v>31</v>
      </c>
      <c r="D122" s="42"/>
      <c r="E122" s="42"/>
      <c r="F122" s="29" t="str">
        <f>IF(E18="","",E18)</f>
        <v>Vyplň údaj</v>
      </c>
      <c r="G122" s="42"/>
      <c r="H122" s="42"/>
      <c r="I122" s="34" t="s">
        <v>36</v>
      </c>
      <c r="J122" s="38" t="str">
        <f>E24</f>
        <v xml:space="preserve"> </v>
      </c>
      <c r="K122" s="42"/>
      <c r="L122" s="13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136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179"/>
      <c r="B124" s="180"/>
      <c r="C124" s="181" t="s">
        <v>140</v>
      </c>
      <c r="D124" s="182" t="s">
        <v>58</v>
      </c>
      <c r="E124" s="182" t="s">
        <v>54</v>
      </c>
      <c r="F124" s="182" t="s">
        <v>55</v>
      </c>
      <c r="G124" s="182" t="s">
        <v>141</v>
      </c>
      <c r="H124" s="182" t="s">
        <v>142</v>
      </c>
      <c r="I124" s="182" t="s">
        <v>143</v>
      </c>
      <c r="J124" s="182" t="s">
        <v>105</v>
      </c>
      <c r="K124" s="183" t="s">
        <v>144</v>
      </c>
      <c r="L124" s="184"/>
      <c r="M124" s="94" t="s">
        <v>28</v>
      </c>
      <c r="N124" s="95" t="s">
        <v>43</v>
      </c>
      <c r="O124" s="95" t="s">
        <v>145</v>
      </c>
      <c r="P124" s="95" t="s">
        <v>146</v>
      </c>
      <c r="Q124" s="95" t="s">
        <v>147</v>
      </c>
      <c r="R124" s="95" t="s">
        <v>148</v>
      </c>
      <c r="S124" s="95" t="s">
        <v>149</v>
      </c>
      <c r="T124" s="96" t="s">
        <v>150</v>
      </c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</row>
    <row r="125" spans="1:63" s="2" customFormat="1" ht="22.8" customHeight="1">
      <c r="A125" s="40"/>
      <c r="B125" s="41"/>
      <c r="C125" s="101" t="s">
        <v>151</v>
      </c>
      <c r="D125" s="42"/>
      <c r="E125" s="42"/>
      <c r="F125" s="42"/>
      <c r="G125" s="42"/>
      <c r="H125" s="42"/>
      <c r="I125" s="42"/>
      <c r="J125" s="185">
        <f>BK125</f>
        <v>0</v>
      </c>
      <c r="K125" s="42"/>
      <c r="L125" s="46"/>
      <c r="M125" s="97"/>
      <c r="N125" s="186"/>
      <c r="O125" s="98"/>
      <c r="P125" s="187">
        <f>P126+P480</f>
        <v>0</v>
      </c>
      <c r="Q125" s="98"/>
      <c r="R125" s="187">
        <f>R126+R480</f>
        <v>46.25786375999999</v>
      </c>
      <c r="S125" s="98"/>
      <c r="T125" s="188">
        <f>T126+T480</f>
        <v>35.63188499999999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72</v>
      </c>
      <c r="AU125" s="19" t="s">
        <v>106</v>
      </c>
      <c r="BK125" s="189">
        <f>BK126+BK480</f>
        <v>0</v>
      </c>
    </row>
    <row r="126" spans="1:63" s="12" customFormat="1" ht="25.9" customHeight="1">
      <c r="A126" s="12"/>
      <c r="B126" s="190"/>
      <c r="C126" s="191"/>
      <c r="D126" s="192" t="s">
        <v>72</v>
      </c>
      <c r="E126" s="193" t="s">
        <v>152</v>
      </c>
      <c r="F126" s="193" t="s">
        <v>153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P127+P159+P332+P463</f>
        <v>0</v>
      </c>
      <c r="Q126" s="198"/>
      <c r="R126" s="199">
        <f>R127+R159+R332+R463</f>
        <v>0.34332</v>
      </c>
      <c r="S126" s="198"/>
      <c r="T126" s="200">
        <f>T127+T159+T332+T463</f>
        <v>35.62964499999999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81</v>
      </c>
      <c r="AT126" s="202" t="s">
        <v>72</v>
      </c>
      <c r="AU126" s="202" t="s">
        <v>73</v>
      </c>
      <c r="AY126" s="201" t="s">
        <v>154</v>
      </c>
      <c r="BK126" s="203">
        <f>BK127+BK159+BK332+BK463</f>
        <v>0</v>
      </c>
    </row>
    <row r="127" spans="1:63" s="12" customFormat="1" ht="22.8" customHeight="1">
      <c r="A127" s="12"/>
      <c r="B127" s="190"/>
      <c r="C127" s="191"/>
      <c r="D127" s="192" t="s">
        <v>72</v>
      </c>
      <c r="E127" s="204" t="s">
        <v>155</v>
      </c>
      <c r="F127" s="204" t="s">
        <v>156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SUM(P128:P158)</f>
        <v>0</v>
      </c>
      <c r="Q127" s="198"/>
      <c r="R127" s="199">
        <f>SUM(R128:R158)</f>
        <v>0</v>
      </c>
      <c r="S127" s="198"/>
      <c r="T127" s="200">
        <f>SUM(T128:T158)</f>
        <v>6.99949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81</v>
      </c>
      <c r="AT127" s="202" t="s">
        <v>72</v>
      </c>
      <c r="AU127" s="202" t="s">
        <v>81</v>
      </c>
      <c r="AY127" s="201" t="s">
        <v>154</v>
      </c>
      <c r="BK127" s="203">
        <f>SUM(BK128:BK158)</f>
        <v>0</v>
      </c>
    </row>
    <row r="128" spans="1:65" s="2" customFormat="1" ht="24.15" customHeight="1">
      <c r="A128" s="40"/>
      <c r="B128" s="41"/>
      <c r="C128" s="206" t="s">
        <v>81</v>
      </c>
      <c r="D128" s="206" t="s">
        <v>157</v>
      </c>
      <c r="E128" s="207" t="s">
        <v>158</v>
      </c>
      <c r="F128" s="208" t="s">
        <v>159</v>
      </c>
      <c r="G128" s="209" t="s">
        <v>160</v>
      </c>
      <c r="H128" s="210">
        <v>19</v>
      </c>
      <c r="I128" s="211"/>
      <c r="J128" s="212">
        <f>ROUND(I128*H128,2)</f>
        <v>0</v>
      </c>
      <c r="K128" s="208" t="s">
        <v>161</v>
      </c>
      <c r="L128" s="46"/>
      <c r="M128" s="213" t="s">
        <v>28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0.255</v>
      </c>
      <c r="T128" s="216">
        <f>S128*H128</f>
        <v>4.845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162</v>
      </c>
      <c r="AT128" s="217" t="s">
        <v>157</v>
      </c>
      <c r="AU128" s="217" t="s">
        <v>83</v>
      </c>
      <c r="AY128" s="19" t="s">
        <v>154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162</v>
      </c>
      <c r="BM128" s="217" t="s">
        <v>163</v>
      </c>
    </row>
    <row r="129" spans="1:47" s="2" customFormat="1" ht="12">
      <c r="A129" s="40"/>
      <c r="B129" s="41"/>
      <c r="C129" s="42"/>
      <c r="D129" s="219" t="s">
        <v>164</v>
      </c>
      <c r="E129" s="42"/>
      <c r="F129" s="220" t="s">
        <v>165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164</v>
      </c>
      <c r="AU129" s="19" t="s">
        <v>83</v>
      </c>
    </row>
    <row r="130" spans="1:47" s="2" customFormat="1" ht="12">
      <c r="A130" s="40"/>
      <c r="B130" s="41"/>
      <c r="C130" s="42"/>
      <c r="D130" s="224" t="s">
        <v>166</v>
      </c>
      <c r="E130" s="42"/>
      <c r="F130" s="225" t="s">
        <v>167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166</v>
      </c>
      <c r="AU130" s="19" t="s">
        <v>83</v>
      </c>
    </row>
    <row r="131" spans="1:51" s="13" customFormat="1" ht="12">
      <c r="A131" s="13"/>
      <c r="B131" s="226"/>
      <c r="C131" s="227"/>
      <c r="D131" s="219" t="s">
        <v>168</v>
      </c>
      <c r="E131" s="228" t="s">
        <v>28</v>
      </c>
      <c r="F131" s="229" t="s">
        <v>169</v>
      </c>
      <c r="G131" s="227"/>
      <c r="H131" s="228" t="s">
        <v>28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168</v>
      </c>
      <c r="AU131" s="235" t="s">
        <v>83</v>
      </c>
      <c r="AV131" s="13" t="s">
        <v>81</v>
      </c>
      <c r="AW131" s="13" t="s">
        <v>35</v>
      </c>
      <c r="AX131" s="13" t="s">
        <v>73</v>
      </c>
      <c r="AY131" s="235" t="s">
        <v>154</v>
      </c>
    </row>
    <row r="132" spans="1:51" s="14" customFormat="1" ht="12">
      <c r="A132" s="14"/>
      <c r="B132" s="236"/>
      <c r="C132" s="237"/>
      <c r="D132" s="219" t="s">
        <v>168</v>
      </c>
      <c r="E132" s="238" t="s">
        <v>28</v>
      </c>
      <c r="F132" s="239" t="s">
        <v>170</v>
      </c>
      <c r="G132" s="237"/>
      <c r="H132" s="240">
        <v>19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168</v>
      </c>
      <c r="AU132" s="246" t="s">
        <v>83</v>
      </c>
      <c r="AV132" s="14" t="s">
        <v>83</v>
      </c>
      <c r="AW132" s="14" t="s">
        <v>35</v>
      </c>
      <c r="AX132" s="14" t="s">
        <v>81</v>
      </c>
      <c r="AY132" s="246" t="s">
        <v>154</v>
      </c>
    </row>
    <row r="133" spans="1:65" s="2" customFormat="1" ht="24.15" customHeight="1">
      <c r="A133" s="40"/>
      <c r="B133" s="41"/>
      <c r="C133" s="206" t="s">
        <v>83</v>
      </c>
      <c r="D133" s="206" t="s">
        <v>157</v>
      </c>
      <c r="E133" s="207" t="s">
        <v>171</v>
      </c>
      <c r="F133" s="208" t="s">
        <v>172</v>
      </c>
      <c r="G133" s="209" t="s">
        <v>160</v>
      </c>
      <c r="H133" s="210">
        <v>5</v>
      </c>
      <c r="I133" s="211"/>
      <c r="J133" s="212">
        <f>ROUND(I133*H133,2)</f>
        <v>0</v>
      </c>
      <c r="K133" s="208" t="s">
        <v>161</v>
      </c>
      <c r="L133" s="46"/>
      <c r="M133" s="213" t="s">
        <v>28</v>
      </c>
      <c r="N133" s="214" t="s">
        <v>44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0.057</v>
      </c>
      <c r="T133" s="216">
        <f>S133*H133</f>
        <v>0.28500000000000003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162</v>
      </c>
      <c r="AT133" s="217" t="s">
        <v>157</v>
      </c>
      <c r="AU133" s="217" t="s">
        <v>83</v>
      </c>
      <c r="AY133" s="19" t="s">
        <v>154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81</v>
      </c>
      <c r="BK133" s="218">
        <f>ROUND(I133*H133,2)</f>
        <v>0</v>
      </c>
      <c r="BL133" s="19" t="s">
        <v>162</v>
      </c>
      <c r="BM133" s="217" t="s">
        <v>173</v>
      </c>
    </row>
    <row r="134" spans="1:47" s="2" customFormat="1" ht="12">
      <c r="A134" s="40"/>
      <c r="B134" s="41"/>
      <c r="C134" s="42"/>
      <c r="D134" s="219" t="s">
        <v>164</v>
      </c>
      <c r="E134" s="42"/>
      <c r="F134" s="220" t="s">
        <v>174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164</v>
      </c>
      <c r="AU134" s="19" t="s">
        <v>83</v>
      </c>
    </row>
    <row r="135" spans="1:47" s="2" customFormat="1" ht="12">
      <c r="A135" s="40"/>
      <c r="B135" s="41"/>
      <c r="C135" s="42"/>
      <c r="D135" s="224" t="s">
        <v>166</v>
      </c>
      <c r="E135" s="42"/>
      <c r="F135" s="225" t="s">
        <v>175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166</v>
      </c>
      <c r="AU135" s="19" t="s">
        <v>83</v>
      </c>
    </row>
    <row r="136" spans="1:51" s="13" customFormat="1" ht="12">
      <c r="A136" s="13"/>
      <c r="B136" s="226"/>
      <c r="C136" s="227"/>
      <c r="D136" s="219" t="s">
        <v>168</v>
      </c>
      <c r="E136" s="228" t="s">
        <v>28</v>
      </c>
      <c r="F136" s="229" t="s">
        <v>176</v>
      </c>
      <c r="G136" s="227"/>
      <c r="H136" s="228" t="s">
        <v>28</v>
      </c>
      <c r="I136" s="230"/>
      <c r="J136" s="227"/>
      <c r="K136" s="227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168</v>
      </c>
      <c r="AU136" s="235" t="s">
        <v>83</v>
      </c>
      <c r="AV136" s="13" t="s">
        <v>81</v>
      </c>
      <c r="AW136" s="13" t="s">
        <v>35</v>
      </c>
      <c r="AX136" s="13" t="s">
        <v>73</v>
      </c>
      <c r="AY136" s="235" t="s">
        <v>154</v>
      </c>
    </row>
    <row r="137" spans="1:51" s="14" customFormat="1" ht="12">
      <c r="A137" s="14"/>
      <c r="B137" s="236"/>
      <c r="C137" s="237"/>
      <c r="D137" s="219" t="s">
        <v>168</v>
      </c>
      <c r="E137" s="238" t="s">
        <v>28</v>
      </c>
      <c r="F137" s="239" t="s">
        <v>177</v>
      </c>
      <c r="G137" s="237"/>
      <c r="H137" s="240">
        <v>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168</v>
      </c>
      <c r="AU137" s="246" t="s">
        <v>83</v>
      </c>
      <c r="AV137" s="14" t="s">
        <v>83</v>
      </c>
      <c r="AW137" s="14" t="s">
        <v>35</v>
      </c>
      <c r="AX137" s="14" t="s">
        <v>81</v>
      </c>
      <c r="AY137" s="246" t="s">
        <v>154</v>
      </c>
    </row>
    <row r="138" spans="1:65" s="2" customFormat="1" ht="37.8" customHeight="1">
      <c r="A138" s="40"/>
      <c r="B138" s="41"/>
      <c r="C138" s="206" t="s">
        <v>178</v>
      </c>
      <c r="D138" s="206" t="s">
        <v>157</v>
      </c>
      <c r="E138" s="207" t="s">
        <v>179</v>
      </c>
      <c r="F138" s="208" t="s">
        <v>180</v>
      </c>
      <c r="G138" s="209" t="s">
        <v>181</v>
      </c>
      <c r="H138" s="210">
        <v>0.5</v>
      </c>
      <c r="I138" s="211"/>
      <c r="J138" s="212">
        <f>ROUND(I138*H138,2)</f>
        <v>0</v>
      </c>
      <c r="K138" s="208" t="s">
        <v>161</v>
      </c>
      <c r="L138" s="46"/>
      <c r="M138" s="213" t="s">
        <v>28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2.2</v>
      </c>
      <c r="T138" s="216">
        <f>S138*H138</f>
        <v>1.1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162</v>
      </c>
      <c r="AT138" s="217" t="s">
        <v>157</v>
      </c>
      <c r="AU138" s="217" t="s">
        <v>83</v>
      </c>
      <c r="AY138" s="19" t="s">
        <v>154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162</v>
      </c>
      <c r="BM138" s="217" t="s">
        <v>182</v>
      </c>
    </row>
    <row r="139" spans="1:47" s="2" customFormat="1" ht="12">
      <c r="A139" s="40"/>
      <c r="B139" s="41"/>
      <c r="C139" s="42"/>
      <c r="D139" s="219" t="s">
        <v>164</v>
      </c>
      <c r="E139" s="42"/>
      <c r="F139" s="220" t="s">
        <v>183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164</v>
      </c>
      <c r="AU139" s="19" t="s">
        <v>83</v>
      </c>
    </row>
    <row r="140" spans="1:47" s="2" customFormat="1" ht="12">
      <c r="A140" s="40"/>
      <c r="B140" s="41"/>
      <c r="C140" s="42"/>
      <c r="D140" s="224" t="s">
        <v>166</v>
      </c>
      <c r="E140" s="42"/>
      <c r="F140" s="225" t="s">
        <v>184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166</v>
      </c>
      <c r="AU140" s="19" t="s">
        <v>83</v>
      </c>
    </row>
    <row r="141" spans="1:51" s="13" customFormat="1" ht="12">
      <c r="A141" s="13"/>
      <c r="B141" s="226"/>
      <c r="C141" s="227"/>
      <c r="D141" s="219" t="s">
        <v>168</v>
      </c>
      <c r="E141" s="228" t="s">
        <v>28</v>
      </c>
      <c r="F141" s="229" t="s">
        <v>185</v>
      </c>
      <c r="G141" s="227"/>
      <c r="H141" s="228" t="s">
        <v>28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168</v>
      </c>
      <c r="AU141" s="235" t="s">
        <v>83</v>
      </c>
      <c r="AV141" s="13" t="s">
        <v>81</v>
      </c>
      <c r="AW141" s="13" t="s">
        <v>35</v>
      </c>
      <c r="AX141" s="13" t="s">
        <v>73</v>
      </c>
      <c r="AY141" s="235" t="s">
        <v>154</v>
      </c>
    </row>
    <row r="142" spans="1:51" s="13" customFormat="1" ht="12">
      <c r="A142" s="13"/>
      <c r="B142" s="226"/>
      <c r="C142" s="227"/>
      <c r="D142" s="219" t="s">
        <v>168</v>
      </c>
      <c r="E142" s="228" t="s">
        <v>28</v>
      </c>
      <c r="F142" s="229" t="s">
        <v>186</v>
      </c>
      <c r="G142" s="227"/>
      <c r="H142" s="228" t="s">
        <v>28</v>
      </c>
      <c r="I142" s="230"/>
      <c r="J142" s="227"/>
      <c r="K142" s="227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168</v>
      </c>
      <c r="AU142" s="235" t="s">
        <v>83</v>
      </c>
      <c r="AV142" s="13" t="s">
        <v>81</v>
      </c>
      <c r="AW142" s="13" t="s">
        <v>35</v>
      </c>
      <c r="AX142" s="13" t="s">
        <v>73</v>
      </c>
      <c r="AY142" s="235" t="s">
        <v>154</v>
      </c>
    </row>
    <row r="143" spans="1:51" s="14" customFormat="1" ht="12">
      <c r="A143" s="14"/>
      <c r="B143" s="236"/>
      <c r="C143" s="237"/>
      <c r="D143" s="219" t="s">
        <v>168</v>
      </c>
      <c r="E143" s="238" t="s">
        <v>28</v>
      </c>
      <c r="F143" s="239" t="s">
        <v>187</v>
      </c>
      <c r="G143" s="237"/>
      <c r="H143" s="240">
        <v>0.5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168</v>
      </c>
      <c r="AU143" s="246" t="s">
        <v>83</v>
      </c>
      <c r="AV143" s="14" t="s">
        <v>83</v>
      </c>
      <c r="AW143" s="14" t="s">
        <v>35</v>
      </c>
      <c r="AX143" s="14" t="s">
        <v>81</v>
      </c>
      <c r="AY143" s="246" t="s">
        <v>154</v>
      </c>
    </row>
    <row r="144" spans="1:65" s="2" customFormat="1" ht="24.15" customHeight="1">
      <c r="A144" s="40"/>
      <c r="B144" s="41"/>
      <c r="C144" s="206" t="s">
        <v>162</v>
      </c>
      <c r="D144" s="206" t="s">
        <v>157</v>
      </c>
      <c r="E144" s="207" t="s">
        <v>188</v>
      </c>
      <c r="F144" s="208" t="s">
        <v>189</v>
      </c>
      <c r="G144" s="209" t="s">
        <v>190</v>
      </c>
      <c r="H144" s="210">
        <v>5.6</v>
      </c>
      <c r="I144" s="211"/>
      <c r="J144" s="212">
        <f>ROUND(I144*H144,2)</f>
        <v>0</v>
      </c>
      <c r="K144" s="208" t="s">
        <v>161</v>
      </c>
      <c r="L144" s="46"/>
      <c r="M144" s="213" t="s">
        <v>28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0.112</v>
      </c>
      <c r="T144" s="216">
        <f>S144*H144</f>
        <v>0.6272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162</v>
      </c>
      <c r="AT144" s="217" t="s">
        <v>157</v>
      </c>
      <c r="AU144" s="217" t="s">
        <v>83</v>
      </c>
      <c r="AY144" s="19" t="s">
        <v>154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162</v>
      </c>
      <c r="BM144" s="217" t="s">
        <v>191</v>
      </c>
    </row>
    <row r="145" spans="1:47" s="2" customFormat="1" ht="12">
      <c r="A145" s="40"/>
      <c r="B145" s="41"/>
      <c r="C145" s="42"/>
      <c r="D145" s="219" t="s">
        <v>164</v>
      </c>
      <c r="E145" s="42"/>
      <c r="F145" s="220" t="s">
        <v>192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164</v>
      </c>
      <c r="AU145" s="19" t="s">
        <v>83</v>
      </c>
    </row>
    <row r="146" spans="1:47" s="2" customFormat="1" ht="12">
      <c r="A146" s="40"/>
      <c r="B146" s="41"/>
      <c r="C146" s="42"/>
      <c r="D146" s="224" t="s">
        <v>166</v>
      </c>
      <c r="E146" s="42"/>
      <c r="F146" s="225" t="s">
        <v>193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166</v>
      </c>
      <c r="AU146" s="19" t="s">
        <v>83</v>
      </c>
    </row>
    <row r="147" spans="1:51" s="13" customFormat="1" ht="12">
      <c r="A147" s="13"/>
      <c r="B147" s="226"/>
      <c r="C147" s="227"/>
      <c r="D147" s="219" t="s">
        <v>168</v>
      </c>
      <c r="E147" s="228" t="s">
        <v>28</v>
      </c>
      <c r="F147" s="229" t="s">
        <v>194</v>
      </c>
      <c r="G147" s="227"/>
      <c r="H147" s="228" t="s">
        <v>28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168</v>
      </c>
      <c r="AU147" s="235" t="s">
        <v>83</v>
      </c>
      <c r="AV147" s="13" t="s">
        <v>81</v>
      </c>
      <c r="AW147" s="13" t="s">
        <v>35</v>
      </c>
      <c r="AX147" s="13" t="s">
        <v>73</v>
      </c>
      <c r="AY147" s="235" t="s">
        <v>154</v>
      </c>
    </row>
    <row r="148" spans="1:51" s="14" customFormat="1" ht="12">
      <c r="A148" s="14"/>
      <c r="B148" s="236"/>
      <c r="C148" s="237"/>
      <c r="D148" s="219" t="s">
        <v>168</v>
      </c>
      <c r="E148" s="238" t="s">
        <v>28</v>
      </c>
      <c r="F148" s="239" t="s">
        <v>195</v>
      </c>
      <c r="G148" s="237"/>
      <c r="H148" s="240">
        <v>5.6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168</v>
      </c>
      <c r="AU148" s="246" t="s">
        <v>83</v>
      </c>
      <c r="AV148" s="14" t="s">
        <v>83</v>
      </c>
      <c r="AW148" s="14" t="s">
        <v>35</v>
      </c>
      <c r="AX148" s="14" t="s">
        <v>81</v>
      </c>
      <c r="AY148" s="246" t="s">
        <v>154</v>
      </c>
    </row>
    <row r="149" spans="1:65" s="2" customFormat="1" ht="16.5" customHeight="1">
      <c r="A149" s="40"/>
      <c r="B149" s="41"/>
      <c r="C149" s="206" t="s">
        <v>196</v>
      </c>
      <c r="D149" s="206" t="s">
        <v>157</v>
      </c>
      <c r="E149" s="207" t="s">
        <v>197</v>
      </c>
      <c r="F149" s="208" t="s">
        <v>198</v>
      </c>
      <c r="G149" s="209" t="s">
        <v>190</v>
      </c>
      <c r="H149" s="210">
        <v>3</v>
      </c>
      <c r="I149" s="211"/>
      <c r="J149" s="212">
        <f>ROUND(I149*H149,2)</f>
        <v>0</v>
      </c>
      <c r="K149" s="208" t="s">
        <v>161</v>
      </c>
      <c r="L149" s="46"/>
      <c r="M149" s="213" t="s">
        <v>28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0.03065</v>
      </c>
      <c r="T149" s="216">
        <f>S149*H149</f>
        <v>0.09195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162</v>
      </c>
      <c r="AT149" s="217" t="s">
        <v>157</v>
      </c>
      <c r="AU149" s="217" t="s">
        <v>83</v>
      </c>
      <c r="AY149" s="19" t="s">
        <v>154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81</v>
      </c>
      <c r="BK149" s="218">
        <f>ROUND(I149*H149,2)</f>
        <v>0</v>
      </c>
      <c r="BL149" s="19" t="s">
        <v>162</v>
      </c>
      <c r="BM149" s="217" t="s">
        <v>199</v>
      </c>
    </row>
    <row r="150" spans="1:47" s="2" customFormat="1" ht="12">
      <c r="A150" s="40"/>
      <c r="B150" s="41"/>
      <c r="C150" s="42"/>
      <c r="D150" s="219" t="s">
        <v>164</v>
      </c>
      <c r="E150" s="42"/>
      <c r="F150" s="220" t="s">
        <v>200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164</v>
      </c>
      <c r="AU150" s="19" t="s">
        <v>83</v>
      </c>
    </row>
    <row r="151" spans="1:47" s="2" customFormat="1" ht="12">
      <c r="A151" s="40"/>
      <c r="B151" s="41"/>
      <c r="C151" s="42"/>
      <c r="D151" s="224" t="s">
        <v>166</v>
      </c>
      <c r="E151" s="42"/>
      <c r="F151" s="225" t="s">
        <v>201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166</v>
      </c>
      <c r="AU151" s="19" t="s">
        <v>83</v>
      </c>
    </row>
    <row r="152" spans="1:51" s="13" customFormat="1" ht="12">
      <c r="A152" s="13"/>
      <c r="B152" s="226"/>
      <c r="C152" s="227"/>
      <c r="D152" s="219" t="s">
        <v>168</v>
      </c>
      <c r="E152" s="228" t="s">
        <v>28</v>
      </c>
      <c r="F152" s="229" t="s">
        <v>202</v>
      </c>
      <c r="G152" s="227"/>
      <c r="H152" s="228" t="s">
        <v>28</v>
      </c>
      <c r="I152" s="230"/>
      <c r="J152" s="227"/>
      <c r="K152" s="227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168</v>
      </c>
      <c r="AU152" s="235" t="s">
        <v>83</v>
      </c>
      <c r="AV152" s="13" t="s">
        <v>81</v>
      </c>
      <c r="AW152" s="13" t="s">
        <v>35</v>
      </c>
      <c r="AX152" s="13" t="s">
        <v>73</v>
      </c>
      <c r="AY152" s="235" t="s">
        <v>154</v>
      </c>
    </row>
    <row r="153" spans="1:51" s="14" customFormat="1" ht="12">
      <c r="A153" s="14"/>
      <c r="B153" s="236"/>
      <c r="C153" s="237"/>
      <c r="D153" s="219" t="s">
        <v>168</v>
      </c>
      <c r="E153" s="238" t="s">
        <v>28</v>
      </c>
      <c r="F153" s="239" t="s">
        <v>203</v>
      </c>
      <c r="G153" s="237"/>
      <c r="H153" s="240">
        <v>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168</v>
      </c>
      <c r="AU153" s="246" t="s">
        <v>83</v>
      </c>
      <c r="AV153" s="14" t="s">
        <v>83</v>
      </c>
      <c r="AW153" s="14" t="s">
        <v>35</v>
      </c>
      <c r="AX153" s="14" t="s">
        <v>81</v>
      </c>
      <c r="AY153" s="246" t="s">
        <v>154</v>
      </c>
    </row>
    <row r="154" spans="1:65" s="2" customFormat="1" ht="16.5" customHeight="1">
      <c r="A154" s="40"/>
      <c r="B154" s="41"/>
      <c r="C154" s="206" t="s">
        <v>204</v>
      </c>
      <c r="D154" s="206" t="s">
        <v>157</v>
      </c>
      <c r="E154" s="207" t="s">
        <v>205</v>
      </c>
      <c r="F154" s="208" t="s">
        <v>206</v>
      </c>
      <c r="G154" s="209" t="s">
        <v>207</v>
      </c>
      <c r="H154" s="210">
        <v>2</v>
      </c>
      <c r="I154" s="211"/>
      <c r="J154" s="212">
        <f>ROUND(I154*H154,2)</f>
        <v>0</v>
      </c>
      <c r="K154" s="208" t="s">
        <v>161</v>
      </c>
      <c r="L154" s="46"/>
      <c r="M154" s="213" t="s">
        <v>28</v>
      </c>
      <c r="N154" s="214" t="s">
        <v>44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0.02517</v>
      </c>
      <c r="T154" s="216">
        <f>S154*H154</f>
        <v>0.05034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162</v>
      </c>
      <c r="AT154" s="217" t="s">
        <v>157</v>
      </c>
      <c r="AU154" s="217" t="s">
        <v>83</v>
      </c>
      <c r="AY154" s="19" t="s">
        <v>154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81</v>
      </c>
      <c r="BK154" s="218">
        <f>ROUND(I154*H154,2)</f>
        <v>0</v>
      </c>
      <c r="BL154" s="19" t="s">
        <v>162</v>
      </c>
      <c r="BM154" s="217" t="s">
        <v>208</v>
      </c>
    </row>
    <row r="155" spans="1:47" s="2" customFormat="1" ht="12">
      <c r="A155" s="40"/>
      <c r="B155" s="41"/>
      <c r="C155" s="42"/>
      <c r="D155" s="219" t="s">
        <v>164</v>
      </c>
      <c r="E155" s="42"/>
      <c r="F155" s="220" t="s">
        <v>209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164</v>
      </c>
      <c r="AU155" s="19" t="s">
        <v>83</v>
      </c>
    </row>
    <row r="156" spans="1:47" s="2" customFormat="1" ht="12">
      <c r="A156" s="40"/>
      <c r="B156" s="41"/>
      <c r="C156" s="42"/>
      <c r="D156" s="224" t="s">
        <v>166</v>
      </c>
      <c r="E156" s="42"/>
      <c r="F156" s="225" t="s">
        <v>210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166</v>
      </c>
      <c r="AU156" s="19" t="s">
        <v>83</v>
      </c>
    </row>
    <row r="157" spans="1:51" s="13" customFormat="1" ht="12">
      <c r="A157" s="13"/>
      <c r="B157" s="226"/>
      <c r="C157" s="227"/>
      <c r="D157" s="219" t="s">
        <v>168</v>
      </c>
      <c r="E157" s="228" t="s">
        <v>28</v>
      </c>
      <c r="F157" s="229" t="s">
        <v>211</v>
      </c>
      <c r="G157" s="227"/>
      <c r="H157" s="228" t="s">
        <v>28</v>
      </c>
      <c r="I157" s="230"/>
      <c r="J157" s="227"/>
      <c r="K157" s="227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168</v>
      </c>
      <c r="AU157" s="235" t="s">
        <v>83</v>
      </c>
      <c r="AV157" s="13" t="s">
        <v>81</v>
      </c>
      <c r="AW157" s="13" t="s">
        <v>35</v>
      </c>
      <c r="AX157" s="13" t="s">
        <v>73</v>
      </c>
      <c r="AY157" s="235" t="s">
        <v>154</v>
      </c>
    </row>
    <row r="158" spans="1:51" s="14" customFormat="1" ht="12">
      <c r="A158" s="14"/>
      <c r="B158" s="236"/>
      <c r="C158" s="237"/>
      <c r="D158" s="219" t="s">
        <v>168</v>
      </c>
      <c r="E158" s="238" t="s">
        <v>28</v>
      </c>
      <c r="F158" s="239" t="s">
        <v>83</v>
      </c>
      <c r="G158" s="237"/>
      <c r="H158" s="240">
        <v>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168</v>
      </c>
      <c r="AU158" s="246" t="s">
        <v>83</v>
      </c>
      <c r="AV158" s="14" t="s">
        <v>83</v>
      </c>
      <c r="AW158" s="14" t="s">
        <v>35</v>
      </c>
      <c r="AX158" s="14" t="s">
        <v>81</v>
      </c>
      <c r="AY158" s="246" t="s">
        <v>154</v>
      </c>
    </row>
    <row r="159" spans="1:63" s="12" customFormat="1" ht="22.8" customHeight="1">
      <c r="A159" s="12"/>
      <c r="B159" s="190"/>
      <c r="C159" s="191"/>
      <c r="D159" s="192" t="s">
        <v>72</v>
      </c>
      <c r="E159" s="204" t="s">
        <v>212</v>
      </c>
      <c r="F159" s="204" t="s">
        <v>213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SUM(P160:P331)</f>
        <v>0</v>
      </c>
      <c r="Q159" s="198"/>
      <c r="R159" s="199">
        <f>SUM(R160:R331)</f>
        <v>0.23615</v>
      </c>
      <c r="S159" s="198"/>
      <c r="T159" s="200">
        <f>SUM(T160:T331)</f>
        <v>17.533229999999993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81</v>
      </c>
      <c r="AT159" s="202" t="s">
        <v>72</v>
      </c>
      <c r="AU159" s="202" t="s">
        <v>81</v>
      </c>
      <c r="AY159" s="201" t="s">
        <v>154</v>
      </c>
      <c r="BK159" s="203">
        <f>SUM(BK160:BK331)</f>
        <v>0</v>
      </c>
    </row>
    <row r="160" spans="1:65" s="2" customFormat="1" ht="24.15" customHeight="1">
      <c r="A160" s="40"/>
      <c r="B160" s="41"/>
      <c r="C160" s="206" t="s">
        <v>214</v>
      </c>
      <c r="D160" s="206" t="s">
        <v>157</v>
      </c>
      <c r="E160" s="207" t="s">
        <v>215</v>
      </c>
      <c r="F160" s="208" t="s">
        <v>216</v>
      </c>
      <c r="G160" s="209" t="s">
        <v>190</v>
      </c>
      <c r="H160" s="210">
        <v>8.5</v>
      </c>
      <c r="I160" s="211"/>
      <c r="J160" s="212">
        <f>ROUND(I160*H160,2)</f>
        <v>0</v>
      </c>
      <c r="K160" s="208" t="s">
        <v>161</v>
      </c>
      <c r="L160" s="46"/>
      <c r="M160" s="213" t="s">
        <v>28</v>
      </c>
      <c r="N160" s="214" t="s">
        <v>44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0.01174</v>
      </c>
      <c r="T160" s="216">
        <f>S160*H160</f>
        <v>0.09979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162</v>
      </c>
      <c r="AT160" s="217" t="s">
        <v>157</v>
      </c>
      <c r="AU160" s="217" t="s">
        <v>83</v>
      </c>
      <c r="AY160" s="19" t="s">
        <v>154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81</v>
      </c>
      <c r="BK160" s="218">
        <f>ROUND(I160*H160,2)</f>
        <v>0</v>
      </c>
      <c r="BL160" s="19" t="s">
        <v>162</v>
      </c>
      <c r="BM160" s="217" t="s">
        <v>217</v>
      </c>
    </row>
    <row r="161" spans="1:47" s="2" customFormat="1" ht="12">
      <c r="A161" s="40"/>
      <c r="B161" s="41"/>
      <c r="C161" s="42"/>
      <c r="D161" s="219" t="s">
        <v>164</v>
      </c>
      <c r="E161" s="42"/>
      <c r="F161" s="220" t="s">
        <v>216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164</v>
      </c>
      <c r="AU161" s="19" t="s">
        <v>83</v>
      </c>
    </row>
    <row r="162" spans="1:47" s="2" customFormat="1" ht="12">
      <c r="A162" s="40"/>
      <c r="B162" s="41"/>
      <c r="C162" s="42"/>
      <c r="D162" s="224" t="s">
        <v>166</v>
      </c>
      <c r="E162" s="42"/>
      <c r="F162" s="225" t="s">
        <v>218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166</v>
      </c>
      <c r="AU162" s="19" t="s">
        <v>83</v>
      </c>
    </row>
    <row r="163" spans="1:51" s="13" customFormat="1" ht="12">
      <c r="A163" s="13"/>
      <c r="B163" s="226"/>
      <c r="C163" s="227"/>
      <c r="D163" s="219" t="s">
        <v>168</v>
      </c>
      <c r="E163" s="228" t="s">
        <v>28</v>
      </c>
      <c r="F163" s="229" t="s">
        <v>219</v>
      </c>
      <c r="G163" s="227"/>
      <c r="H163" s="228" t="s">
        <v>28</v>
      </c>
      <c r="I163" s="230"/>
      <c r="J163" s="227"/>
      <c r="K163" s="227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168</v>
      </c>
      <c r="AU163" s="235" t="s">
        <v>83</v>
      </c>
      <c r="AV163" s="13" t="s">
        <v>81</v>
      </c>
      <c r="AW163" s="13" t="s">
        <v>35</v>
      </c>
      <c r="AX163" s="13" t="s">
        <v>73</v>
      </c>
      <c r="AY163" s="235" t="s">
        <v>154</v>
      </c>
    </row>
    <row r="164" spans="1:51" s="14" customFormat="1" ht="12">
      <c r="A164" s="14"/>
      <c r="B164" s="236"/>
      <c r="C164" s="237"/>
      <c r="D164" s="219" t="s">
        <v>168</v>
      </c>
      <c r="E164" s="238" t="s">
        <v>28</v>
      </c>
      <c r="F164" s="239" t="s">
        <v>220</v>
      </c>
      <c r="G164" s="237"/>
      <c r="H164" s="240">
        <v>8.16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168</v>
      </c>
      <c r="AU164" s="246" t="s">
        <v>83</v>
      </c>
      <c r="AV164" s="14" t="s">
        <v>83</v>
      </c>
      <c r="AW164" s="14" t="s">
        <v>35</v>
      </c>
      <c r="AX164" s="14" t="s">
        <v>73</v>
      </c>
      <c r="AY164" s="246" t="s">
        <v>154</v>
      </c>
    </row>
    <row r="165" spans="1:51" s="14" customFormat="1" ht="12">
      <c r="A165" s="14"/>
      <c r="B165" s="236"/>
      <c r="C165" s="237"/>
      <c r="D165" s="219" t="s">
        <v>168</v>
      </c>
      <c r="E165" s="238" t="s">
        <v>28</v>
      </c>
      <c r="F165" s="239" t="s">
        <v>221</v>
      </c>
      <c r="G165" s="237"/>
      <c r="H165" s="240">
        <v>0.34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168</v>
      </c>
      <c r="AU165" s="246" t="s">
        <v>83</v>
      </c>
      <c r="AV165" s="14" t="s">
        <v>83</v>
      </c>
      <c r="AW165" s="14" t="s">
        <v>35</v>
      </c>
      <c r="AX165" s="14" t="s">
        <v>73</v>
      </c>
      <c r="AY165" s="246" t="s">
        <v>154</v>
      </c>
    </row>
    <row r="166" spans="1:51" s="15" customFormat="1" ht="12">
      <c r="A166" s="15"/>
      <c r="B166" s="247"/>
      <c r="C166" s="248"/>
      <c r="D166" s="219" t="s">
        <v>168</v>
      </c>
      <c r="E166" s="249" t="s">
        <v>28</v>
      </c>
      <c r="F166" s="250" t="s">
        <v>222</v>
      </c>
      <c r="G166" s="248"/>
      <c r="H166" s="251">
        <v>8.5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7" t="s">
        <v>168</v>
      </c>
      <c r="AU166" s="257" t="s">
        <v>83</v>
      </c>
      <c r="AV166" s="15" t="s">
        <v>162</v>
      </c>
      <c r="AW166" s="15" t="s">
        <v>35</v>
      </c>
      <c r="AX166" s="15" t="s">
        <v>81</v>
      </c>
      <c r="AY166" s="257" t="s">
        <v>154</v>
      </c>
    </row>
    <row r="167" spans="1:65" s="2" customFormat="1" ht="24.15" customHeight="1">
      <c r="A167" s="40"/>
      <c r="B167" s="41"/>
      <c r="C167" s="206" t="s">
        <v>223</v>
      </c>
      <c r="D167" s="206" t="s">
        <v>157</v>
      </c>
      <c r="E167" s="207" t="s">
        <v>224</v>
      </c>
      <c r="F167" s="208" t="s">
        <v>225</v>
      </c>
      <c r="G167" s="209" t="s">
        <v>160</v>
      </c>
      <c r="H167" s="210">
        <v>3</v>
      </c>
      <c r="I167" s="211"/>
      <c r="J167" s="212">
        <f>ROUND(I167*H167,2)</f>
        <v>0</v>
      </c>
      <c r="K167" s="208" t="s">
        <v>161</v>
      </c>
      <c r="L167" s="46"/>
      <c r="M167" s="213" t="s">
        <v>28</v>
      </c>
      <c r="N167" s="214" t="s">
        <v>44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0.08317</v>
      </c>
      <c r="T167" s="216">
        <f>S167*H167</f>
        <v>0.24950999999999998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162</v>
      </c>
      <c r="AT167" s="217" t="s">
        <v>157</v>
      </c>
      <c r="AU167" s="217" t="s">
        <v>83</v>
      </c>
      <c r="AY167" s="19" t="s">
        <v>154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81</v>
      </c>
      <c r="BK167" s="218">
        <f>ROUND(I167*H167,2)</f>
        <v>0</v>
      </c>
      <c r="BL167" s="19" t="s">
        <v>162</v>
      </c>
      <c r="BM167" s="217" t="s">
        <v>226</v>
      </c>
    </row>
    <row r="168" spans="1:47" s="2" customFormat="1" ht="12">
      <c r="A168" s="40"/>
      <c r="B168" s="41"/>
      <c r="C168" s="42"/>
      <c r="D168" s="219" t="s">
        <v>164</v>
      </c>
      <c r="E168" s="42"/>
      <c r="F168" s="220" t="s">
        <v>225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164</v>
      </c>
      <c r="AU168" s="19" t="s">
        <v>83</v>
      </c>
    </row>
    <row r="169" spans="1:47" s="2" customFormat="1" ht="12">
      <c r="A169" s="40"/>
      <c r="B169" s="41"/>
      <c r="C169" s="42"/>
      <c r="D169" s="224" t="s">
        <v>166</v>
      </c>
      <c r="E169" s="42"/>
      <c r="F169" s="225" t="s">
        <v>227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166</v>
      </c>
      <c r="AU169" s="19" t="s">
        <v>83</v>
      </c>
    </row>
    <row r="170" spans="1:51" s="13" customFormat="1" ht="12">
      <c r="A170" s="13"/>
      <c r="B170" s="226"/>
      <c r="C170" s="227"/>
      <c r="D170" s="219" t="s">
        <v>168</v>
      </c>
      <c r="E170" s="228" t="s">
        <v>28</v>
      </c>
      <c r="F170" s="229" t="s">
        <v>219</v>
      </c>
      <c r="G170" s="227"/>
      <c r="H170" s="228" t="s">
        <v>28</v>
      </c>
      <c r="I170" s="230"/>
      <c r="J170" s="227"/>
      <c r="K170" s="227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168</v>
      </c>
      <c r="AU170" s="235" t="s">
        <v>83</v>
      </c>
      <c r="AV170" s="13" t="s">
        <v>81</v>
      </c>
      <c r="AW170" s="13" t="s">
        <v>35</v>
      </c>
      <c r="AX170" s="13" t="s">
        <v>73</v>
      </c>
      <c r="AY170" s="235" t="s">
        <v>154</v>
      </c>
    </row>
    <row r="171" spans="1:51" s="14" customFormat="1" ht="12">
      <c r="A171" s="14"/>
      <c r="B171" s="236"/>
      <c r="C171" s="237"/>
      <c r="D171" s="219" t="s">
        <v>168</v>
      </c>
      <c r="E171" s="238" t="s">
        <v>28</v>
      </c>
      <c r="F171" s="239" t="s">
        <v>228</v>
      </c>
      <c r="G171" s="237"/>
      <c r="H171" s="240">
        <v>3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168</v>
      </c>
      <c r="AU171" s="246" t="s">
        <v>83</v>
      </c>
      <c r="AV171" s="14" t="s">
        <v>83</v>
      </c>
      <c r="AW171" s="14" t="s">
        <v>35</v>
      </c>
      <c r="AX171" s="14" t="s">
        <v>81</v>
      </c>
      <c r="AY171" s="246" t="s">
        <v>154</v>
      </c>
    </row>
    <row r="172" spans="1:65" s="2" customFormat="1" ht="24.15" customHeight="1">
      <c r="A172" s="40"/>
      <c r="B172" s="41"/>
      <c r="C172" s="206" t="s">
        <v>229</v>
      </c>
      <c r="D172" s="206" t="s">
        <v>157</v>
      </c>
      <c r="E172" s="207" t="s">
        <v>230</v>
      </c>
      <c r="F172" s="208" t="s">
        <v>231</v>
      </c>
      <c r="G172" s="209" t="s">
        <v>160</v>
      </c>
      <c r="H172" s="210">
        <v>264</v>
      </c>
      <c r="I172" s="211"/>
      <c r="J172" s="212">
        <f>ROUND(I172*H172,2)</f>
        <v>0</v>
      </c>
      <c r="K172" s="208" t="s">
        <v>161</v>
      </c>
      <c r="L172" s="46"/>
      <c r="M172" s="213" t="s">
        <v>28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0.003</v>
      </c>
      <c r="T172" s="216">
        <f>S172*H172</f>
        <v>0.792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162</v>
      </c>
      <c r="AT172" s="217" t="s">
        <v>157</v>
      </c>
      <c r="AU172" s="217" t="s">
        <v>83</v>
      </c>
      <c r="AY172" s="19" t="s">
        <v>154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81</v>
      </c>
      <c r="BK172" s="218">
        <f>ROUND(I172*H172,2)</f>
        <v>0</v>
      </c>
      <c r="BL172" s="19" t="s">
        <v>162</v>
      </c>
      <c r="BM172" s="217" t="s">
        <v>232</v>
      </c>
    </row>
    <row r="173" spans="1:47" s="2" customFormat="1" ht="12">
      <c r="A173" s="40"/>
      <c r="B173" s="41"/>
      <c r="C173" s="42"/>
      <c r="D173" s="219" t="s">
        <v>164</v>
      </c>
      <c r="E173" s="42"/>
      <c r="F173" s="220" t="s">
        <v>233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164</v>
      </c>
      <c r="AU173" s="19" t="s">
        <v>83</v>
      </c>
    </row>
    <row r="174" spans="1:47" s="2" customFormat="1" ht="12">
      <c r="A174" s="40"/>
      <c r="B174" s="41"/>
      <c r="C174" s="42"/>
      <c r="D174" s="224" t="s">
        <v>166</v>
      </c>
      <c r="E174" s="42"/>
      <c r="F174" s="225" t="s">
        <v>234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166</v>
      </c>
      <c r="AU174" s="19" t="s">
        <v>83</v>
      </c>
    </row>
    <row r="175" spans="1:51" s="13" customFormat="1" ht="12">
      <c r="A175" s="13"/>
      <c r="B175" s="226"/>
      <c r="C175" s="227"/>
      <c r="D175" s="219" t="s">
        <v>168</v>
      </c>
      <c r="E175" s="228" t="s">
        <v>28</v>
      </c>
      <c r="F175" s="229" t="s">
        <v>235</v>
      </c>
      <c r="G175" s="227"/>
      <c r="H175" s="228" t="s">
        <v>28</v>
      </c>
      <c r="I175" s="230"/>
      <c r="J175" s="227"/>
      <c r="K175" s="227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168</v>
      </c>
      <c r="AU175" s="235" t="s">
        <v>83</v>
      </c>
      <c r="AV175" s="13" t="s">
        <v>81</v>
      </c>
      <c r="AW175" s="13" t="s">
        <v>35</v>
      </c>
      <c r="AX175" s="13" t="s">
        <v>73</v>
      </c>
      <c r="AY175" s="235" t="s">
        <v>154</v>
      </c>
    </row>
    <row r="176" spans="1:51" s="13" customFormat="1" ht="12">
      <c r="A176" s="13"/>
      <c r="B176" s="226"/>
      <c r="C176" s="227"/>
      <c r="D176" s="219" t="s">
        <v>168</v>
      </c>
      <c r="E176" s="228" t="s">
        <v>28</v>
      </c>
      <c r="F176" s="229" t="s">
        <v>236</v>
      </c>
      <c r="G176" s="227"/>
      <c r="H176" s="228" t="s">
        <v>28</v>
      </c>
      <c r="I176" s="230"/>
      <c r="J176" s="227"/>
      <c r="K176" s="227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168</v>
      </c>
      <c r="AU176" s="235" t="s">
        <v>83</v>
      </c>
      <c r="AV176" s="13" t="s">
        <v>81</v>
      </c>
      <c r="AW176" s="13" t="s">
        <v>35</v>
      </c>
      <c r="AX176" s="13" t="s">
        <v>73</v>
      </c>
      <c r="AY176" s="235" t="s">
        <v>154</v>
      </c>
    </row>
    <row r="177" spans="1:51" s="14" customFormat="1" ht="12">
      <c r="A177" s="14"/>
      <c r="B177" s="236"/>
      <c r="C177" s="237"/>
      <c r="D177" s="219" t="s">
        <v>168</v>
      </c>
      <c r="E177" s="238" t="s">
        <v>28</v>
      </c>
      <c r="F177" s="239" t="s">
        <v>237</v>
      </c>
      <c r="G177" s="237"/>
      <c r="H177" s="240">
        <v>87.38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168</v>
      </c>
      <c r="AU177" s="246" t="s">
        <v>83</v>
      </c>
      <c r="AV177" s="14" t="s">
        <v>83</v>
      </c>
      <c r="AW177" s="14" t="s">
        <v>35</v>
      </c>
      <c r="AX177" s="14" t="s">
        <v>73</v>
      </c>
      <c r="AY177" s="246" t="s">
        <v>154</v>
      </c>
    </row>
    <row r="178" spans="1:51" s="14" customFormat="1" ht="12">
      <c r="A178" s="14"/>
      <c r="B178" s="236"/>
      <c r="C178" s="237"/>
      <c r="D178" s="219" t="s">
        <v>168</v>
      </c>
      <c r="E178" s="238" t="s">
        <v>28</v>
      </c>
      <c r="F178" s="239" t="s">
        <v>238</v>
      </c>
      <c r="G178" s="237"/>
      <c r="H178" s="240">
        <v>122.84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168</v>
      </c>
      <c r="AU178" s="246" t="s">
        <v>83</v>
      </c>
      <c r="AV178" s="14" t="s">
        <v>83</v>
      </c>
      <c r="AW178" s="14" t="s">
        <v>35</v>
      </c>
      <c r="AX178" s="14" t="s">
        <v>73</v>
      </c>
      <c r="AY178" s="246" t="s">
        <v>154</v>
      </c>
    </row>
    <row r="179" spans="1:51" s="14" customFormat="1" ht="12">
      <c r="A179" s="14"/>
      <c r="B179" s="236"/>
      <c r="C179" s="237"/>
      <c r="D179" s="219" t="s">
        <v>168</v>
      </c>
      <c r="E179" s="238" t="s">
        <v>28</v>
      </c>
      <c r="F179" s="239" t="s">
        <v>239</v>
      </c>
      <c r="G179" s="237"/>
      <c r="H179" s="240">
        <v>2.78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168</v>
      </c>
      <c r="AU179" s="246" t="s">
        <v>83</v>
      </c>
      <c r="AV179" s="14" t="s">
        <v>83</v>
      </c>
      <c r="AW179" s="14" t="s">
        <v>35</v>
      </c>
      <c r="AX179" s="14" t="s">
        <v>73</v>
      </c>
      <c r="AY179" s="246" t="s">
        <v>154</v>
      </c>
    </row>
    <row r="180" spans="1:51" s="16" customFormat="1" ht="12">
      <c r="A180" s="16"/>
      <c r="B180" s="258"/>
      <c r="C180" s="259"/>
      <c r="D180" s="219" t="s">
        <v>168</v>
      </c>
      <c r="E180" s="260" t="s">
        <v>28</v>
      </c>
      <c r="F180" s="261" t="s">
        <v>240</v>
      </c>
      <c r="G180" s="259"/>
      <c r="H180" s="262">
        <v>213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68" t="s">
        <v>168</v>
      </c>
      <c r="AU180" s="268" t="s">
        <v>83</v>
      </c>
      <c r="AV180" s="16" t="s">
        <v>178</v>
      </c>
      <c r="AW180" s="16" t="s">
        <v>35</v>
      </c>
      <c r="AX180" s="16" t="s">
        <v>73</v>
      </c>
      <c r="AY180" s="268" t="s">
        <v>154</v>
      </c>
    </row>
    <row r="181" spans="1:51" s="13" customFormat="1" ht="12">
      <c r="A181" s="13"/>
      <c r="B181" s="226"/>
      <c r="C181" s="227"/>
      <c r="D181" s="219" t="s">
        <v>168</v>
      </c>
      <c r="E181" s="228" t="s">
        <v>28</v>
      </c>
      <c r="F181" s="229" t="s">
        <v>241</v>
      </c>
      <c r="G181" s="227"/>
      <c r="H181" s="228" t="s">
        <v>28</v>
      </c>
      <c r="I181" s="230"/>
      <c r="J181" s="227"/>
      <c r="K181" s="227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168</v>
      </c>
      <c r="AU181" s="235" t="s">
        <v>83</v>
      </c>
      <c r="AV181" s="13" t="s">
        <v>81</v>
      </c>
      <c r="AW181" s="13" t="s">
        <v>35</v>
      </c>
      <c r="AX181" s="13" t="s">
        <v>73</v>
      </c>
      <c r="AY181" s="235" t="s">
        <v>154</v>
      </c>
    </row>
    <row r="182" spans="1:51" s="13" customFormat="1" ht="12">
      <c r="A182" s="13"/>
      <c r="B182" s="226"/>
      <c r="C182" s="227"/>
      <c r="D182" s="219" t="s">
        <v>168</v>
      </c>
      <c r="E182" s="228" t="s">
        <v>28</v>
      </c>
      <c r="F182" s="229" t="s">
        <v>242</v>
      </c>
      <c r="G182" s="227"/>
      <c r="H182" s="228" t="s">
        <v>28</v>
      </c>
      <c r="I182" s="230"/>
      <c r="J182" s="227"/>
      <c r="K182" s="227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168</v>
      </c>
      <c r="AU182" s="235" t="s">
        <v>83</v>
      </c>
      <c r="AV182" s="13" t="s">
        <v>81</v>
      </c>
      <c r="AW182" s="13" t="s">
        <v>35</v>
      </c>
      <c r="AX182" s="13" t="s">
        <v>73</v>
      </c>
      <c r="AY182" s="235" t="s">
        <v>154</v>
      </c>
    </row>
    <row r="183" spans="1:51" s="14" customFormat="1" ht="12">
      <c r="A183" s="14"/>
      <c r="B183" s="236"/>
      <c r="C183" s="237"/>
      <c r="D183" s="219" t="s">
        <v>168</v>
      </c>
      <c r="E183" s="238" t="s">
        <v>28</v>
      </c>
      <c r="F183" s="239" t="s">
        <v>243</v>
      </c>
      <c r="G183" s="237"/>
      <c r="H183" s="240">
        <v>49.58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168</v>
      </c>
      <c r="AU183" s="246" t="s">
        <v>83</v>
      </c>
      <c r="AV183" s="14" t="s">
        <v>83</v>
      </c>
      <c r="AW183" s="14" t="s">
        <v>35</v>
      </c>
      <c r="AX183" s="14" t="s">
        <v>73</v>
      </c>
      <c r="AY183" s="246" t="s">
        <v>154</v>
      </c>
    </row>
    <row r="184" spans="1:51" s="14" customFormat="1" ht="12">
      <c r="A184" s="14"/>
      <c r="B184" s="236"/>
      <c r="C184" s="237"/>
      <c r="D184" s="219" t="s">
        <v>168</v>
      </c>
      <c r="E184" s="238" t="s">
        <v>28</v>
      </c>
      <c r="F184" s="239" t="s">
        <v>244</v>
      </c>
      <c r="G184" s="237"/>
      <c r="H184" s="240">
        <v>1.42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168</v>
      </c>
      <c r="AU184" s="246" t="s">
        <v>83</v>
      </c>
      <c r="AV184" s="14" t="s">
        <v>83</v>
      </c>
      <c r="AW184" s="14" t="s">
        <v>35</v>
      </c>
      <c r="AX184" s="14" t="s">
        <v>73</v>
      </c>
      <c r="AY184" s="246" t="s">
        <v>154</v>
      </c>
    </row>
    <row r="185" spans="1:51" s="16" customFormat="1" ht="12">
      <c r="A185" s="16"/>
      <c r="B185" s="258"/>
      <c r="C185" s="259"/>
      <c r="D185" s="219" t="s">
        <v>168</v>
      </c>
      <c r="E185" s="260" t="s">
        <v>28</v>
      </c>
      <c r="F185" s="261" t="s">
        <v>245</v>
      </c>
      <c r="G185" s="259"/>
      <c r="H185" s="262">
        <v>51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68" t="s">
        <v>168</v>
      </c>
      <c r="AU185" s="268" t="s">
        <v>83</v>
      </c>
      <c r="AV185" s="16" t="s">
        <v>178</v>
      </c>
      <c r="AW185" s="16" t="s">
        <v>35</v>
      </c>
      <c r="AX185" s="16" t="s">
        <v>73</v>
      </c>
      <c r="AY185" s="268" t="s">
        <v>154</v>
      </c>
    </row>
    <row r="186" spans="1:51" s="15" customFormat="1" ht="12">
      <c r="A186" s="15"/>
      <c r="B186" s="247"/>
      <c r="C186" s="248"/>
      <c r="D186" s="219" t="s">
        <v>168</v>
      </c>
      <c r="E186" s="249" t="s">
        <v>28</v>
      </c>
      <c r="F186" s="250" t="s">
        <v>222</v>
      </c>
      <c r="G186" s="248"/>
      <c r="H186" s="251">
        <v>264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168</v>
      </c>
      <c r="AU186" s="257" t="s">
        <v>83</v>
      </c>
      <c r="AV186" s="15" t="s">
        <v>162</v>
      </c>
      <c r="AW186" s="15" t="s">
        <v>35</v>
      </c>
      <c r="AX186" s="15" t="s">
        <v>81</v>
      </c>
      <c r="AY186" s="257" t="s">
        <v>154</v>
      </c>
    </row>
    <row r="187" spans="1:65" s="2" customFormat="1" ht="21.75" customHeight="1">
      <c r="A187" s="40"/>
      <c r="B187" s="41"/>
      <c r="C187" s="206" t="s">
        <v>246</v>
      </c>
      <c r="D187" s="206" t="s">
        <v>157</v>
      </c>
      <c r="E187" s="207" t="s">
        <v>247</v>
      </c>
      <c r="F187" s="208" t="s">
        <v>248</v>
      </c>
      <c r="G187" s="209" t="s">
        <v>190</v>
      </c>
      <c r="H187" s="210">
        <v>163.5</v>
      </c>
      <c r="I187" s="211"/>
      <c r="J187" s="212">
        <f>ROUND(I187*H187,2)</f>
        <v>0</v>
      </c>
      <c r="K187" s="208" t="s">
        <v>161</v>
      </c>
      <c r="L187" s="46"/>
      <c r="M187" s="213" t="s">
        <v>28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0.0003</v>
      </c>
      <c r="T187" s="216">
        <f>S187*H187</f>
        <v>0.049049999999999996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162</v>
      </c>
      <c r="AT187" s="217" t="s">
        <v>157</v>
      </c>
      <c r="AU187" s="217" t="s">
        <v>83</v>
      </c>
      <c r="AY187" s="19" t="s">
        <v>154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162</v>
      </c>
      <c r="BM187" s="217" t="s">
        <v>249</v>
      </c>
    </row>
    <row r="188" spans="1:47" s="2" customFormat="1" ht="12">
      <c r="A188" s="40"/>
      <c r="B188" s="41"/>
      <c r="C188" s="42"/>
      <c r="D188" s="219" t="s">
        <v>164</v>
      </c>
      <c r="E188" s="42"/>
      <c r="F188" s="220" t="s">
        <v>250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164</v>
      </c>
      <c r="AU188" s="19" t="s">
        <v>83</v>
      </c>
    </row>
    <row r="189" spans="1:47" s="2" customFormat="1" ht="12">
      <c r="A189" s="40"/>
      <c r="B189" s="41"/>
      <c r="C189" s="42"/>
      <c r="D189" s="224" t="s">
        <v>166</v>
      </c>
      <c r="E189" s="42"/>
      <c r="F189" s="225" t="s">
        <v>251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166</v>
      </c>
      <c r="AU189" s="19" t="s">
        <v>83</v>
      </c>
    </row>
    <row r="190" spans="1:51" s="13" customFormat="1" ht="12">
      <c r="A190" s="13"/>
      <c r="B190" s="226"/>
      <c r="C190" s="227"/>
      <c r="D190" s="219" t="s">
        <v>168</v>
      </c>
      <c r="E190" s="228" t="s">
        <v>28</v>
      </c>
      <c r="F190" s="229" t="s">
        <v>252</v>
      </c>
      <c r="G190" s="227"/>
      <c r="H190" s="228" t="s">
        <v>28</v>
      </c>
      <c r="I190" s="230"/>
      <c r="J190" s="227"/>
      <c r="K190" s="227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168</v>
      </c>
      <c r="AU190" s="235" t="s">
        <v>83</v>
      </c>
      <c r="AV190" s="13" t="s">
        <v>81</v>
      </c>
      <c r="AW190" s="13" t="s">
        <v>35</v>
      </c>
      <c r="AX190" s="13" t="s">
        <v>73</v>
      </c>
      <c r="AY190" s="235" t="s">
        <v>154</v>
      </c>
    </row>
    <row r="191" spans="1:51" s="14" customFormat="1" ht="12">
      <c r="A191" s="14"/>
      <c r="B191" s="236"/>
      <c r="C191" s="237"/>
      <c r="D191" s="219" t="s">
        <v>168</v>
      </c>
      <c r="E191" s="238" t="s">
        <v>28</v>
      </c>
      <c r="F191" s="239" t="s">
        <v>253</v>
      </c>
      <c r="G191" s="237"/>
      <c r="H191" s="240">
        <v>41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168</v>
      </c>
      <c r="AU191" s="246" t="s">
        <v>83</v>
      </c>
      <c r="AV191" s="14" t="s">
        <v>83</v>
      </c>
      <c r="AW191" s="14" t="s">
        <v>35</v>
      </c>
      <c r="AX191" s="14" t="s">
        <v>73</v>
      </c>
      <c r="AY191" s="246" t="s">
        <v>154</v>
      </c>
    </row>
    <row r="192" spans="1:51" s="14" customFormat="1" ht="12">
      <c r="A192" s="14"/>
      <c r="B192" s="236"/>
      <c r="C192" s="237"/>
      <c r="D192" s="219" t="s">
        <v>168</v>
      </c>
      <c r="E192" s="238" t="s">
        <v>28</v>
      </c>
      <c r="F192" s="239" t="s">
        <v>254</v>
      </c>
      <c r="G192" s="237"/>
      <c r="H192" s="240">
        <v>9.2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168</v>
      </c>
      <c r="AU192" s="246" t="s">
        <v>83</v>
      </c>
      <c r="AV192" s="14" t="s">
        <v>83</v>
      </c>
      <c r="AW192" s="14" t="s">
        <v>35</v>
      </c>
      <c r="AX192" s="14" t="s">
        <v>73</v>
      </c>
      <c r="AY192" s="246" t="s">
        <v>154</v>
      </c>
    </row>
    <row r="193" spans="1:51" s="14" customFormat="1" ht="12">
      <c r="A193" s="14"/>
      <c r="B193" s="236"/>
      <c r="C193" s="237"/>
      <c r="D193" s="219" t="s">
        <v>168</v>
      </c>
      <c r="E193" s="238" t="s">
        <v>28</v>
      </c>
      <c r="F193" s="239" t="s">
        <v>255</v>
      </c>
      <c r="G193" s="237"/>
      <c r="H193" s="240">
        <v>14.4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168</v>
      </c>
      <c r="AU193" s="246" t="s">
        <v>83</v>
      </c>
      <c r="AV193" s="14" t="s">
        <v>83</v>
      </c>
      <c r="AW193" s="14" t="s">
        <v>35</v>
      </c>
      <c r="AX193" s="14" t="s">
        <v>73</v>
      </c>
      <c r="AY193" s="246" t="s">
        <v>154</v>
      </c>
    </row>
    <row r="194" spans="1:51" s="14" customFormat="1" ht="12">
      <c r="A194" s="14"/>
      <c r="B194" s="236"/>
      <c r="C194" s="237"/>
      <c r="D194" s="219" t="s">
        <v>168</v>
      </c>
      <c r="E194" s="238" t="s">
        <v>28</v>
      </c>
      <c r="F194" s="239" t="s">
        <v>256</v>
      </c>
      <c r="G194" s="237"/>
      <c r="H194" s="240">
        <v>49.9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168</v>
      </c>
      <c r="AU194" s="246" t="s">
        <v>83</v>
      </c>
      <c r="AV194" s="14" t="s">
        <v>83</v>
      </c>
      <c r="AW194" s="14" t="s">
        <v>35</v>
      </c>
      <c r="AX194" s="14" t="s">
        <v>73</v>
      </c>
      <c r="AY194" s="246" t="s">
        <v>154</v>
      </c>
    </row>
    <row r="195" spans="1:51" s="14" customFormat="1" ht="12">
      <c r="A195" s="14"/>
      <c r="B195" s="236"/>
      <c r="C195" s="237"/>
      <c r="D195" s="219" t="s">
        <v>168</v>
      </c>
      <c r="E195" s="238" t="s">
        <v>28</v>
      </c>
      <c r="F195" s="239" t="s">
        <v>257</v>
      </c>
      <c r="G195" s="237"/>
      <c r="H195" s="240">
        <v>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168</v>
      </c>
      <c r="AU195" s="246" t="s">
        <v>83</v>
      </c>
      <c r="AV195" s="14" t="s">
        <v>83</v>
      </c>
      <c r="AW195" s="14" t="s">
        <v>35</v>
      </c>
      <c r="AX195" s="14" t="s">
        <v>73</v>
      </c>
      <c r="AY195" s="246" t="s">
        <v>154</v>
      </c>
    </row>
    <row r="196" spans="1:51" s="13" customFormat="1" ht="12">
      <c r="A196" s="13"/>
      <c r="B196" s="226"/>
      <c r="C196" s="227"/>
      <c r="D196" s="219" t="s">
        <v>168</v>
      </c>
      <c r="E196" s="228" t="s">
        <v>28</v>
      </c>
      <c r="F196" s="229" t="s">
        <v>258</v>
      </c>
      <c r="G196" s="227"/>
      <c r="H196" s="228" t="s">
        <v>28</v>
      </c>
      <c r="I196" s="230"/>
      <c r="J196" s="227"/>
      <c r="K196" s="227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168</v>
      </c>
      <c r="AU196" s="235" t="s">
        <v>83</v>
      </c>
      <c r="AV196" s="13" t="s">
        <v>81</v>
      </c>
      <c r="AW196" s="13" t="s">
        <v>35</v>
      </c>
      <c r="AX196" s="13" t="s">
        <v>73</v>
      </c>
      <c r="AY196" s="235" t="s">
        <v>154</v>
      </c>
    </row>
    <row r="197" spans="1:51" s="14" customFormat="1" ht="12">
      <c r="A197" s="14"/>
      <c r="B197" s="236"/>
      <c r="C197" s="237"/>
      <c r="D197" s="219" t="s">
        <v>168</v>
      </c>
      <c r="E197" s="238" t="s">
        <v>28</v>
      </c>
      <c r="F197" s="239" t="s">
        <v>259</v>
      </c>
      <c r="G197" s="237"/>
      <c r="H197" s="240">
        <v>46.3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168</v>
      </c>
      <c r="AU197" s="246" t="s">
        <v>83</v>
      </c>
      <c r="AV197" s="14" t="s">
        <v>83</v>
      </c>
      <c r="AW197" s="14" t="s">
        <v>35</v>
      </c>
      <c r="AX197" s="14" t="s">
        <v>73</v>
      </c>
      <c r="AY197" s="246" t="s">
        <v>154</v>
      </c>
    </row>
    <row r="198" spans="1:51" s="14" customFormat="1" ht="12">
      <c r="A198" s="14"/>
      <c r="B198" s="236"/>
      <c r="C198" s="237"/>
      <c r="D198" s="219" t="s">
        <v>168</v>
      </c>
      <c r="E198" s="238" t="s">
        <v>28</v>
      </c>
      <c r="F198" s="239" t="s">
        <v>260</v>
      </c>
      <c r="G198" s="237"/>
      <c r="H198" s="240">
        <v>0.7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168</v>
      </c>
      <c r="AU198" s="246" t="s">
        <v>83</v>
      </c>
      <c r="AV198" s="14" t="s">
        <v>83</v>
      </c>
      <c r="AW198" s="14" t="s">
        <v>35</v>
      </c>
      <c r="AX198" s="14" t="s">
        <v>73</v>
      </c>
      <c r="AY198" s="246" t="s">
        <v>154</v>
      </c>
    </row>
    <row r="199" spans="1:51" s="15" customFormat="1" ht="12">
      <c r="A199" s="15"/>
      <c r="B199" s="247"/>
      <c r="C199" s="248"/>
      <c r="D199" s="219" t="s">
        <v>168</v>
      </c>
      <c r="E199" s="249" t="s">
        <v>28</v>
      </c>
      <c r="F199" s="250" t="s">
        <v>222</v>
      </c>
      <c r="G199" s="248"/>
      <c r="H199" s="251">
        <v>163.5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7" t="s">
        <v>168</v>
      </c>
      <c r="AU199" s="257" t="s">
        <v>83</v>
      </c>
      <c r="AV199" s="15" t="s">
        <v>162</v>
      </c>
      <c r="AW199" s="15" t="s">
        <v>35</v>
      </c>
      <c r="AX199" s="15" t="s">
        <v>81</v>
      </c>
      <c r="AY199" s="257" t="s">
        <v>154</v>
      </c>
    </row>
    <row r="200" spans="1:65" s="2" customFormat="1" ht="37.8" customHeight="1">
      <c r="A200" s="40"/>
      <c r="B200" s="41"/>
      <c r="C200" s="206" t="s">
        <v>261</v>
      </c>
      <c r="D200" s="206" t="s">
        <v>157</v>
      </c>
      <c r="E200" s="207" t="s">
        <v>262</v>
      </c>
      <c r="F200" s="208" t="s">
        <v>263</v>
      </c>
      <c r="G200" s="209" t="s">
        <v>160</v>
      </c>
      <c r="H200" s="210">
        <v>40</v>
      </c>
      <c r="I200" s="211"/>
      <c r="J200" s="212">
        <f>ROUND(I200*H200,2)</f>
        <v>0</v>
      </c>
      <c r="K200" s="208" t="s">
        <v>28</v>
      </c>
      <c r="L200" s="46"/>
      <c r="M200" s="213" t="s">
        <v>28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162</v>
      </c>
      <c r="AT200" s="217" t="s">
        <v>157</v>
      </c>
      <c r="AU200" s="217" t="s">
        <v>83</v>
      </c>
      <c r="AY200" s="19" t="s">
        <v>154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81</v>
      </c>
      <c r="BK200" s="218">
        <f>ROUND(I200*H200,2)</f>
        <v>0</v>
      </c>
      <c r="BL200" s="19" t="s">
        <v>162</v>
      </c>
      <c r="BM200" s="217" t="s">
        <v>264</v>
      </c>
    </row>
    <row r="201" spans="1:47" s="2" customFormat="1" ht="12">
      <c r="A201" s="40"/>
      <c r="B201" s="41"/>
      <c r="C201" s="42"/>
      <c r="D201" s="219" t="s">
        <v>164</v>
      </c>
      <c r="E201" s="42"/>
      <c r="F201" s="220" t="s">
        <v>265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164</v>
      </c>
      <c r="AU201" s="19" t="s">
        <v>83</v>
      </c>
    </row>
    <row r="202" spans="1:51" s="13" customFormat="1" ht="12">
      <c r="A202" s="13"/>
      <c r="B202" s="226"/>
      <c r="C202" s="227"/>
      <c r="D202" s="219" t="s">
        <v>168</v>
      </c>
      <c r="E202" s="228" t="s">
        <v>28</v>
      </c>
      <c r="F202" s="229" t="s">
        <v>266</v>
      </c>
      <c r="G202" s="227"/>
      <c r="H202" s="228" t="s">
        <v>28</v>
      </c>
      <c r="I202" s="230"/>
      <c r="J202" s="227"/>
      <c r="K202" s="227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168</v>
      </c>
      <c r="AU202" s="235" t="s">
        <v>83</v>
      </c>
      <c r="AV202" s="13" t="s">
        <v>81</v>
      </c>
      <c r="AW202" s="13" t="s">
        <v>35</v>
      </c>
      <c r="AX202" s="13" t="s">
        <v>73</v>
      </c>
      <c r="AY202" s="235" t="s">
        <v>154</v>
      </c>
    </row>
    <row r="203" spans="1:51" s="14" customFormat="1" ht="12">
      <c r="A203" s="14"/>
      <c r="B203" s="236"/>
      <c r="C203" s="237"/>
      <c r="D203" s="219" t="s">
        <v>168</v>
      </c>
      <c r="E203" s="238" t="s">
        <v>28</v>
      </c>
      <c r="F203" s="239" t="s">
        <v>267</v>
      </c>
      <c r="G203" s="237"/>
      <c r="H203" s="240">
        <v>9.96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168</v>
      </c>
      <c r="AU203" s="246" t="s">
        <v>83</v>
      </c>
      <c r="AV203" s="14" t="s">
        <v>83</v>
      </c>
      <c r="AW203" s="14" t="s">
        <v>35</v>
      </c>
      <c r="AX203" s="14" t="s">
        <v>73</v>
      </c>
      <c r="AY203" s="246" t="s">
        <v>154</v>
      </c>
    </row>
    <row r="204" spans="1:51" s="14" customFormat="1" ht="12">
      <c r="A204" s="14"/>
      <c r="B204" s="236"/>
      <c r="C204" s="237"/>
      <c r="D204" s="219" t="s">
        <v>168</v>
      </c>
      <c r="E204" s="238" t="s">
        <v>28</v>
      </c>
      <c r="F204" s="239" t="s">
        <v>268</v>
      </c>
      <c r="G204" s="237"/>
      <c r="H204" s="240">
        <v>29.88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168</v>
      </c>
      <c r="AU204" s="246" t="s">
        <v>83</v>
      </c>
      <c r="AV204" s="14" t="s">
        <v>83</v>
      </c>
      <c r="AW204" s="14" t="s">
        <v>35</v>
      </c>
      <c r="AX204" s="14" t="s">
        <v>73</v>
      </c>
      <c r="AY204" s="246" t="s">
        <v>154</v>
      </c>
    </row>
    <row r="205" spans="1:51" s="14" customFormat="1" ht="12">
      <c r="A205" s="14"/>
      <c r="B205" s="236"/>
      <c r="C205" s="237"/>
      <c r="D205" s="219" t="s">
        <v>168</v>
      </c>
      <c r="E205" s="238" t="s">
        <v>28</v>
      </c>
      <c r="F205" s="239" t="s">
        <v>269</v>
      </c>
      <c r="G205" s="237"/>
      <c r="H205" s="240">
        <v>0.16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168</v>
      </c>
      <c r="AU205" s="246" t="s">
        <v>83</v>
      </c>
      <c r="AV205" s="14" t="s">
        <v>83</v>
      </c>
      <c r="AW205" s="14" t="s">
        <v>35</v>
      </c>
      <c r="AX205" s="14" t="s">
        <v>73</v>
      </c>
      <c r="AY205" s="246" t="s">
        <v>154</v>
      </c>
    </row>
    <row r="206" spans="1:51" s="15" customFormat="1" ht="12">
      <c r="A206" s="15"/>
      <c r="B206" s="247"/>
      <c r="C206" s="248"/>
      <c r="D206" s="219" t="s">
        <v>168</v>
      </c>
      <c r="E206" s="249" t="s">
        <v>28</v>
      </c>
      <c r="F206" s="250" t="s">
        <v>222</v>
      </c>
      <c r="G206" s="248"/>
      <c r="H206" s="251">
        <v>40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7" t="s">
        <v>168</v>
      </c>
      <c r="AU206" s="257" t="s">
        <v>83</v>
      </c>
      <c r="AV206" s="15" t="s">
        <v>162</v>
      </c>
      <c r="AW206" s="15" t="s">
        <v>35</v>
      </c>
      <c r="AX206" s="15" t="s">
        <v>81</v>
      </c>
      <c r="AY206" s="257" t="s">
        <v>154</v>
      </c>
    </row>
    <row r="207" spans="1:65" s="2" customFormat="1" ht="24.15" customHeight="1">
      <c r="A207" s="40"/>
      <c r="B207" s="41"/>
      <c r="C207" s="206" t="s">
        <v>270</v>
      </c>
      <c r="D207" s="206" t="s">
        <v>157</v>
      </c>
      <c r="E207" s="207" t="s">
        <v>271</v>
      </c>
      <c r="F207" s="208" t="s">
        <v>272</v>
      </c>
      <c r="G207" s="209" t="s">
        <v>160</v>
      </c>
      <c r="H207" s="210">
        <v>13</v>
      </c>
      <c r="I207" s="211"/>
      <c r="J207" s="212">
        <f>ROUND(I207*H207,2)</f>
        <v>0</v>
      </c>
      <c r="K207" s="208" t="s">
        <v>161</v>
      </c>
      <c r="L207" s="46"/>
      <c r="M207" s="213" t="s">
        <v>28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0.016</v>
      </c>
      <c r="T207" s="216">
        <f>S207*H207</f>
        <v>0.20800000000000002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162</v>
      </c>
      <c r="AT207" s="217" t="s">
        <v>157</v>
      </c>
      <c r="AU207" s="217" t="s">
        <v>83</v>
      </c>
      <c r="AY207" s="19" t="s">
        <v>154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162</v>
      </c>
      <c r="BM207" s="217" t="s">
        <v>273</v>
      </c>
    </row>
    <row r="208" spans="1:47" s="2" customFormat="1" ht="12">
      <c r="A208" s="40"/>
      <c r="B208" s="41"/>
      <c r="C208" s="42"/>
      <c r="D208" s="219" t="s">
        <v>164</v>
      </c>
      <c r="E208" s="42"/>
      <c r="F208" s="220" t="s">
        <v>274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164</v>
      </c>
      <c r="AU208" s="19" t="s">
        <v>83</v>
      </c>
    </row>
    <row r="209" spans="1:47" s="2" customFormat="1" ht="12">
      <c r="A209" s="40"/>
      <c r="B209" s="41"/>
      <c r="C209" s="42"/>
      <c r="D209" s="224" t="s">
        <v>166</v>
      </c>
      <c r="E209" s="42"/>
      <c r="F209" s="225" t="s">
        <v>275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166</v>
      </c>
      <c r="AU209" s="19" t="s">
        <v>83</v>
      </c>
    </row>
    <row r="210" spans="1:51" s="13" customFormat="1" ht="12">
      <c r="A210" s="13"/>
      <c r="B210" s="226"/>
      <c r="C210" s="227"/>
      <c r="D210" s="219" t="s">
        <v>168</v>
      </c>
      <c r="E210" s="228" t="s">
        <v>28</v>
      </c>
      <c r="F210" s="229" t="s">
        <v>276</v>
      </c>
      <c r="G210" s="227"/>
      <c r="H210" s="228" t="s">
        <v>28</v>
      </c>
      <c r="I210" s="230"/>
      <c r="J210" s="227"/>
      <c r="K210" s="227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168</v>
      </c>
      <c r="AU210" s="235" t="s">
        <v>83</v>
      </c>
      <c r="AV210" s="13" t="s">
        <v>81</v>
      </c>
      <c r="AW210" s="13" t="s">
        <v>35</v>
      </c>
      <c r="AX210" s="13" t="s">
        <v>73</v>
      </c>
      <c r="AY210" s="235" t="s">
        <v>154</v>
      </c>
    </row>
    <row r="211" spans="1:51" s="14" customFormat="1" ht="12">
      <c r="A211" s="14"/>
      <c r="B211" s="236"/>
      <c r="C211" s="237"/>
      <c r="D211" s="219" t="s">
        <v>168</v>
      </c>
      <c r="E211" s="238" t="s">
        <v>28</v>
      </c>
      <c r="F211" s="239" t="s">
        <v>277</v>
      </c>
      <c r="G211" s="237"/>
      <c r="H211" s="240">
        <v>11.78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168</v>
      </c>
      <c r="AU211" s="246" t="s">
        <v>83</v>
      </c>
      <c r="AV211" s="14" t="s">
        <v>83</v>
      </c>
      <c r="AW211" s="14" t="s">
        <v>35</v>
      </c>
      <c r="AX211" s="14" t="s">
        <v>73</v>
      </c>
      <c r="AY211" s="246" t="s">
        <v>154</v>
      </c>
    </row>
    <row r="212" spans="1:51" s="14" customFormat="1" ht="12">
      <c r="A212" s="14"/>
      <c r="B212" s="236"/>
      <c r="C212" s="237"/>
      <c r="D212" s="219" t="s">
        <v>168</v>
      </c>
      <c r="E212" s="238" t="s">
        <v>28</v>
      </c>
      <c r="F212" s="239" t="s">
        <v>278</v>
      </c>
      <c r="G212" s="237"/>
      <c r="H212" s="240">
        <v>1.22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168</v>
      </c>
      <c r="AU212" s="246" t="s">
        <v>83</v>
      </c>
      <c r="AV212" s="14" t="s">
        <v>83</v>
      </c>
      <c r="AW212" s="14" t="s">
        <v>35</v>
      </c>
      <c r="AX212" s="14" t="s">
        <v>73</v>
      </c>
      <c r="AY212" s="246" t="s">
        <v>154</v>
      </c>
    </row>
    <row r="213" spans="1:51" s="15" customFormat="1" ht="12">
      <c r="A213" s="15"/>
      <c r="B213" s="247"/>
      <c r="C213" s="248"/>
      <c r="D213" s="219" t="s">
        <v>168</v>
      </c>
      <c r="E213" s="249" t="s">
        <v>28</v>
      </c>
      <c r="F213" s="250" t="s">
        <v>222</v>
      </c>
      <c r="G213" s="248"/>
      <c r="H213" s="251">
        <v>13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168</v>
      </c>
      <c r="AU213" s="257" t="s">
        <v>83</v>
      </c>
      <c r="AV213" s="15" t="s">
        <v>162</v>
      </c>
      <c r="AW213" s="15" t="s">
        <v>35</v>
      </c>
      <c r="AX213" s="15" t="s">
        <v>81</v>
      </c>
      <c r="AY213" s="257" t="s">
        <v>154</v>
      </c>
    </row>
    <row r="214" spans="1:65" s="2" customFormat="1" ht="21.75" customHeight="1">
      <c r="A214" s="40"/>
      <c r="B214" s="41"/>
      <c r="C214" s="206" t="s">
        <v>279</v>
      </c>
      <c r="D214" s="206" t="s">
        <v>157</v>
      </c>
      <c r="E214" s="207" t="s">
        <v>280</v>
      </c>
      <c r="F214" s="208" t="s">
        <v>281</v>
      </c>
      <c r="G214" s="209" t="s">
        <v>160</v>
      </c>
      <c r="H214" s="210">
        <v>42.5</v>
      </c>
      <c r="I214" s="211"/>
      <c r="J214" s="212">
        <f>ROUND(I214*H214,2)</f>
        <v>0</v>
      </c>
      <c r="K214" s="208" t="s">
        <v>161</v>
      </c>
      <c r="L214" s="46"/>
      <c r="M214" s="213" t="s">
        <v>28</v>
      </c>
      <c r="N214" s="214" t="s">
        <v>44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0.131</v>
      </c>
      <c r="T214" s="216">
        <f>S214*H214</f>
        <v>5.5675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162</v>
      </c>
      <c r="AT214" s="217" t="s">
        <v>157</v>
      </c>
      <c r="AU214" s="217" t="s">
        <v>83</v>
      </c>
      <c r="AY214" s="19" t="s">
        <v>154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81</v>
      </c>
      <c r="BK214" s="218">
        <f>ROUND(I214*H214,2)</f>
        <v>0</v>
      </c>
      <c r="BL214" s="19" t="s">
        <v>162</v>
      </c>
      <c r="BM214" s="217" t="s">
        <v>282</v>
      </c>
    </row>
    <row r="215" spans="1:47" s="2" customFormat="1" ht="12">
      <c r="A215" s="40"/>
      <c r="B215" s="41"/>
      <c r="C215" s="42"/>
      <c r="D215" s="219" t="s">
        <v>164</v>
      </c>
      <c r="E215" s="42"/>
      <c r="F215" s="220" t="s">
        <v>283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164</v>
      </c>
      <c r="AU215" s="19" t="s">
        <v>83</v>
      </c>
    </row>
    <row r="216" spans="1:47" s="2" customFormat="1" ht="12">
      <c r="A216" s="40"/>
      <c r="B216" s="41"/>
      <c r="C216" s="42"/>
      <c r="D216" s="224" t="s">
        <v>166</v>
      </c>
      <c r="E216" s="42"/>
      <c r="F216" s="225" t="s">
        <v>284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166</v>
      </c>
      <c r="AU216" s="19" t="s">
        <v>83</v>
      </c>
    </row>
    <row r="217" spans="1:51" s="13" customFormat="1" ht="12">
      <c r="A217" s="13"/>
      <c r="B217" s="226"/>
      <c r="C217" s="227"/>
      <c r="D217" s="219" t="s">
        <v>168</v>
      </c>
      <c r="E217" s="228" t="s">
        <v>28</v>
      </c>
      <c r="F217" s="229" t="s">
        <v>285</v>
      </c>
      <c r="G217" s="227"/>
      <c r="H217" s="228" t="s">
        <v>28</v>
      </c>
      <c r="I217" s="230"/>
      <c r="J217" s="227"/>
      <c r="K217" s="227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168</v>
      </c>
      <c r="AU217" s="235" t="s">
        <v>83</v>
      </c>
      <c r="AV217" s="13" t="s">
        <v>81</v>
      </c>
      <c r="AW217" s="13" t="s">
        <v>35</v>
      </c>
      <c r="AX217" s="13" t="s">
        <v>73</v>
      </c>
      <c r="AY217" s="235" t="s">
        <v>154</v>
      </c>
    </row>
    <row r="218" spans="1:51" s="14" customFormat="1" ht="12">
      <c r="A218" s="14"/>
      <c r="B218" s="236"/>
      <c r="C218" s="237"/>
      <c r="D218" s="219" t="s">
        <v>168</v>
      </c>
      <c r="E218" s="238" t="s">
        <v>28</v>
      </c>
      <c r="F218" s="239" t="s">
        <v>286</v>
      </c>
      <c r="G218" s="237"/>
      <c r="H218" s="240">
        <v>42.225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168</v>
      </c>
      <c r="AU218" s="246" t="s">
        <v>83</v>
      </c>
      <c r="AV218" s="14" t="s">
        <v>83</v>
      </c>
      <c r="AW218" s="14" t="s">
        <v>35</v>
      </c>
      <c r="AX218" s="14" t="s">
        <v>73</v>
      </c>
      <c r="AY218" s="246" t="s">
        <v>154</v>
      </c>
    </row>
    <row r="219" spans="1:51" s="14" customFormat="1" ht="12">
      <c r="A219" s="14"/>
      <c r="B219" s="236"/>
      <c r="C219" s="237"/>
      <c r="D219" s="219" t="s">
        <v>168</v>
      </c>
      <c r="E219" s="238" t="s">
        <v>28</v>
      </c>
      <c r="F219" s="239" t="s">
        <v>287</v>
      </c>
      <c r="G219" s="237"/>
      <c r="H219" s="240">
        <v>0.275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168</v>
      </c>
      <c r="AU219" s="246" t="s">
        <v>83</v>
      </c>
      <c r="AV219" s="14" t="s">
        <v>83</v>
      </c>
      <c r="AW219" s="14" t="s">
        <v>35</v>
      </c>
      <c r="AX219" s="14" t="s">
        <v>73</v>
      </c>
      <c r="AY219" s="246" t="s">
        <v>154</v>
      </c>
    </row>
    <row r="220" spans="1:51" s="15" customFormat="1" ht="12">
      <c r="A220" s="15"/>
      <c r="B220" s="247"/>
      <c r="C220" s="248"/>
      <c r="D220" s="219" t="s">
        <v>168</v>
      </c>
      <c r="E220" s="249" t="s">
        <v>28</v>
      </c>
      <c r="F220" s="250" t="s">
        <v>222</v>
      </c>
      <c r="G220" s="248"/>
      <c r="H220" s="251">
        <v>42.5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168</v>
      </c>
      <c r="AU220" s="257" t="s">
        <v>83</v>
      </c>
      <c r="AV220" s="15" t="s">
        <v>162</v>
      </c>
      <c r="AW220" s="15" t="s">
        <v>35</v>
      </c>
      <c r="AX220" s="15" t="s">
        <v>81</v>
      </c>
      <c r="AY220" s="257" t="s">
        <v>154</v>
      </c>
    </row>
    <row r="221" spans="1:65" s="2" customFormat="1" ht="24.15" customHeight="1">
      <c r="A221" s="40"/>
      <c r="B221" s="41"/>
      <c r="C221" s="206" t="s">
        <v>288</v>
      </c>
      <c r="D221" s="206" t="s">
        <v>157</v>
      </c>
      <c r="E221" s="207" t="s">
        <v>289</v>
      </c>
      <c r="F221" s="208" t="s">
        <v>290</v>
      </c>
      <c r="G221" s="209" t="s">
        <v>207</v>
      </c>
      <c r="H221" s="210">
        <v>0.84</v>
      </c>
      <c r="I221" s="211"/>
      <c r="J221" s="212">
        <f>ROUND(I221*H221,2)</f>
        <v>0</v>
      </c>
      <c r="K221" s="208" t="s">
        <v>161</v>
      </c>
      <c r="L221" s="46"/>
      <c r="M221" s="213" t="s">
        <v>28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0.069</v>
      </c>
      <c r="T221" s="216">
        <f>S221*H221</f>
        <v>0.057960000000000005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162</v>
      </c>
      <c r="AT221" s="217" t="s">
        <v>157</v>
      </c>
      <c r="AU221" s="217" t="s">
        <v>83</v>
      </c>
      <c r="AY221" s="19" t="s">
        <v>154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81</v>
      </c>
      <c r="BK221" s="218">
        <f>ROUND(I221*H221,2)</f>
        <v>0</v>
      </c>
      <c r="BL221" s="19" t="s">
        <v>162</v>
      </c>
      <c r="BM221" s="217" t="s">
        <v>291</v>
      </c>
    </row>
    <row r="222" spans="1:47" s="2" customFormat="1" ht="12">
      <c r="A222" s="40"/>
      <c r="B222" s="41"/>
      <c r="C222" s="42"/>
      <c r="D222" s="219" t="s">
        <v>164</v>
      </c>
      <c r="E222" s="42"/>
      <c r="F222" s="220" t="s">
        <v>292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164</v>
      </c>
      <c r="AU222" s="19" t="s">
        <v>83</v>
      </c>
    </row>
    <row r="223" spans="1:47" s="2" customFormat="1" ht="12">
      <c r="A223" s="40"/>
      <c r="B223" s="41"/>
      <c r="C223" s="42"/>
      <c r="D223" s="224" t="s">
        <v>166</v>
      </c>
      <c r="E223" s="42"/>
      <c r="F223" s="225" t="s">
        <v>293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166</v>
      </c>
      <c r="AU223" s="19" t="s">
        <v>83</v>
      </c>
    </row>
    <row r="224" spans="1:51" s="13" customFormat="1" ht="12">
      <c r="A224" s="13"/>
      <c r="B224" s="226"/>
      <c r="C224" s="227"/>
      <c r="D224" s="219" t="s">
        <v>168</v>
      </c>
      <c r="E224" s="228" t="s">
        <v>28</v>
      </c>
      <c r="F224" s="229" t="s">
        <v>294</v>
      </c>
      <c r="G224" s="227"/>
      <c r="H224" s="228" t="s">
        <v>28</v>
      </c>
      <c r="I224" s="230"/>
      <c r="J224" s="227"/>
      <c r="K224" s="227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168</v>
      </c>
      <c r="AU224" s="235" t="s">
        <v>83</v>
      </c>
      <c r="AV224" s="13" t="s">
        <v>81</v>
      </c>
      <c r="AW224" s="13" t="s">
        <v>35</v>
      </c>
      <c r="AX224" s="13" t="s">
        <v>73</v>
      </c>
      <c r="AY224" s="235" t="s">
        <v>154</v>
      </c>
    </row>
    <row r="225" spans="1:51" s="14" customFormat="1" ht="12">
      <c r="A225" s="14"/>
      <c r="B225" s="236"/>
      <c r="C225" s="237"/>
      <c r="D225" s="219" t="s">
        <v>168</v>
      </c>
      <c r="E225" s="238" t="s">
        <v>28</v>
      </c>
      <c r="F225" s="239" t="s">
        <v>295</v>
      </c>
      <c r="G225" s="237"/>
      <c r="H225" s="240">
        <v>0.84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168</v>
      </c>
      <c r="AU225" s="246" t="s">
        <v>83</v>
      </c>
      <c r="AV225" s="14" t="s">
        <v>83</v>
      </c>
      <c r="AW225" s="14" t="s">
        <v>35</v>
      </c>
      <c r="AX225" s="14" t="s">
        <v>81</v>
      </c>
      <c r="AY225" s="246" t="s">
        <v>154</v>
      </c>
    </row>
    <row r="226" spans="1:65" s="2" customFormat="1" ht="24.15" customHeight="1">
      <c r="A226" s="40"/>
      <c r="B226" s="41"/>
      <c r="C226" s="206" t="s">
        <v>8</v>
      </c>
      <c r="D226" s="206" t="s">
        <v>157</v>
      </c>
      <c r="E226" s="207" t="s">
        <v>296</v>
      </c>
      <c r="F226" s="208" t="s">
        <v>297</v>
      </c>
      <c r="G226" s="209" t="s">
        <v>160</v>
      </c>
      <c r="H226" s="210">
        <v>11</v>
      </c>
      <c r="I226" s="211"/>
      <c r="J226" s="212">
        <f>ROUND(I226*H226,2)</f>
        <v>0</v>
      </c>
      <c r="K226" s="208" t="s">
        <v>161</v>
      </c>
      <c r="L226" s="46"/>
      <c r="M226" s="213" t="s">
        <v>28</v>
      </c>
      <c r="N226" s="214" t="s">
        <v>44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0.27</v>
      </c>
      <c r="T226" s="216">
        <f>S226*H226</f>
        <v>2.97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162</v>
      </c>
      <c r="AT226" s="217" t="s">
        <v>157</v>
      </c>
      <c r="AU226" s="217" t="s">
        <v>83</v>
      </c>
      <c r="AY226" s="19" t="s">
        <v>154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81</v>
      </c>
      <c r="BK226" s="218">
        <f>ROUND(I226*H226,2)</f>
        <v>0</v>
      </c>
      <c r="BL226" s="19" t="s">
        <v>162</v>
      </c>
      <c r="BM226" s="217" t="s">
        <v>298</v>
      </c>
    </row>
    <row r="227" spans="1:47" s="2" customFormat="1" ht="12">
      <c r="A227" s="40"/>
      <c r="B227" s="41"/>
      <c r="C227" s="42"/>
      <c r="D227" s="219" t="s">
        <v>164</v>
      </c>
      <c r="E227" s="42"/>
      <c r="F227" s="220" t="s">
        <v>299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164</v>
      </c>
      <c r="AU227" s="19" t="s">
        <v>83</v>
      </c>
    </row>
    <row r="228" spans="1:47" s="2" customFormat="1" ht="12">
      <c r="A228" s="40"/>
      <c r="B228" s="41"/>
      <c r="C228" s="42"/>
      <c r="D228" s="224" t="s">
        <v>166</v>
      </c>
      <c r="E228" s="42"/>
      <c r="F228" s="225" t="s">
        <v>300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166</v>
      </c>
      <c r="AU228" s="19" t="s">
        <v>83</v>
      </c>
    </row>
    <row r="229" spans="1:51" s="13" customFormat="1" ht="12">
      <c r="A229" s="13"/>
      <c r="B229" s="226"/>
      <c r="C229" s="227"/>
      <c r="D229" s="219" t="s">
        <v>168</v>
      </c>
      <c r="E229" s="228" t="s">
        <v>28</v>
      </c>
      <c r="F229" s="229" t="s">
        <v>301</v>
      </c>
      <c r="G229" s="227"/>
      <c r="H229" s="228" t="s">
        <v>28</v>
      </c>
      <c r="I229" s="230"/>
      <c r="J229" s="227"/>
      <c r="K229" s="227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168</v>
      </c>
      <c r="AU229" s="235" t="s">
        <v>83</v>
      </c>
      <c r="AV229" s="13" t="s">
        <v>81</v>
      </c>
      <c r="AW229" s="13" t="s">
        <v>35</v>
      </c>
      <c r="AX229" s="13" t="s">
        <v>73</v>
      </c>
      <c r="AY229" s="235" t="s">
        <v>154</v>
      </c>
    </row>
    <row r="230" spans="1:51" s="14" customFormat="1" ht="12">
      <c r="A230" s="14"/>
      <c r="B230" s="236"/>
      <c r="C230" s="237"/>
      <c r="D230" s="219" t="s">
        <v>168</v>
      </c>
      <c r="E230" s="238" t="s">
        <v>28</v>
      </c>
      <c r="F230" s="239" t="s">
        <v>302</v>
      </c>
      <c r="G230" s="237"/>
      <c r="H230" s="240">
        <v>9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168</v>
      </c>
      <c r="AU230" s="246" t="s">
        <v>83</v>
      </c>
      <c r="AV230" s="14" t="s">
        <v>83</v>
      </c>
      <c r="AW230" s="14" t="s">
        <v>35</v>
      </c>
      <c r="AX230" s="14" t="s">
        <v>73</v>
      </c>
      <c r="AY230" s="246" t="s">
        <v>154</v>
      </c>
    </row>
    <row r="231" spans="1:51" s="14" customFormat="1" ht="12">
      <c r="A231" s="14"/>
      <c r="B231" s="236"/>
      <c r="C231" s="237"/>
      <c r="D231" s="219" t="s">
        <v>168</v>
      </c>
      <c r="E231" s="238" t="s">
        <v>28</v>
      </c>
      <c r="F231" s="239" t="s">
        <v>303</v>
      </c>
      <c r="G231" s="237"/>
      <c r="H231" s="240">
        <v>1.4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168</v>
      </c>
      <c r="AU231" s="246" t="s">
        <v>83</v>
      </c>
      <c r="AV231" s="14" t="s">
        <v>83</v>
      </c>
      <c r="AW231" s="14" t="s">
        <v>35</v>
      </c>
      <c r="AX231" s="14" t="s">
        <v>73</v>
      </c>
      <c r="AY231" s="246" t="s">
        <v>154</v>
      </c>
    </row>
    <row r="232" spans="1:51" s="14" customFormat="1" ht="12">
      <c r="A232" s="14"/>
      <c r="B232" s="236"/>
      <c r="C232" s="237"/>
      <c r="D232" s="219" t="s">
        <v>168</v>
      </c>
      <c r="E232" s="238" t="s">
        <v>28</v>
      </c>
      <c r="F232" s="239" t="s">
        <v>304</v>
      </c>
      <c r="G232" s="237"/>
      <c r="H232" s="240">
        <v>0.6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168</v>
      </c>
      <c r="AU232" s="246" t="s">
        <v>83</v>
      </c>
      <c r="AV232" s="14" t="s">
        <v>83</v>
      </c>
      <c r="AW232" s="14" t="s">
        <v>35</v>
      </c>
      <c r="AX232" s="14" t="s">
        <v>73</v>
      </c>
      <c r="AY232" s="246" t="s">
        <v>154</v>
      </c>
    </row>
    <row r="233" spans="1:51" s="15" customFormat="1" ht="12">
      <c r="A233" s="15"/>
      <c r="B233" s="247"/>
      <c r="C233" s="248"/>
      <c r="D233" s="219" t="s">
        <v>168</v>
      </c>
      <c r="E233" s="249" t="s">
        <v>28</v>
      </c>
      <c r="F233" s="250" t="s">
        <v>222</v>
      </c>
      <c r="G233" s="248"/>
      <c r="H233" s="251">
        <v>11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168</v>
      </c>
      <c r="AU233" s="257" t="s">
        <v>83</v>
      </c>
      <c r="AV233" s="15" t="s">
        <v>162</v>
      </c>
      <c r="AW233" s="15" t="s">
        <v>35</v>
      </c>
      <c r="AX233" s="15" t="s">
        <v>81</v>
      </c>
      <c r="AY233" s="257" t="s">
        <v>154</v>
      </c>
    </row>
    <row r="234" spans="1:65" s="2" customFormat="1" ht="24.15" customHeight="1">
      <c r="A234" s="40"/>
      <c r="B234" s="41"/>
      <c r="C234" s="206" t="s">
        <v>305</v>
      </c>
      <c r="D234" s="206" t="s">
        <v>157</v>
      </c>
      <c r="E234" s="207" t="s">
        <v>306</v>
      </c>
      <c r="F234" s="208" t="s">
        <v>307</v>
      </c>
      <c r="G234" s="209" t="s">
        <v>190</v>
      </c>
      <c r="H234" s="210">
        <v>6.4</v>
      </c>
      <c r="I234" s="211"/>
      <c r="J234" s="212">
        <f>ROUND(I234*H234,2)</f>
        <v>0</v>
      </c>
      <c r="K234" s="208" t="s">
        <v>161</v>
      </c>
      <c r="L234" s="46"/>
      <c r="M234" s="213" t="s">
        <v>28</v>
      </c>
      <c r="N234" s="214" t="s">
        <v>44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0.042</v>
      </c>
      <c r="T234" s="216">
        <f>S234*H234</f>
        <v>0.26880000000000004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162</v>
      </c>
      <c r="AT234" s="217" t="s">
        <v>157</v>
      </c>
      <c r="AU234" s="217" t="s">
        <v>83</v>
      </c>
      <c r="AY234" s="19" t="s">
        <v>154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81</v>
      </c>
      <c r="BK234" s="218">
        <f>ROUND(I234*H234,2)</f>
        <v>0</v>
      </c>
      <c r="BL234" s="19" t="s">
        <v>162</v>
      </c>
      <c r="BM234" s="217" t="s">
        <v>308</v>
      </c>
    </row>
    <row r="235" spans="1:47" s="2" customFormat="1" ht="12">
      <c r="A235" s="40"/>
      <c r="B235" s="41"/>
      <c r="C235" s="42"/>
      <c r="D235" s="219" t="s">
        <v>164</v>
      </c>
      <c r="E235" s="42"/>
      <c r="F235" s="220" t="s">
        <v>309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164</v>
      </c>
      <c r="AU235" s="19" t="s">
        <v>83</v>
      </c>
    </row>
    <row r="236" spans="1:47" s="2" customFormat="1" ht="12">
      <c r="A236" s="40"/>
      <c r="B236" s="41"/>
      <c r="C236" s="42"/>
      <c r="D236" s="224" t="s">
        <v>166</v>
      </c>
      <c r="E236" s="42"/>
      <c r="F236" s="225" t="s">
        <v>310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166</v>
      </c>
      <c r="AU236" s="19" t="s">
        <v>83</v>
      </c>
    </row>
    <row r="237" spans="1:51" s="13" customFormat="1" ht="12">
      <c r="A237" s="13"/>
      <c r="B237" s="226"/>
      <c r="C237" s="227"/>
      <c r="D237" s="219" t="s">
        <v>168</v>
      </c>
      <c r="E237" s="228" t="s">
        <v>28</v>
      </c>
      <c r="F237" s="229" t="s">
        <v>311</v>
      </c>
      <c r="G237" s="227"/>
      <c r="H237" s="228" t="s">
        <v>28</v>
      </c>
      <c r="I237" s="230"/>
      <c r="J237" s="227"/>
      <c r="K237" s="227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168</v>
      </c>
      <c r="AU237" s="235" t="s">
        <v>83</v>
      </c>
      <c r="AV237" s="13" t="s">
        <v>81</v>
      </c>
      <c r="AW237" s="13" t="s">
        <v>35</v>
      </c>
      <c r="AX237" s="13" t="s">
        <v>73</v>
      </c>
      <c r="AY237" s="235" t="s">
        <v>154</v>
      </c>
    </row>
    <row r="238" spans="1:51" s="14" customFormat="1" ht="12">
      <c r="A238" s="14"/>
      <c r="B238" s="236"/>
      <c r="C238" s="237"/>
      <c r="D238" s="219" t="s">
        <v>168</v>
      </c>
      <c r="E238" s="238" t="s">
        <v>28</v>
      </c>
      <c r="F238" s="239" t="s">
        <v>312</v>
      </c>
      <c r="G238" s="237"/>
      <c r="H238" s="240">
        <v>6.4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168</v>
      </c>
      <c r="AU238" s="246" t="s">
        <v>83</v>
      </c>
      <c r="AV238" s="14" t="s">
        <v>83</v>
      </c>
      <c r="AW238" s="14" t="s">
        <v>35</v>
      </c>
      <c r="AX238" s="14" t="s">
        <v>81</v>
      </c>
      <c r="AY238" s="246" t="s">
        <v>154</v>
      </c>
    </row>
    <row r="239" spans="1:65" s="2" customFormat="1" ht="24.15" customHeight="1">
      <c r="A239" s="40"/>
      <c r="B239" s="41"/>
      <c r="C239" s="206" t="s">
        <v>313</v>
      </c>
      <c r="D239" s="206" t="s">
        <v>157</v>
      </c>
      <c r="E239" s="207" t="s">
        <v>314</v>
      </c>
      <c r="F239" s="208" t="s">
        <v>315</v>
      </c>
      <c r="G239" s="209" t="s">
        <v>190</v>
      </c>
      <c r="H239" s="210">
        <v>2.2</v>
      </c>
      <c r="I239" s="211"/>
      <c r="J239" s="212">
        <f>ROUND(I239*H239,2)</f>
        <v>0</v>
      </c>
      <c r="K239" s="208" t="s">
        <v>161</v>
      </c>
      <c r="L239" s="46"/>
      <c r="M239" s="213" t="s">
        <v>28</v>
      </c>
      <c r="N239" s="214" t="s">
        <v>44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162</v>
      </c>
      <c r="AT239" s="217" t="s">
        <v>157</v>
      </c>
      <c r="AU239" s="217" t="s">
        <v>83</v>
      </c>
      <c r="AY239" s="19" t="s">
        <v>154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81</v>
      </c>
      <c r="BK239" s="218">
        <f>ROUND(I239*H239,2)</f>
        <v>0</v>
      </c>
      <c r="BL239" s="19" t="s">
        <v>162</v>
      </c>
      <c r="BM239" s="217" t="s">
        <v>316</v>
      </c>
    </row>
    <row r="240" spans="1:47" s="2" customFormat="1" ht="12">
      <c r="A240" s="40"/>
      <c r="B240" s="41"/>
      <c r="C240" s="42"/>
      <c r="D240" s="219" t="s">
        <v>164</v>
      </c>
      <c r="E240" s="42"/>
      <c r="F240" s="220" t="s">
        <v>317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164</v>
      </c>
      <c r="AU240" s="19" t="s">
        <v>83</v>
      </c>
    </row>
    <row r="241" spans="1:47" s="2" customFormat="1" ht="12">
      <c r="A241" s="40"/>
      <c r="B241" s="41"/>
      <c r="C241" s="42"/>
      <c r="D241" s="224" t="s">
        <v>166</v>
      </c>
      <c r="E241" s="42"/>
      <c r="F241" s="225" t="s">
        <v>318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166</v>
      </c>
      <c r="AU241" s="19" t="s">
        <v>83</v>
      </c>
    </row>
    <row r="242" spans="1:51" s="13" customFormat="1" ht="12">
      <c r="A242" s="13"/>
      <c r="B242" s="226"/>
      <c r="C242" s="227"/>
      <c r="D242" s="219" t="s">
        <v>168</v>
      </c>
      <c r="E242" s="228" t="s">
        <v>28</v>
      </c>
      <c r="F242" s="229" t="s">
        <v>319</v>
      </c>
      <c r="G242" s="227"/>
      <c r="H242" s="228" t="s">
        <v>28</v>
      </c>
      <c r="I242" s="230"/>
      <c r="J242" s="227"/>
      <c r="K242" s="227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168</v>
      </c>
      <c r="AU242" s="235" t="s">
        <v>83</v>
      </c>
      <c r="AV242" s="13" t="s">
        <v>81</v>
      </c>
      <c r="AW242" s="13" t="s">
        <v>35</v>
      </c>
      <c r="AX242" s="13" t="s">
        <v>73</v>
      </c>
      <c r="AY242" s="235" t="s">
        <v>154</v>
      </c>
    </row>
    <row r="243" spans="1:51" s="14" customFormat="1" ht="12">
      <c r="A243" s="14"/>
      <c r="B243" s="236"/>
      <c r="C243" s="237"/>
      <c r="D243" s="219" t="s">
        <v>168</v>
      </c>
      <c r="E243" s="238" t="s">
        <v>28</v>
      </c>
      <c r="F243" s="239" t="s">
        <v>320</v>
      </c>
      <c r="G243" s="237"/>
      <c r="H243" s="240">
        <v>2.2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168</v>
      </c>
      <c r="AU243" s="246" t="s">
        <v>83</v>
      </c>
      <c r="AV243" s="14" t="s">
        <v>83</v>
      </c>
      <c r="AW243" s="14" t="s">
        <v>35</v>
      </c>
      <c r="AX243" s="14" t="s">
        <v>81</v>
      </c>
      <c r="AY243" s="246" t="s">
        <v>154</v>
      </c>
    </row>
    <row r="244" spans="1:65" s="2" customFormat="1" ht="37.8" customHeight="1">
      <c r="A244" s="40"/>
      <c r="B244" s="41"/>
      <c r="C244" s="206" t="s">
        <v>321</v>
      </c>
      <c r="D244" s="206" t="s">
        <v>157</v>
      </c>
      <c r="E244" s="207" t="s">
        <v>322</v>
      </c>
      <c r="F244" s="208" t="s">
        <v>323</v>
      </c>
      <c r="G244" s="209" t="s">
        <v>181</v>
      </c>
      <c r="H244" s="210">
        <v>0.011</v>
      </c>
      <c r="I244" s="211"/>
      <c r="J244" s="212">
        <f>ROUND(I244*H244,2)</f>
        <v>0</v>
      </c>
      <c r="K244" s="208" t="s">
        <v>161</v>
      </c>
      <c r="L244" s="46"/>
      <c r="M244" s="213" t="s">
        <v>28</v>
      </c>
      <c r="N244" s="214" t="s">
        <v>44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2.2</v>
      </c>
      <c r="T244" s="216">
        <f>S244*H244</f>
        <v>0.0242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162</v>
      </c>
      <c r="AT244" s="217" t="s">
        <v>157</v>
      </c>
      <c r="AU244" s="217" t="s">
        <v>83</v>
      </c>
      <c r="AY244" s="19" t="s">
        <v>154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81</v>
      </c>
      <c r="BK244" s="218">
        <f>ROUND(I244*H244,2)</f>
        <v>0</v>
      </c>
      <c r="BL244" s="19" t="s">
        <v>162</v>
      </c>
      <c r="BM244" s="217" t="s">
        <v>324</v>
      </c>
    </row>
    <row r="245" spans="1:47" s="2" customFormat="1" ht="12">
      <c r="A245" s="40"/>
      <c r="B245" s="41"/>
      <c r="C245" s="42"/>
      <c r="D245" s="219" t="s">
        <v>164</v>
      </c>
      <c r="E245" s="42"/>
      <c r="F245" s="220" t="s">
        <v>325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164</v>
      </c>
      <c r="AU245" s="19" t="s">
        <v>83</v>
      </c>
    </row>
    <row r="246" spans="1:47" s="2" customFormat="1" ht="12">
      <c r="A246" s="40"/>
      <c r="B246" s="41"/>
      <c r="C246" s="42"/>
      <c r="D246" s="224" t="s">
        <v>166</v>
      </c>
      <c r="E246" s="42"/>
      <c r="F246" s="225" t="s">
        <v>326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166</v>
      </c>
      <c r="AU246" s="19" t="s">
        <v>83</v>
      </c>
    </row>
    <row r="247" spans="1:51" s="13" customFormat="1" ht="12">
      <c r="A247" s="13"/>
      <c r="B247" s="226"/>
      <c r="C247" s="227"/>
      <c r="D247" s="219" t="s">
        <v>168</v>
      </c>
      <c r="E247" s="228" t="s">
        <v>28</v>
      </c>
      <c r="F247" s="229" t="s">
        <v>327</v>
      </c>
      <c r="G247" s="227"/>
      <c r="H247" s="228" t="s">
        <v>28</v>
      </c>
      <c r="I247" s="230"/>
      <c r="J247" s="227"/>
      <c r="K247" s="227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168</v>
      </c>
      <c r="AU247" s="235" t="s">
        <v>83</v>
      </c>
      <c r="AV247" s="13" t="s">
        <v>81</v>
      </c>
      <c r="AW247" s="13" t="s">
        <v>35</v>
      </c>
      <c r="AX247" s="13" t="s">
        <v>73</v>
      </c>
      <c r="AY247" s="235" t="s">
        <v>154</v>
      </c>
    </row>
    <row r="248" spans="1:51" s="14" customFormat="1" ht="12">
      <c r="A248" s="14"/>
      <c r="B248" s="236"/>
      <c r="C248" s="237"/>
      <c r="D248" s="219" t="s">
        <v>168</v>
      </c>
      <c r="E248" s="238" t="s">
        <v>28</v>
      </c>
      <c r="F248" s="239" t="s">
        <v>328</v>
      </c>
      <c r="G248" s="237"/>
      <c r="H248" s="240">
        <v>0.011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168</v>
      </c>
      <c r="AU248" s="246" t="s">
        <v>83</v>
      </c>
      <c r="AV248" s="14" t="s">
        <v>83</v>
      </c>
      <c r="AW248" s="14" t="s">
        <v>35</v>
      </c>
      <c r="AX248" s="14" t="s">
        <v>81</v>
      </c>
      <c r="AY248" s="246" t="s">
        <v>154</v>
      </c>
    </row>
    <row r="249" spans="1:65" s="2" customFormat="1" ht="24.15" customHeight="1">
      <c r="A249" s="40"/>
      <c r="B249" s="41"/>
      <c r="C249" s="206" t="s">
        <v>329</v>
      </c>
      <c r="D249" s="206" t="s">
        <v>157</v>
      </c>
      <c r="E249" s="207" t="s">
        <v>330</v>
      </c>
      <c r="F249" s="208" t="s">
        <v>331</v>
      </c>
      <c r="G249" s="209" t="s">
        <v>160</v>
      </c>
      <c r="H249" s="210">
        <v>9</v>
      </c>
      <c r="I249" s="211"/>
      <c r="J249" s="212">
        <f>ROUND(I249*H249,2)</f>
        <v>0</v>
      </c>
      <c r="K249" s="208" t="s">
        <v>161</v>
      </c>
      <c r="L249" s="46"/>
      <c r="M249" s="213" t="s">
        <v>28</v>
      </c>
      <c r="N249" s="214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0.068</v>
      </c>
      <c r="T249" s="216">
        <f>S249*H249</f>
        <v>0.6120000000000001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162</v>
      </c>
      <c r="AT249" s="217" t="s">
        <v>157</v>
      </c>
      <c r="AU249" s="217" t="s">
        <v>83</v>
      </c>
      <c r="AY249" s="19" t="s">
        <v>154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162</v>
      </c>
      <c r="BM249" s="217" t="s">
        <v>332</v>
      </c>
    </row>
    <row r="250" spans="1:47" s="2" customFormat="1" ht="12">
      <c r="A250" s="40"/>
      <c r="B250" s="41"/>
      <c r="C250" s="42"/>
      <c r="D250" s="219" t="s">
        <v>164</v>
      </c>
      <c r="E250" s="42"/>
      <c r="F250" s="220" t="s">
        <v>333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164</v>
      </c>
      <c r="AU250" s="19" t="s">
        <v>83</v>
      </c>
    </row>
    <row r="251" spans="1:47" s="2" customFormat="1" ht="12">
      <c r="A251" s="40"/>
      <c r="B251" s="41"/>
      <c r="C251" s="42"/>
      <c r="D251" s="224" t="s">
        <v>166</v>
      </c>
      <c r="E251" s="42"/>
      <c r="F251" s="225" t="s">
        <v>334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166</v>
      </c>
      <c r="AU251" s="19" t="s">
        <v>83</v>
      </c>
    </row>
    <row r="252" spans="1:51" s="13" customFormat="1" ht="12">
      <c r="A252" s="13"/>
      <c r="B252" s="226"/>
      <c r="C252" s="227"/>
      <c r="D252" s="219" t="s">
        <v>168</v>
      </c>
      <c r="E252" s="228" t="s">
        <v>28</v>
      </c>
      <c r="F252" s="229" t="s">
        <v>335</v>
      </c>
      <c r="G252" s="227"/>
      <c r="H252" s="228" t="s">
        <v>28</v>
      </c>
      <c r="I252" s="230"/>
      <c r="J252" s="227"/>
      <c r="K252" s="227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168</v>
      </c>
      <c r="AU252" s="235" t="s">
        <v>83</v>
      </c>
      <c r="AV252" s="13" t="s">
        <v>81</v>
      </c>
      <c r="AW252" s="13" t="s">
        <v>35</v>
      </c>
      <c r="AX252" s="13" t="s">
        <v>73</v>
      </c>
      <c r="AY252" s="235" t="s">
        <v>154</v>
      </c>
    </row>
    <row r="253" spans="1:51" s="14" customFormat="1" ht="12">
      <c r="A253" s="14"/>
      <c r="B253" s="236"/>
      <c r="C253" s="237"/>
      <c r="D253" s="219" t="s">
        <v>168</v>
      </c>
      <c r="E253" s="238" t="s">
        <v>28</v>
      </c>
      <c r="F253" s="239" t="s">
        <v>336</v>
      </c>
      <c r="G253" s="237"/>
      <c r="H253" s="240">
        <v>9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168</v>
      </c>
      <c r="AU253" s="246" t="s">
        <v>83</v>
      </c>
      <c r="AV253" s="14" t="s">
        <v>83</v>
      </c>
      <c r="AW253" s="14" t="s">
        <v>35</v>
      </c>
      <c r="AX253" s="14" t="s">
        <v>81</v>
      </c>
      <c r="AY253" s="246" t="s">
        <v>154</v>
      </c>
    </row>
    <row r="254" spans="1:65" s="2" customFormat="1" ht="16.5" customHeight="1">
      <c r="A254" s="40"/>
      <c r="B254" s="41"/>
      <c r="C254" s="206" t="s">
        <v>337</v>
      </c>
      <c r="D254" s="206" t="s">
        <v>157</v>
      </c>
      <c r="E254" s="207" t="s">
        <v>338</v>
      </c>
      <c r="F254" s="208" t="s">
        <v>339</v>
      </c>
      <c r="G254" s="209" t="s">
        <v>160</v>
      </c>
      <c r="H254" s="210">
        <v>48</v>
      </c>
      <c r="I254" s="211"/>
      <c r="J254" s="212">
        <f>ROUND(I254*H254,2)</f>
        <v>0</v>
      </c>
      <c r="K254" s="208" t="s">
        <v>161</v>
      </c>
      <c r="L254" s="46"/>
      <c r="M254" s="213" t="s">
        <v>28</v>
      </c>
      <c r="N254" s="214" t="s">
        <v>44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0.018</v>
      </c>
      <c r="T254" s="216">
        <f>S254*H254</f>
        <v>0.8639999999999999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162</v>
      </c>
      <c r="AT254" s="217" t="s">
        <v>157</v>
      </c>
      <c r="AU254" s="217" t="s">
        <v>83</v>
      </c>
      <c r="AY254" s="19" t="s">
        <v>154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81</v>
      </c>
      <c r="BK254" s="218">
        <f>ROUND(I254*H254,2)</f>
        <v>0</v>
      </c>
      <c r="BL254" s="19" t="s">
        <v>162</v>
      </c>
      <c r="BM254" s="217" t="s">
        <v>340</v>
      </c>
    </row>
    <row r="255" spans="1:47" s="2" customFormat="1" ht="12">
      <c r="A255" s="40"/>
      <c r="B255" s="41"/>
      <c r="C255" s="42"/>
      <c r="D255" s="219" t="s">
        <v>164</v>
      </c>
      <c r="E255" s="42"/>
      <c r="F255" s="220" t="s">
        <v>341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164</v>
      </c>
      <c r="AU255" s="19" t="s">
        <v>83</v>
      </c>
    </row>
    <row r="256" spans="1:47" s="2" customFormat="1" ht="12">
      <c r="A256" s="40"/>
      <c r="B256" s="41"/>
      <c r="C256" s="42"/>
      <c r="D256" s="224" t="s">
        <v>166</v>
      </c>
      <c r="E256" s="42"/>
      <c r="F256" s="225" t="s">
        <v>342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166</v>
      </c>
      <c r="AU256" s="19" t="s">
        <v>83</v>
      </c>
    </row>
    <row r="257" spans="1:51" s="13" customFormat="1" ht="12">
      <c r="A257" s="13"/>
      <c r="B257" s="226"/>
      <c r="C257" s="227"/>
      <c r="D257" s="219" t="s">
        <v>168</v>
      </c>
      <c r="E257" s="228" t="s">
        <v>28</v>
      </c>
      <c r="F257" s="229" t="s">
        <v>343</v>
      </c>
      <c r="G257" s="227"/>
      <c r="H257" s="228" t="s">
        <v>28</v>
      </c>
      <c r="I257" s="230"/>
      <c r="J257" s="227"/>
      <c r="K257" s="227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168</v>
      </c>
      <c r="AU257" s="235" t="s">
        <v>83</v>
      </c>
      <c r="AV257" s="13" t="s">
        <v>81</v>
      </c>
      <c r="AW257" s="13" t="s">
        <v>35</v>
      </c>
      <c r="AX257" s="13" t="s">
        <v>73</v>
      </c>
      <c r="AY257" s="235" t="s">
        <v>154</v>
      </c>
    </row>
    <row r="258" spans="1:51" s="13" customFormat="1" ht="12">
      <c r="A258" s="13"/>
      <c r="B258" s="226"/>
      <c r="C258" s="227"/>
      <c r="D258" s="219" t="s">
        <v>168</v>
      </c>
      <c r="E258" s="228" t="s">
        <v>28</v>
      </c>
      <c r="F258" s="229" t="s">
        <v>344</v>
      </c>
      <c r="G258" s="227"/>
      <c r="H258" s="228" t="s">
        <v>28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168</v>
      </c>
      <c r="AU258" s="235" t="s">
        <v>83</v>
      </c>
      <c r="AV258" s="13" t="s">
        <v>81</v>
      </c>
      <c r="AW258" s="13" t="s">
        <v>35</v>
      </c>
      <c r="AX258" s="13" t="s">
        <v>73</v>
      </c>
      <c r="AY258" s="235" t="s">
        <v>154</v>
      </c>
    </row>
    <row r="259" spans="1:51" s="14" customFormat="1" ht="12">
      <c r="A259" s="14"/>
      <c r="B259" s="236"/>
      <c r="C259" s="237"/>
      <c r="D259" s="219" t="s">
        <v>168</v>
      </c>
      <c r="E259" s="238" t="s">
        <v>28</v>
      </c>
      <c r="F259" s="239" t="s">
        <v>345</v>
      </c>
      <c r="G259" s="237"/>
      <c r="H259" s="240">
        <v>13.65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168</v>
      </c>
      <c r="AU259" s="246" t="s">
        <v>83</v>
      </c>
      <c r="AV259" s="14" t="s">
        <v>83</v>
      </c>
      <c r="AW259" s="14" t="s">
        <v>35</v>
      </c>
      <c r="AX259" s="14" t="s">
        <v>73</v>
      </c>
      <c r="AY259" s="246" t="s">
        <v>154</v>
      </c>
    </row>
    <row r="260" spans="1:51" s="14" customFormat="1" ht="12">
      <c r="A260" s="14"/>
      <c r="B260" s="236"/>
      <c r="C260" s="237"/>
      <c r="D260" s="219" t="s">
        <v>168</v>
      </c>
      <c r="E260" s="238" t="s">
        <v>28</v>
      </c>
      <c r="F260" s="239" t="s">
        <v>346</v>
      </c>
      <c r="G260" s="237"/>
      <c r="H260" s="240">
        <v>7.15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168</v>
      </c>
      <c r="AU260" s="246" t="s">
        <v>83</v>
      </c>
      <c r="AV260" s="14" t="s">
        <v>83</v>
      </c>
      <c r="AW260" s="14" t="s">
        <v>35</v>
      </c>
      <c r="AX260" s="14" t="s">
        <v>73</v>
      </c>
      <c r="AY260" s="246" t="s">
        <v>154</v>
      </c>
    </row>
    <row r="261" spans="1:51" s="14" customFormat="1" ht="12">
      <c r="A261" s="14"/>
      <c r="B261" s="236"/>
      <c r="C261" s="237"/>
      <c r="D261" s="219" t="s">
        <v>168</v>
      </c>
      <c r="E261" s="238" t="s">
        <v>28</v>
      </c>
      <c r="F261" s="239" t="s">
        <v>347</v>
      </c>
      <c r="G261" s="237"/>
      <c r="H261" s="240">
        <v>19.5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168</v>
      </c>
      <c r="AU261" s="246" t="s">
        <v>83</v>
      </c>
      <c r="AV261" s="14" t="s">
        <v>83</v>
      </c>
      <c r="AW261" s="14" t="s">
        <v>35</v>
      </c>
      <c r="AX261" s="14" t="s">
        <v>73</v>
      </c>
      <c r="AY261" s="246" t="s">
        <v>154</v>
      </c>
    </row>
    <row r="262" spans="1:51" s="14" customFormat="1" ht="12">
      <c r="A262" s="14"/>
      <c r="B262" s="236"/>
      <c r="C262" s="237"/>
      <c r="D262" s="219" t="s">
        <v>168</v>
      </c>
      <c r="E262" s="238" t="s">
        <v>28</v>
      </c>
      <c r="F262" s="239" t="s">
        <v>346</v>
      </c>
      <c r="G262" s="237"/>
      <c r="H262" s="240">
        <v>7.15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168</v>
      </c>
      <c r="AU262" s="246" t="s">
        <v>83</v>
      </c>
      <c r="AV262" s="14" t="s">
        <v>83</v>
      </c>
      <c r="AW262" s="14" t="s">
        <v>35</v>
      </c>
      <c r="AX262" s="14" t="s">
        <v>73</v>
      </c>
      <c r="AY262" s="246" t="s">
        <v>154</v>
      </c>
    </row>
    <row r="263" spans="1:51" s="14" customFormat="1" ht="12">
      <c r="A263" s="14"/>
      <c r="B263" s="236"/>
      <c r="C263" s="237"/>
      <c r="D263" s="219" t="s">
        <v>168</v>
      </c>
      <c r="E263" s="238" t="s">
        <v>28</v>
      </c>
      <c r="F263" s="239" t="s">
        <v>348</v>
      </c>
      <c r="G263" s="237"/>
      <c r="H263" s="240">
        <v>0.55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168</v>
      </c>
      <c r="AU263" s="246" t="s">
        <v>83</v>
      </c>
      <c r="AV263" s="14" t="s">
        <v>83</v>
      </c>
      <c r="AW263" s="14" t="s">
        <v>35</v>
      </c>
      <c r="AX263" s="14" t="s">
        <v>73</v>
      </c>
      <c r="AY263" s="246" t="s">
        <v>154</v>
      </c>
    </row>
    <row r="264" spans="1:51" s="15" customFormat="1" ht="12">
      <c r="A264" s="15"/>
      <c r="B264" s="247"/>
      <c r="C264" s="248"/>
      <c r="D264" s="219" t="s">
        <v>168</v>
      </c>
      <c r="E264" s="249" t="s">
        <v>28</v>
      </c>
      <c r="F264" s="250" t="s">
        <v>222</v>
      </c>
      <c r="G264" s="248"/>
      <c r="H264" s="251">
        <v>47.99999999999999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168</v>
      </c>
      <c r="AU264" s="257" t="s">
        <v>83</v>
      </c>
      <c r="AV264" s="15" t="s">
        <v>162</v>
      </c>
      <c r="AW264" s="15" t="s">
        <v>35</v>
      </c>
      <c r="AX264" s="15" t="s">
        <v>81</v>
      </c>
      <c r="AY264" s="257" t="s">
        <v>154</v>
      </c>
    </row>
    <row r="265" spans="1:65" s="2" customFormat="1" ht="21.75" customHeight="1">
      <c r="A265" s="40"/>
      <c r="B265" s="41"/>
      <c r="C265" s="206" t="s">
        <v>7</v>
      </c>
      <c r="D265" s="206" t="s">
        <v>157</v>
      </c>
      <c r="E265" s="207" t="s">
        <v>349</v>
      </c>
      <c r="F265" s="208" t="s">
        <v>350</v>
      </c>
      <c r="G265" s="209" t="s">
        <v>160</v>
      </c>
      <c r="H265" s="210">
        <v>16</v>
      </c>
      <c r="I265" s="211"/>
      <c r="J265" s="212">
        <f>ROUND(I265*H265,2)</f>
        <v>0</v>
      </c>
      <c r="K265" s="208" t="s">
        <v>161</v>
      </c>
      <c r="L265" s="46"/>
      <c r="M265" s="213" t="s">
        <v>28</v>
      </c>
      <c r="N265" s="214" t="s">
        <v>44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0.076</v>
      </c>
      <c r="T265" s="216">
        <f>S265*H265</f>
        <v>1.216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162</v>
      </c>
      <c r="AT265" s="217" t="s">
        <v>157</v>
      </c>
      <c r="AU265" s="217" t="s">
        <v>83</v>
      </c>
      <c r="AY265" s="19" t="s">
        <v>154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81</v>
      </c>
      <c r="BK265" s="218">
        <f>ROUND(I265*H265,2)</f>
        <v>0</v>
      </c>
      <c r="BL265" s="19" t="s">
        <v>162</v>
      </c>
      <c r="BM265" s="217" t="s">
        <v>351</v>
      </c>
    </row>
    <row r="266" spans="1:47" s="2" customFormat="1" ht="12">
      <c r="A266" s="40"/>
      <c r="B266" s="41"/>
      <c r="C266" s="42"/>
      <c r="D266" s="219" t="s">
        <v>164</v>
      </c>
      <c r="E266" s="42"/>
      <c r="F266" s="220" t="s">
        <v>352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164</v>
      </c>
      <c r="AU266" s="19" t="s">
        <v>83</v>
      </c>
    </row>
    <row r="267" spans="1:47" s="2" customFormat="1" ht="12">
      <c r="A267" s="40"/>
      <c r="B267" s="41"/>
      <c r="C267" s="42"/>
      <c r="D267" s="224" t="s">
        <v>166</v>
      </c>
      <c r="E267" s="42"/>
      <c r="F267" s="225" t="s">
        <v>353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166</v>
      </c>
      <c r="AU267" s="19" t="s">
        <v>83</v>
      </c>
    </row>
    <row r="268" spans="1:51" s="13" customFormat="1" ht="12">
      <c r="A268" s="13"/>
      <c r="B268" s="226"/>
      <c r="C268" s="227"/>
      <c r="D268" s="219" t="s">
        <v>168</v>
      </c>
      <c r="E268" s="228" t="s">
        <v>28</v>
      </c>
      <c r="F268" s="229" t="s">
        <v>354</v>
      </c>
      <c r="G268" s="227"/>
      <c r="H268" s="228" t="s">
        <v>28</v>
      </c>
      <c r="I268" s="230"/>
      <c r="J268" s="227"/>
      <c r="K268" s="227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168</v>
      </c>
      <c r="AU268" s="235" t="s">
        <v>83</v>
      </c>
      <c r="AV268" s="13" t="s">
        <v>81</v>
      </c>
      <c r="AW268" s="13" t="s">
        <v>35</v>
      </c>
      <c r="AX268" s="13" t="s">
        <v>73</v>
      </c>
      <c r="AY268" s="235" t="s">
        <v>154</v>
      </c>
    </row>
    <row r="269" spans="1:51" s="14" customFormat="1" ht="12">
      <c r="A269" s="14"/>
      <c r="B269" s="236"/>
      <c r="C269" s="237"/>
      <c r="D269" s="219" t="s">
        <v>168</v>
      </c>
      <c r="E269" s="238" t="s">
        <v>28</v>
      </c>
      <c r="F269" s="239" t="s">
        <v>355</v>
      </c>
      <c r="G269" s="237"/>
      <c r="H269" s="240">
        <v>15.125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168</v>
      </c>
      <c r="AU269" s="246" t="s">
        <v>83</v>
      </c>
      <c r="AV269" s="14" t="s">
        <v>83</v>
      </c>
      <c r="AW269" s="14" t="s">
        <v>35</v>
      </c>
      <c r="AX269" s="14" t="s">
        <v>73</v>
      </c>
      <c r="AY269" s="246" t="s">
        <v>154</v>
      </c>
    </row>
    <row r="270" spans="1:51" s="14" customFormat="1" ht="12">
      <c r="A270" s="14"/>
      <c r="B270" s="236"/>
      <c r="C270" s="237"/>
      <c r="D270" s="219" t="s">
        <v>168</v>
      </c>
      <c r="E270" s="238" t="s">
        <v>28</v>
      </c>
      <c r="F270" s="239" t="s">
        <v>356</v>
      </c>
      <c r="G270" s="237"/>
      <c r="H270" s="240">
        <v>0.875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168</v>
      </c>
      <c r="AU270" s="246" t="s">
        <v>83</v>
      </c>
      <c r="AV270" s="14" t="s">
        <v>83</v>
      </c>
      <c r="AW270" s="14" t="s">
        <v>35</v>
      </c>
      <c r="AX270" s="14" t="s">
        <v>73</v>
      </c>
      <c r="AY270" s="246" t="s">
        <v>154</v>
      </c>
    </row>
    <row r="271" spans="1:51" s="15" customFormat="1" ht="12">
      <c r="A271" s="15"/>
      <c r="B271" s="247"/>
      <c r="C271" s="248"/>
      <c r="D271" s="219" t="s">
        <v>168</v>
      </c>
      <c r="E271" s="249" t="s">
        <v>28</v>
      </c>
      <c r="F271" s="250" t="s">
        <v>222</v>
      </c>
      <c r="G271" s="248"/>
      <c r="H271" s="251">
        <v>16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7" t="s">
        <v>168</v>
      </c>
      <c r="AU271" s="257" t="s">
        <v>83</v>
      </c>
      <c r="AV271" s="15" t="s">
        <v>162</v>
      </c>
      <c r="AW271" s="15" t="s">
        <v>35</v>
      </c>
      <c r="AX271" s="15" t="s">
        <v>81</v>
      </c>
      <c r="AY271" s="257" t="s">
        <v>154</v>
      </c>
    </row>
    <row r="272" spans="1:65" s="2" customFormat="1" ht="24.15" customHeight="1">
      <c r="A272" s="40"/>
      <c r="B272" s="41"/>
      <c r="C272" s="206" t="s">
        <v>357</v>
      </c>
      <c r="D272" s="206" t="s">
        <v>157</v>
      </c>
      <c r="E272" s="207" t="s">
        <v>358</v>
      </c>
      <c r="F272" s="208" t="s">
        <v>359</v>
      </c>
      <c r="G272" s="209" t="s">
        <v>207</v>
      </c>
      <c r="H272" s="210">
        <v>10</v>
      </c>
      <c r="I272" s="211"/>
      <c r="J272" s="212">
        <f>ROUND(I272*H272,2)</f>
        <v>0</v>
      </c>
      <c r="K272" s="208" t="s">
        <v>161</v>
      </c>
      <c r="L272" s="46"/>
      <c r="M272" s="213" t="s">
        <v>28</v>
      </c>
      <c r="N272" s="214" t="s">
        <v>44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0.024</v>
      </c>
      <c r="T272" s="216">
        <f>S272*H272</f>
        <v>0.24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162</v>
      </c>
      <c r="AT272" s="217" t="s">
        <v>157</v>
      </c>
      <c r="AU272" s="217" t="s">
        <v>83</v>
      </c>
      <c r="AY272" s="19" t="s">
        <v>154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81</v>
      </c>
      <c r="BK272" s="218">
        <f>ROUND(I272*H272,2)</f>
        <v>0</v>
      </c>
      <c r="BL272" s="19" t="s">
        <v>162</v>
      </c>
      <c r="BM272" s="217" t="s">
        <v>360</v>
      </c>
    </row>
    <row r="273" spans="1:47" s="2" customFormat="1" ht="12">
      <c r="A273" s="40"/>
      <c r="B273" s="41"/>
      <c r="C273" s="42"/>
      <c r="D273" s="219" t="s">
        <v>164</v>
      </c>
      <c r="E273" s="42"/>
      <c r="F273" s="220" t="s">
        <v>361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164</v>
      </c>
      <c r="AU273" s="19" t="s">
        <v>83</v>
      </c>
    </row>
    <row r="274" spans="1:47" s="2" customFormat="1" ht="12">
      <c r="A274" s="40"/>
      <c r="B274" s="41"/>
      <c r="C274" s="42"/>
      <c r="D274" s="224" t="s">
        <v>166</v>
      </c>
      <c r="E274" s="42"/>
      <c r="F274" s="225" t="s">
        <v>362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166</v>
      </c>
      <c r="AU274" s="19" t="s">
        <v>83</v>
      </c>
    </row>
    <row r="275" spans="1:51" s="13" customFormat="1" ht="12">
      <c r="A275" s="13"/>
      <c r="B275" s="226"/>
      <c r="C275" s="227"/>
      <c r="D275" s="219" t="s">
        <v>168</v>
      </c>
      <c r="E275" s="228" t="s">
        <v>28</v>
      </c>
      <c r="F275" s="229" t="s">
        <v>363</v>
      </c>
      <c r="G275" s="227"/>
      <c r="H275" s="228" t="s">
        <v>28</v>
      </c>
      <c r="I275" s="230"/>
      <c r="J275" s="227"/>
      <c r="K275" s="227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168</v>
      </c>
      <c r="AU275" s="235" t="s">
        <v>83</v>
      </c>
      <c r="AV275" s="13" t="s">
        <v>81</v>
      </c>
      <c r="AW275" s="13" t="s">
        <v>35</v>
      </c>
      <c r="AX275" s="13" t="s">
        <v>73</v>
      </c>
      <c r="AY275" s="235" t="s">
        <v>154</v>
      </c>
    </row>
    <row r="276" spans="1:51" s="14" customFormat="1" ht="12">
      <c r="A276" s="14"/>
      <c r="B276" s="236"/>
      <c r="C276" s="237"/>
      <c r="D276" s="219" t="s">
        <v>168</v>
      </c>
      <c r="E276" s="238" t="s">
        <v>28</v>
      </c>
      <c r="F276" s="239" t="s">
        <v>223</v>
      </c>
      <c r="G276" s="237"/>
      <c r="H276" s="240">
        <v>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168</v>
      </c>
      <c r="AU276" s="246" t="s">
        <v>83</v>
      </c>
      <c r="AV276" s="14" t="s">
        <v>83</v>
      </c>
      <c r="AW276" s="14" t="s">
        <v>35</v>
      </c>
      <c r="AX276" s="14" t="s">
        <v>73</v>
      </c>
      <c r="AY276" s="246" t="s">
        <v>154</v>
      </c>
    </row>
    <row r="277" spans="1:51" s="13" customFormat="1" ht="12">
      <c r="A277" s="13"/>
      <c r="B277" s="226"/>
      <c r="C277" s="227"/>
      <c r="D277" s="219" t="s">
        <v>168</v>
      </c>
      <c r="E277" s="228" t="s">
        <v>28</v>
      </c>
      <c r="F277" s="229" t="s">
        <v>364</v>
      </c>
      <c r="G277" s="227"/>
      <c r="H277" s="228" t="s">
        <v>28</v>
      </c>
      <c r="I277" s="230"/>
      <c r="J277" s="227"/>
      <c r="K277" s="227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168</v>
      </c>
      <c r="AU277" s="235" t="s">
        <v>83</v>
      </c>
      <c r="AV277" s="13" t="s">
        <v>81</v>
      </c>
      <c r="AW277" s="13" t="s">
        <v>35</v>
      </c>
      <c r="AX277" s="13" t="s">
        <v>73</v>
      </c>
      <c r="AY277" s="235" t="s">
        <v>154</v>
      </c>
    </row>
    <row r="278" spans="1:51" s="14" customFormat="1" ht="12">
      <c r="A278" s="14"/>
      <c r="B278" s="236"/>
      <c r="C278" s="237"/>
      <c r="D278" s="219" t="s">
        <v>168</v>
      </c>
      <c r="E278" s="238" t="s">
        <v>28</v>
      </c>
      <c r="F278" s="239" t="s">
        <v>365</v>
      </c>
      <c r="G278" s="237"/>
      <c r="H278" s="240">
        <v>2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168</v>
      </c>
      <c r="AU278" s="246" t="s">
        <v>83</v>
      </c>
      <c r="AV278" s="14" t="s">
        <v>83</v>
      </c>
      <c r="AW278" s="14" t="s">
        <v>35</v>
      </c>
      <c r="AX278" s="14" t="s">
        <v>73</v>
      </c>
      <c r="AY278" s="246" t="s">
        <v>154</v>
      </c>
    </row>
    <row r="279" spans="1:51" s="15" customFormat="1" ht="12">
      <c r="A279" s="15"/>
      <c r="B279" s="247"/>
      <c r="C279" s="248"/>
      <c r="D279" s="219" t="s">
        <v>168</v>
      </c>
      <c r="E279" s="249" t="s">
        <v>28</v>
      </c>
      <c r="F279" s="250" t="s">
        <v>222</v>
      </c>
      <c r="G279" s="248"/>
      <c r="H279" s="251">
        <v>10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168</v>
      </c>
      <c r="AU279" s="257" t="s">
        <v>83</v>
      </c>
      <c r="AV279" s="15" t="s">
        <v>162</v>
      </c>
      <c r="AW279" s="15" t="s">
        <v>35</v>
      </c>
      <c r="AX279" s="15" t="s">
        <v>81</v>
      </c>
      <c r="AY279" s="257" t="s">
        <v>154</v>
      </c>
    </row>
    <row r="280" spans="1:65" s="2" customFormat="1" ht="24.15" customHeight="1">
      <c r="A280" s="40"/>
      <c r="B280" s="41"/>
      <c r="C280" s="206" t="s">
        <v>366</v>
      </c>
      <c r="D280" s="206" t="s">
        <v>157</v>
      </c>
      <c r="E280" s="207" t="s">
        <v>367</v>
      </c>
      <c r="F280" s="208" t="s">
        <v>368</v>
      </c>
      <c r="G280" s="209" t="s">
        <v>160</v>
      </c>
      <c r="H280" s="210">
        <v>2</v>
      </c>
      <c r="I280" s="211"/>
      <c r="J280" s="212">
        <f>ROUND(I280*H280,2)</f>
        <v>0</v>
      </c>
      <c r="K280" s="208" t="s">
        <v>161</v>
      </c>
      <c r="L280" s="46"/>
      <c r="M280" s="213" t="s">
        <v>28</v>
      </c>
      <c r="N280" s="214" t="s">
        <v>44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0.183</v>
      </c>
      <c r="T280" s="216">
        <f>S280*H280</f>
        <v>0.366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162</v>
      </c>
      <c r="AT280" s="217" t="s">
        <v>157</v>
      </c>
      <c r="AU280" s="217" t="s">
        <v>83</v>
      </c>
      <c r="AY280" s="19" t="s">
        <v>154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81</v>
      </c>
      <c r="BK280" s="218">
        <f>ROUND(I280*H280,2)</f>
        <v>0</v>
      </c>
      <c r="BL280" s="19" t="s">
        <v>162</v>
      </c>
      <c r="BM280" s="217" t="s">
        <v>369</v>
      </c>
    </row>
    <row r="281" spans="1:47" s="2" customFormat="1" ht="12">
      <c r="A281" s="40"/>
      <c r="B281" s="41"/>
      <c r="C281" s="42"/>
      <c r="D281" s="219" t="s">
        <v>164</v>
      </c>
      <c r="E281" s="42"/>
      <c r="F281" s="220" t="s">
        <v>370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164</v>
      </c>
      <c r="AU281" s="19" t="s">
        <v>83</v>
      </c>
    </row>
    <row r="282" spans="1:47" s="2" customFormat="1" ht="12">
      <c r="A282" s="40"/>
      <c r="B282" s="41"/>
      <c r="C282" s="42"/>
      <c r="D282" s="224" t="s">
        <v>166</v>
      </c>
      <c r="E282" s="42"/>
      <c r="F282" s="225" t="s">
        <v>371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166</v>
      </c>
      <c r="AU282" s="19" t="s">
        <v>83</v>
      </c>
    </row>
    <row r="283" spans="1:51" s="13" customFormat="1" ht="12">
      <c r="A283" s="13"/>
      <c r="B283" s="226"/>
      <c r="C283" s="227"/>
      <c r="D283" s="219" t="s">
        <v>168</v>
      </c>
      <c r="E283" s="228" t="s">
        <v>28</v>
      </c>
      <c r="F283" s="229" t="s">
        <v>372</v>
      </c>
      <c r="G283" s="227"/>
      <c r="H283" s="228" t="s">
        <v>28</v>
      </c>
      <c r="I283" s="230"/>
      <c r="J283" s="227"/>
      <c r="K283" s="227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168</v>
      </c>
      <c r="AU283" s="235" t="s">
        <v>83</v>
      </c>
      <c r="AV283" s="13" t="s">
        <v>81</v>
      </c>
      <c r="AW283" s="13" t="s">
        <v>35</v>
      </c>
      <c r="AX283" s="13" t="s">
        <v>73</v>
      </c>
      <c r="AY283" s="235" t="s">
        <v>154</v>
      </c>
    </row>
    <row r="284" spans="1:51" s="14" customFormat="1" ht="12">
      <c r="A284" s="14"/>
      <c r="B284" s="236"/>
      <c r="C284" s="237"/>
      <c r="D284" s="219" t="s">
        <v>168</v>
      </c>
      <c r="E284" s="238" t="s">
        <v>28</v>
      </c>
      <c r="F284" s="239" t="s">
        <v>373</v>
      </c>
      <c r="G284" s="237"/>
      <c r="H284" s="240">
        <v>1.95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168</v>
      </c>
      <c r="AU284" s="246" t="s">
        <v>83</v>
      </c>
      <c r="AV284" s="14" t="s">
        <v>83</v>
      </c>
      <c r="AW284" s="14" t="s">
        <v>35</v>
      </c>
      <c r="AX284" s="14" t="s">
        <v>73</v>
      </c>
      <c r="AY284" s="246" t="s">
        <v>154</v>
      </c>
    </row>
    <row r="285" spans="1:51" s="14" customFormat="1" ht="12">
      <c r="A285" s="14"/>
      <c r="B285" s="236"/>
      <c r="C285" s="237"/>
      <c r="D285" s="219" t="s">
        <v>168</v>
      </c>
      <c r="E285" s="238" t="s">
        <v>28</v>
      </c>
      <c r="F285" s="239" t="s">
        <v>374</v>
      </c>
      <c r="G285" s="237"/>
      <c r="H285" s="240">
        <v>0.05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168</v>
      </c>
      <c r="AU285" s="246" t="s">
        <v>83</v>
      </c>
      <c r="AV285" s="14" t="s">
        <v>83</v>
      </c>
      <c r="AW285" s="14" t="s">
        <v>35</v>
      </c>
      <c r="AX285" s="14" t="s">
        <v>73</v>
      </c>
      <c r="AY285" s="246" t="s">
        <v>154</v>
      </c>
    </row>
    <row r="286" spans="1:51" s="15" customFormat="1" ht="12">
      <c r="A286" s="15"/>
      <c r="B286" s="247"/>
      <c r="C286" s="248"/>
      <c r="D286" s="219" t="s">
        <v>168</v>
      </c>
      <c r="E286" s="249" t="s">
        <v>28</v>
      </c>
      <c r="F286" s="250" t="s">
        <v>222</v>
      </c>
      <c r="G286" s="248"/>
      <c r="H286" s="251">
        <v>2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7" t="s">
        <v>168</v>
      </c>
      <c r="AU286" s="257" t="s">
        <v>83</v>
      </c>
      <c r="AV286" s="15" t="s">
        <v>162</v>
      </c>
      <c r="AW286" s="15" t="s">
        <v>35</v>
      </c>
      <c r="AX286" s="15" t="s">
        <v>81</v>
      </c>
      <c r="AY286" s="257" t="s">
        <v>154</v>
      </c>
    </row>
    <row r="287" spans="1:65" s="2" customFormat="1" ht="24.15" customHeight="1">
      <c r="A287" s="40"/>
      <c r="B287" s="41"/>
      <c r="C287" s="206" t="s">
        <v>375</v>
      </c>
      <c r="D287" s="206" t="s">
        <v>157</v>
      </c>
      <c r="E287" s="207" t="s">
        <v>376</v>
      </c>
      <c r="F287" s="208" t="s">
        <v>377</v>
      </c>
      <c r="G287" s="209" t="s">
        <v>160</v>
      </c>
      <c r="H287" s="210">
        <v>13</v>
      </c>
      <c r="I287" s="211"/>
      <c r="J287" s="212">
        <f>ROUND(I287*H287,2)</f>
        <v>0</v>
      </c>
      <c r="K287" s="208" t="s">
        <v>161</v>
      </c>
      <c r="L287" s="46"/>
      <c r="M287" s="213" t="s">
        <v>28</v>
      </c>
      <c r="N287" s="214" t="s">
        <v>44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0.275</v>
      </c>
      <c r="T287" s="216">
        <f>S287*H287</f>
        <v>3.575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162</v>
      </c>
      <c r="AT287" s="217" t="s">
        <v>157</v>
      </c>
      <c r="AU287" s="217" t="s">
        <v>83</v>
      </c>
      <c r="AY287" s="19" t="s">
        <v>154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81</v>
      </c>
      <c r="BK287" s="218">
        <f>ROUND(I287*H287,2)</f>
        <v>0</v>
      </c>
      <c r="BL287" s="19" t="s">
        <v>162</v>
      </c>
      <c r="BM287" s="217" t="s">
        <v>378</v>
      </c>
    </row>
    <row r="288" spans="1:47" s="2" customFormat="1" ht="12">
      <c r="A288" s="40"/>
      <c r="B288" s="41"/>
      <c r="C288" s="42"/>
      <c r="D288" s="219" t="s">
        <v>164</v>
      </c>
      <c r="E288" s="42"/>
      <c r="F288" s="220" t="s">
        <v>379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164</v>
      </c>
      <c r="AU288" s="19" t="s">
        <v>83</v>
      </c>
    </row>
    <row r="289" spans="1:47" s="2" customFormat="1" ht="12">
      <c r="A289" s="40"/>
      <c r="B289" s="41"/>
      <c r="C289" s="42"/>
      <c r="D289" s="224" t="s">
        <v>166</v>
      </c>
      <c r="E289" s="42"/>
      <c r="F289" s="225" t="s">
        <v>380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166</v>
      </c>
      <c r="AU289" s="19" t="s">
        <v>83</v>
      </c>
    </row>
    <row r="290" spans="1:51" s="13" customFormat="1" ht="12">
      <c r="A290" s="13"/>
      <c r="B290" s="226"/>
      <c r="C290" s="227"/>
      <c r="D290" s="219" t="s">
        <v>168</v>
      </c>
      <c r="E290" s="228" t="s">
        <v>28</v>
      </c>
      <c r="F290" s="229" t="s">
        <v>381</v>
      </c>
      <c r="G290" s="227"/>
      <c r="H290" s="228" t="s">
        <v>28</v>
      </c>
      <c r="I290" s="230"/>
      <c r="J290" s="227"/>
      <c r="K290" s="227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168</v>
      </c>
      <c r="AU290" s="235" t="s">
        <v>83</v>
      </c>
      <c r="AV290" s="13" t="s">
        <v>81</v>
      </c>
      <c r="AW290" s="13" t="s">
        <v>35</v>
      </c>
      <c r="AX290" s="13" t="s">
        <v>73</v>
      </c>
      <c r="AY290" s="235" t="s">
        <v>154</v>
      </c>
    </row>
    <row r="291" spans="1:51" s="14" customFormat="1" ht="12">
      <c r="A291" s="14"/>
      <c r="B291" s="236"/>
      <c r="C291" s="237"/>
      <c r="D291" s="219" t="s">
        <v>168</v>
      </c>
      <c r="E291" s="238" t="s">
        <v>28</v>
      </c>
      <c r="F291" s="239" t="s">
        <v>382</v>
      </c>
      <c r="G291" s="237"/>
      <c r="H291" s="240">
        <v>3.825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168</v>
      </c>
      <c r="AU291" s="246" t="s">
        <v>83</v>
      </c>
      <c r="AV291" s="14" t="s">
        <v>83</v>
      </c>
      <c r="AW291" s="14" t="s">
        <v>35</v>
      </c>
      <c r="AX291" s="14" t="s">
        <v>73</v>
      </c>
      <c r="AY291" s="246" t="s">
        <v>154</v>
      </c>
    </row>
    <row r="292" spans="1:51" s="14" customFormat="1" ht="12">
      <c r="A292" s="14"/>
      <c r="B292" s="236"/>
      <c r="C292" s="237"/>
      <c r="D292" s="219" t="s">
        <v>168</v>
      </c>
      <c r="E292" s="238" t="s">
        <v>28</v>
      </c>
      <c r="F292" s="239" t="s">
        <v>383</v>
      </c>
      <c r="G292" s="237"/>
      <c r="H292" s="240">
        <v>1.98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168</v>
      </c>
      <c r="AU292" s="246" t="s">
        <v>83</v>
      </c>
      <c r="AV292" s="14" t="s">
        <v>83</v>
      </c>
      <c r="AW292" s="14" t="s">
        <v>35</v>
      </c>
      <c r="AX292" s="14" t="s">
        <v>73</v>
      </c>
      <c r="AY292" s="246" t="s">
        <v>154</v>
      </c>
    </row>
    <row r="293" spans="1:51" s="14" customFormat="1" ht="12">
      <c r="A293" s="14"/>
      <c r="B293" s="236"/>
      <c r="C293" s="237"/>
      <c r="D293" s="219" t="s">
        <v>168</v>
      </c>
      <c r="E293" s="238" t="s">
        <v>28</v>
      </c>
      <c r="F293" s="239" t="s">
        <v>384</v>
      </c>
      <c r="G293" s="237"/>
      <c r="H293" s="240">
        <v>1.2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6" t="s">
        <v>168</v>
      </c>
      <c r="AU293" s="246" t="s">
        <v>83</v>
      </c>
      <c r="AV293" s="14" t="s">
        <v>83</v>
      </c>
      <c r="AW293" s="14" t="s">
        <v>35</v>
      </c>
      <c r="AX293" s="14" t="s">
        <v>73</v>
      </c>
      <c r="AY293" s="246" t="s">
        <v>154</v>
      </c>
    </row>
    <row r="294" spans="1:51" s="14" customFormat="1" ht="12">
      <c r="A294" s="14"/>
      <c r="B294" s="236"/>
      <c r="C294" s="237"/>
      <c r="D294" s="219" t="s">
        <v>168</v>
      </c>
      <c r="E294" s="238" t="s">
        <v>28</v>
      </c>
      <c r="F294" s="239" t="s">
        <v>385</v>
      </c>
      <c r="G294" s="237"/>
      <c r="H294" s="240">
        <v>0.54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168</v>
      </c>
      <c r="AU294" s="246" t="s">
        <v>83</v>
      </c>
      <c r="AV294" s="14" t="s">
        <v>83</v>
      </c>
      <c r="AW294" s="14" t="s">
        <v>35</v>
      </c>
      <c r="AX294" s="14" t="s">
        <v>73</v>
      </c>
      <c r="AY294" s="246" t="s">
        <v>154</v>
      </c>
    </row>
    <row r="295" spans="1:51" s="14" customFormat="1" ht="12">
      <c r="A295" s="14"/>
      <c r="B295" s="236"/>
      <c r="C295" s="237"/>
      <c r="D295" s="219" t="s">
        <v>168</v>
      </c>
      <c r="E295" s="238" t="s">
        <v>28</v>
      </c>
      <c r="F295" s="239" t="s">
        <v>382</v>
      </c>
      <c r="G295" s="237"/>
      <c r="H295" s="240">
        <v>3.825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168</v>
      </c>
      <c r="AU295" s="246" t="s">
        <v>83</v>
      </c>
      <c r="AV295" s="14" t="s">
        <v>83</v>
      </c>
      <c r="AW295" s="14" t="s">
        <v>35</v>
      </c>
      <c r="AX295" s="14" t="s">
        <v>73</v>
      </c>
      <c r="AY295" s="246" t="s">
        <v>154</v>
      </c>
    </row>
    <row r="296" spans="1:51" s="14" customFormat="1" ht="12">
      <c r="A296" s="14"/>
      <c r="B296" s="236"/>
      <c r="C296" s="237"/>
      <c r="D296" s="219" t="s">
        <v>168</v>
      </c>
      <c r="E296" s="238" t="s">
        <v>28</v>
      </c>
      <c r="F296" s="239" t="s">
        <v>386</v>
      </c>
      <c r="G296" s="237"/>
      <c r="H296" s="240">
        <v>0.705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168</v>
      </c>
      <c r="AU296" s="246" t="s">
        <v>83</v>
      </c>
      <c r="AV296" s="14" t="s">
        <v>83</v>
      </c>
      <c r="AW296" s="14" t="s">
        <v>35</v>
      </c>
      <c r="AX296" s="14" t="s">
        <v>73</v>
      </c>
      <c r="AY296" s="246" t="s">
        <v>154</v>
      </c>
    </row>
    <row r="297" spans="1:51" s="14" customFormat="1" ht="12">
      <c r="A297" s="14"/>
      <c r="B297" s="236"/>
      <c r="C297" s="237"/>
      <c r="D297" s="219" t="s">
        <v>168</v>
      </c>
      <c r="E297" s="238" t="s">
        <v>28</v>
      </c>
      <c r="F297" s="239" t="s">
        <v>387</v>
      </c>
      <c r="G297" s="237"/>
      <c r="H297" s="240">
        <v>0.925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168</v>
      </c>
      <c r="AU297" s="246" t="s">
        <v>83</v>
      </c>
      <c r="AV297" s="14" t="s">
        <v>83</v>
      </c>
      <c r="AW297" s="14" t="s">
        <v>35</v>
      </c>
      <c r="AX297" s="14" t="s">
        <v>73</v>
      </c>
      <c r="AY297" s="246" t="s">
        <v>154</v>
      </c>
    </row>
    <row r="298" spans="1:51" s="15" customFormat="1" ht="12">
      <c r="A298" s="15"/>
      <c r="B298" s="247"/>
      <c r="C298" s="248"/>
      <c r="D298" s="219" t="s">
        <v>168</v>
      </c>
      <c r="E298" s="249" t="s">
        <v>28</v>
      </c>
      <c r="F298" s="250" t="s">
        <v>222</v>
      </c>
      <c r="G298" s="248"/>
      <c r="H298" s="251">
        <v>13.000000000000002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7" t="s">
        <v>168</v>
      </c>
      <c r="AU298" s="257" t="s">
        <v>83</v>
      </c>
      <c r="AV298" s="15" t="s">
        <v>162</v>
      </c>
      <c r="AW298" s="15" t="s">
        <v>35</v>
      </c>
      <c r="AX298" s="15" t="s">
        <v>81</v>
      </c>
      <c r="AY298" s="257" t="s">
        <v>154</v>
      </c>
    </row>
    <row r="299" spans="1:65" s="2" customFormat="1" ht="24.15" customHeight="1">
      <c r="A299" s="40"/>
      <c r="B299" s="41"/>
      <c r="C299" s="206" t="s">
        <v>388</v>
      </c>
      <c r="D299" s="206" t="s">
        <v>157</v>
      </c>
      <c r="E299" s="207" t="s">
        <v>389</v>
      </c>
      <c r="F299" s="208" t="s">
        <v>390</v>
      </c>
      <c r="G299" s="209" t="s">
        <v>160</v>
      </c>
      <c r="H299" s="210">
        <v>0.7</v>
      </c>
      <c r="I299" s="211"/>
      <c r="J299" s="212">
        <f>ROUND(I299*H299,2)</f>
        <v>0</v>
      </c>
      <c r="K299" s="208" t="s">
        <v>161</v>
      </c>
      <c r="L299" s="46"/>
      <c r="M299" s="213" t="s">
        <v>28</v>
      </c>
      <c r="N299" s="214" t="s">
        <v>44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0.055</v>
      </c>
      <c r="T299" s="216">
        <f>S299*H299</f>
        <v>0.0385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162</v>
      </c>
      <c r="AT299" s="217" t="s">
        <v>157</v>
      </c>
      <c r="AU299" s="217" t="s">
        <v>83</v>
      </c>
      <c r="AY299" s="19" t="s">
        <v>154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81</v>
      </c>
      <c r="BK299" s="218">
        <f>ROUND(I299*H299,2)</f>
        <v>0</v>
      </c>
      <c r="BL299" s="19" t="s">
        <v>162</v>
      </c>
      <c r="BM299" s="217" t="s">
        <v>391</v>
      </c>
    </row>
    <row r="300" spans="1:47" s="2" customFormat="1" ht="12">
      <c r="A300" s="40"/>
      <c r="B300" s="41"/>
      <c r="C300" s="42"/>
      <c r="D300" s="219" t="s">
        <v>164</v>
      </c>
      <c r="E300" s="42"/>
      <c r="F300" s="220" t="s">
        <v>392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164</v>
      </c>
      <c r="AU300" s="19" t="s">
        <v>83</v>
      </c>
    </row>
    <row r="301" spans="1:47" s="2" customFormat="1" ht="12">
      <c r="A301" s="40"/>
      <c r="B301" s="41"/>
      <c r="C301" s="42"/>
      <c r="D301" s="224" t="s">
        <v>166</v>
      </c>
      <c r="E301" s="42"/>
      <c r="F301" s="225" t="s">
        <v>393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166</v>
      </c>
      <c r="AU301" s="19" t="s">
        <v>83</v>
      </c>
    </row>
    <row r="302" spans="1:51" s="13" customFormat="1" ht="12">
      <c r="A302" s="13"/>
      <c r="B302" s="226"/>
      <c r="C302" s="227"/>
      <c r="D302" s="219" t="s">
        <v>168</v>
      </c>
      <c r="E302" s="228" t="s">
        <v>28</v>
      </c>
      <c r="F302" s="229" t="s">
        <v>394</v>
      </c>
      <c r="G302" s="227"/>
      <c r="H302" s="228" t="s">
        <v>28</v>
      </c>
      <c r="I302" s="230"/>
      <c r="J302" s="227"/>
      <c r="K302" s="227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168</v>
      </c>
      <c r="AU302" s="235" t="s">
        <v>83</v>
      </c>
      <c r="AV302" s="13" t="s">
        <v>81</v>
      </c>
      <c r="AW302" s="13" t="s">
        <v>35</v>
      </c>
      <c r="AX302" s="13" t="s">
        <v>73</v>
      </c>
      <c r="AY302" s="235" t="s">
        <v>154</v>
      </c>
    </row>
    <row r="303" spans="1:51" s="14" customFormat="1" ht="12">
      <c r="A303" s="14"/>
      <c r="B303" s="236"/>
      <c r="C303" s="237"/>
      <c r="D303" s="219" t="s">
        <v>168</v>
      </c>
      <c r="E303" s="238" t="s">
        <v>28</v>
      </c>
      <c r="F303" s="239" t="s">
        <v>395</v>
      </c>
      <c r="G303" s="237"/>
      <c r="H303" s="240">
        <v>0.615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168</v>
      </c>
      <c r="AU303" s="246" t="s">
        <v>83</v>
      </c>
      <c r="AV303" s="14" t="s">
        <v>83</v>
      </c>
      <c r="AW303" s="14" t="s">
        <v>35</v>
      </c>
      <c r="AX303" s="14" t="s">
        <v>73</v>
      </c>
      <c r="AY303" s="246" t="s">
        <v>154</v>
      </c>
    </row>
    <row r="304" spans="1:51" s="14" customFormat="1" ht="12">
      <c r="A304" s="14"/>
      <c r="B304" s="236"/>
      <c r="C304" s="237"/>
      <c r="D304" s="219" t="s">
        <v>168</v>
      </c>
      <c r="E304" s="238" t="s">
        <v>28</v>
      </c>
      <c r="F304" s="239" t="s">
        <v>396</v>
      </c>
      <c r="G304" s="237"/>
      <c r="H304" s="240">
        <v>0.085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168</v>
      </c>
      <c r="AU304" s="246" t="s">
        <v>83</v>
      </c>
      <c r="AV304" s="14" t="s">
        <v>83</v>
      </c>
      <c r="AW304" s="14" t="s">
        <v>35</v>
      </c>
      <c r="AX304" s="14" t="s">
        <v>73</v>
      </c>
      <c r="AY304" s="246" t="s">
        <v>154</v>
      </c>
    </row>
    <row r="305" spans="1:51" s="15" customFormat="1" ht="12">
      <c r="A305" s="15"/>
      <c r="B305" s="247"/>
      <c r="C305" s="248"/>
      <c r="D305" s="219" t="s">
        <v>168</v>
      </c>
      <c r="E305" s="249" t="s">
        <v>28</v>
      </c>
      <c r="F305" s="250" t="s">
        <v>222</v>
      </c>
      <c r="G305" s="248"/>
      <c r="H305" s="251">
        <v>0.7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168</v>
      </c>
      <c r="AU305" s="257" t="s">
        <v>83</v>
      </c>
      <c r="AV305" s="15" t="s">
        <v>162</v>
      </c>
      <c r="AW305" s="15" t="s">
        <v>35</v>
      </c>
      <c r="AX305" s="15" t="s">
        <v>81</v>
      </c>
      <c r="AY305" s="257" t="s">
        <v>154</v>
      </c>
    </row>
    <row r="306" spans="1:65" s="2" customFormat="1" ht="33" customHeight="1">
      <c r="A306" s="40"/>
      <c r="B306" s="41"/>
      <c r="C306" s="206" t="s">
        <v>397</v>
      </c>
      <c r="D306" s="206" t="s">
        <v>157</v>
      </c>
      <c r="E306" s="207" t="s">
        <v>398</v>
      </c>
      <c r="F306" s="208" t="s">
        <v>399</v>
      </c>
      <c r="G306" s="209" t="s">
        <v>160</v>
      </c>
      <c r="H306" s="210">
        <v>6</v>
      </c>
      <c r="I306" s="211"/>
      <c r="J306" s="212">
        <f>ROUND(I306*H306,2)</f>
        <v>0</v>
      </c>
      <c r="K306" s="208" t="s">
        <v>161</v>
      </c>
      <c r="L306" s="46"/>
      <c r="M306" s="213" t="s">
        <v>28</v>
      </c>
      <c r="N306" s="214" t="s">
        <v>44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0.014</v>
      </c>
      <c r="T306" s="216">
        <f>S306*H306</f>
        <v>0.084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162</v>
      </c>
      <c r="AT306" s="217" t="s">
        <v>157</v>
      </c>
      <c r="AU306" s="217" t="s">
        <v>83</v>
      </c>
      <c r="AY306" s="19" t="s">
        <v>154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81</v>
      </c>
      <c r="BK306" s="218">
        <f>ROUND(I306*H306,2)</f>
        <v>0</v>
      </c>
      <c r="BL306" s="19" t="s">
        <v>162</v>
      </c>
      <c r="BM306" s="217" t="s">
        <v>400</v>
      </c>
    </row>
    <row r="307" spans="1:47" s="2" customFormat="1" ht="12">
      <c r="A307" s="40"/>
      <c r="B307" s="41"/>
      <c r="C307" s="42"/>
      <c r="D307" s="219" t="s">
        <v>164</v>
      </c>
      <c r="E307" s="42"/>
      <c r="F307" s="220" t="s">
        <v>401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164</v>
      </c>
      <c r="AU307" s="19" t="s">
        <v>83</v>
      </c>
    </row>
    <row r="308" spans="1:47" s="2" customFormat="1" ht="12">
      <c r="A308" s="40"/>
      <c r="B308" s="41"/>
      <c r="C308" s="42"/>
      <c r="D308" s="224" t="s">
        <v>166</v>
      </c>
      <c r="E308" s="42"/>
      <c r="F308" s="225" t="s">
        <v>402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166</v>
      </c>
      <c r="AU308" s="19" t="s">
        <v>83</v>
      </c>
    </row>
    <row r="309" spans="1:51" s="13" customFormat="1" ht="12">
      <c r="A309" s="13"/>
      <c r="B309" s="226"/>
      <c r="C309" s="227"/>
      <c r="D309" s="219" t="s">
        <v>168</v>
      </c>
      <c r="E309" s="228" t="s">
        <v>28</v>
      </c>
      <c r="F309" s="229" t="s">
        <v>403</v>
      </c>
      <c r="G309" s="227"/>
      <c r="H309" s="228" t="s">
        <v>28</v>
      </c>
      <c r="I309" s="230"/>
      <c r="J309" s="227"/>
      <c r="K309" s="227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168</v>
      </c>
      <c r="AU309" s="235" t="s">
        <v>83</v>
      </c>
      <c r="AV309" s="13" t="s">
        <v>81</v>
      </c>
      <c r="AW309" s="13" t="s">
        <v>35</v>
      </c>
      <c r="AX309" s="13" t="s">
        <v>73</v>
      </c>
      <c r="AY309" s="235" t="s">
        <v>154</v>
      </c>
    </row>
    <row r="310" spans="1:51" s="14" customFormat="1" ht="12">
      <c r="A310" s="14"/>
      <c r="B310" s="236"/>
      <c r="C310" s="237"/>
      <c r="D310" s="219" t="s">
        <v>168</v>
      </c>
      <c r="E310" s="238" t="s">
        <v>28</v>
      </c>
      <c r="F310" s="239" t="s">
        <v>404</v>
      </c>
      <c r="G310" s="237"/>
      <c r="H310" s="240">
        <v>6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168</v>
      </c>
      <c r="AU310" s="246" t="s">
        <v>83</v>
      </c>
      <c r="AV310" s="14" t="s">
        <v>83</v>
      </c>
      <c r="AW310" s="14" t="s">
        <v>35</v>
      </c>
      <c r="AX310" s="14" t="s">
        <v>81</v>
      </c>
      <c r="AY310" s="246" t="s">
        <v>154</v>
      </c>
    </row>
    <row r="311" spans="1:65" s="2" customFormat="1" ht="24.15" customHeight="1">
      <c r="A311" s="40"/>
      <c r="B311" s="41"/>
      <c r="C311" s="206" t="s">
        <v>405</v>
      </c>
      <c r="D311" s="206" t="s">
        <v>157</v>
      </c>
      <c r="E311" s="207" t="s">
        <v>406</v>
      </c>
      <c r="F311" s="208" t="s">
        <v>407</v>
      </c>
      <c r="G311" s="209" t="s">
        <v>160</v>
      </c>
      <c r="H311" s="210">
        <v>6</v>
      </c>
      <c r="I311" s="211"/>
      <c r="J311" s="212">
        <f>ROUND(I311*H311,2)</f>
        <v>0</v>
      </c>
      <c r="K311" s="208" t="s">
        <v>161</v>
      </c>
      <c r="L311" s="46"/>
      <c r="M311" s="213" t="s">
        <v>28</v>
      </c>
      <c r="N311" s="214" t="s">
        <v>44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162</v>
      </c>
      <c r="AT311" s="217" t="s">
        <v>157</v>
      </c>
      <c r="AU311" s="217" t="s">
        <v>83</v>
      </c>
      <c r="AY311" s="19" t="s">
        <v>154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81</v>
      </c>
      <c r="BK311" s="218">
        <f>ROUND(I311*H311,2)</f>
        <v>0</v>
      </c>
      <c r="BL311" s="19" t="s">
        <v>162</v>
      </c>
      <c r="BM311" s="217" t="s">
        <v>408</v>
      </c>
    </row>
    <row r="312" spans="1:47" s="2" customFormat="1" ht="12">
      <c r="A312" s="40"/>
      <c r="B312" s="41"/>
      <c r="C312" s="42"/>
      <c r="D312" s="219" t="s">
        <v>164</v>
      </c>
      <c r="E312" s="42"/>
      <c r="F312" s="220" t="s">
        <v>409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164</v>
      </c>
      <c r="AU312" s="19" t="s">
        <v>83</v>
      </c>
    </row>
    <row r="313" spans="1:47" s="2" customFormat="1" ht="12">
      <c r="A313" s="40"/>
      <c r="B313" s="41"/>
      <c r="C313" s="42"/>
      <c r="D313" s="224" t="s">
        <v>166</v>
      </c>
      <c r="E313" s="42"/>
      <c r="F313" s="225" t="s">
        <v>410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166</v>
      </c>
      <c r="AU313" s="19" t="s">
        <v>83</v>
      </c>
    </row>
    <row r="314" spans="1:51" s="13" customFormat="1" ht="12">
      <c r="A314" s="13"/>
      <c r="B314" s="226"/>
      <c r="C314" s="227"/>
      <c r="D314" s="219" t="s">
        <v>168</v>
      </c>
      <c r="E314" s="228" t="s">
        <v>28</v>
      </c>
      <c r="F314" s="229" t="s">
        <v>411</v>
      </c>
      <c r="G314" s="227"/>
      <c r="H314" s="228" t="s">
        <v>28</v>
      </c>
      <c r="I314" s="230"/>
      <c r="J314" s="227"/>
      <c r="K314" s="227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168</v>
      </c>
      <c r="AU314" s="235" t="s">
        <v>83</v>
      </c>
      <c r="AV314" s="13" t="s">
        <v>81</v>
      </c>
      <c r="AW314" s="13" t="s">
        <v>35</v>
      </c>
      <c r="AX314" s="13" t="s">
        <v>73</v>
      </c>
      <c r="AY314" s="235" t="s">
        <v>154</v>
      </c>
    </row>
    <row r="315" spans="1:51" s="14" customFormat="1" ht="12">
      <c r="A315" s="14"/>
      <c r="B315" s="236"/>
      <c r="C315" s="237"/>
      <c r="D315" s="219" t="s">
        <v>168</v>
      </c>
      <c r="E315" s="238" t="s">
        <v>28</v>
      </c>
      <c r="F315" s="239" t="s">
        <v>412</v>
      </c>
      <c r="G315" s="237"/>
      <c r="H315" s="240">
        <v>6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168</v>
      </c>
      <c r="AU315" s="246" t="s">
        <v>83</v>
      </c>
      <c r="AV315" s="14" t="s">
        <v>83</v>
      </c>
      <c r="AW315" s="14" t="s">
        <v>35</v>
      </c>
      <c r="AX315" s="14" t="s">
        <v>81</v>
      </c>
      <c r="AY315" s="246" t="s">
        <v>154</v>
      </c>
    </row>
    <row r="316" spans="1:65" s="2" customFormat="1" ht="24.15" customHeight="1">
      <c r="A316" s="40"/>
      <c r="B316" s="41"/>
      <c r="C316" s="206" t="s">
        <v>413</v>
      </c>
      <c r="D316" s="206" t="s">
        <v>157</v>
      </c>
      <c r="E316" s="207" t="s">
        <v>414</v>
      </c>
      <c r="F316" s="208" t="s">
        <v>415</v>
      </c>
      <c r="G316" s="209" t="s">
        <v>190</v>
      </c>
      <c r="H316" s="210">
        <v>0.6</v>
      </c>
      <c r="I316" s="211"/>
      <c r="J316" s="212">
        <f>ROUND(I316*H316,2)</f>
        <v>0</v>
      </c>
      <c r="K316" s="208" t="s">
        <v>161</v>
      </c>
      <c r="L316" s="46"/>
      <c r="M316" s="213" t="s">
        <v>28</v>
      </c>
      <c r="N316" s="214" t="s">
        <v>44</v>
      </c>
      <c r="O316" s="86"/>
      <c r="P316" s="215">
        <f>O316*H316</f>
        <v>0</v>
      </c>
      <c r="Q316" s="215">
        <v>0.0045</v>
      </c>
      <c r="R316" s="215">
        <f>Q316*H316</f>
        <v>0.0026999999999999997</v>
      </c>
      <c r="S316" s="215">
        <v>0.27</v>
      </c>
      <c r="T316" s="216">
        <f>S316*H316</f>
        <v>0.162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162</v>
      </c>
      <c r="AT316" s="217" t="s">
        <v>157</v>
      </c>
      <c r="AU316" s="217" t="s">
        <v>83</v>
      </c>
      <c r="AY316" s="19" t="s">
        <v>154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81</v>
      </c>
      <c r="BK316" s="218">
        <f>ROUND(I316*H316,2)</f>
        <v>0</v>
      </c>
      <c r="BL316" s="19" t="s">
        <v>162</v>
      </c>
      <c r="BM316" s="217" t="s">
        <v>416</v>
      </c>
    </row>
    <row r="317" spans="1:47" s="2" customFormat="1" ht="12">
      <c r="A317" s="40"/>
      <c r="B317" s="41"/>
      <c r="C317" s="42"/>
      <c r="D317" s="219" t="s">
        <v>164</v>
      </c>
      <c r="E317" s="42"/>
      <c r="F317" s="220" t="s">
        <v>417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164</v>
      </c>
      <c r="AU317" s="19" t="s">
        <v>83</v>
      </c>
    </row>
    <row r="318" spans="1:47" s="2" customFormat="1" ht="12">
      <c r="A318" s="40"/>
      <c r="B318" s="41"/>
      <c r="C318" s="42"/>
      <c r="D318" s="224" t="s">
        <v>166</v>
      </c>
      <c r="E318" s="42"/>
      <c r="F318" s="225" t="s">
        <v>418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166</v>
      </c>
      <c r="AU318" s="19" t="s">
        <v>83</v>
      </c>
    </row>
    <row r="319" spans="1:65" s="2" customFormat="1" ht="24.15" customHeight="1">
      <c r="A319" s="40"/>
      <c r="B319" s="41"/>
      <c r="C319" s="206" t="s">
        <v>419</v>
      </c>
      <c r="D319" s="206" t="s">
        <v>157</v>
      </c>
      <c r="E319" s="207" t="s">
        <v>420</v>
      </c>
      <c r="F319" s="208" t="s">
        <v>421</v>
      </c>
      <c r="G319" s="209" t="s">
        <v>190</v>
      </c>
      <c r="H319" s="210">
        <v>1</v>
      </c>
      <c r="I319" s="211"/>
      <c r="J319" s="212">
        <f>ROUND(I319*H319,2)</f>
        <v>0</v>
      </c>
      <c r="K319" s="208" t="s">
        <v>161</v>
      </c>
      <c r="L319" s="46"/>
      <c r="M319" s="213" t="s">
        <v>28</v>
      </c>
      <c r="N319" s="214" t="s">
        <v>44</v>
      </c>
      <c r="O319" s="86"/>
      <c r="P319" s="215">
        <f>O319*H319</f>
        <v>0</v>
      </c>
      <c r="Q319" s="215">
        <v>0.00145</v>
      </c>
      <c r="R319" s="215">
        <f>Q319*H319</f>
        <v>0.00145</v>
      </c>
      <c r="S319" s="215">
        <v>0.017</v>
      </c>
      <c r="T319" s="216">
        <f>S319*H319</f>
        <v>0.017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162</v>
      </c>
      <c r="AT319" s="217" t="s">
        <v>157</v>
      </c>
      <c r="AU319" s="217" t="s">
        <v>83</v>
      </c>
      <c r="AY319" s="19" t="s">
        <v>154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81</v>
      </c>
      <c r="BK319" s="218">
        <f>ROUND(I319*H319,2)</f>
        <v>0</v>
      </c>
      <c r="BL319" s="19" t="s">
        <v>162</v>
      </c>
      <c r="BM319" s="217" t="s">
        <v>422</v>
      </c>
    </row>
    <row r="320" spans="1:47" s="2" customFormat="1" ht="12">
      <c r="A320" s="40"/>
      <c r="B320" s="41"/>
      <c r="C320" s="42"/>
      <c r="D320" s="219" t="s">
        <v>164</v>
      </c>
      <c r="E320" s="42"/>
      <c r="F320" s="220" t="s">
        <v>423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164</v>
      </c>
      <c r="AU320" s="19" t="s">
        <v>83</v>
      </c>
    </row>
    <row r="321" spans="1:47" s="2" customFormat="1" ht="12">
      <c r="A321" s="40"/>
      <c r="B321" s="41"/>
      <c r="C321" s="42"/>
      <c r="D321" s="224" t="s">
        <v>166</v>
      </c>
      <c r="E321" s="42"/>
      <c r="F321" s="225" t="s">
        <v>424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166</v>
      </c>
      <c r="AU321" s="19" t="s">
        <v>83</v>
      </c>
    </row>
    <row r="322" spans="1:65" s="2" customFormat="1" ht="16.5" customHeight="1">
      <c r="A322" s="40"/>
      <c r="B322" s="41"/>
      <c r="C322" s="206" t="s">
        <v>425</v>
      </c>
      <c r="D322" s="206" t="s">
        <v>157</v>
      </c>
      <c r="E322" s="207" t="s">
        <v>426</v>
      </c>
      <c r="F322" s="208" t="s">
        <v>427</v>
      </c>
      <c r="G322" s="209" t="s">
        <v>160</v>
      </c>
      <c r="H322" s="210">
        <v>301</v>
      </c>
      <c r="I322" s="211"/>
      <c r="J322" s="212">
        <f>ROUND(I322*H322,2)</f>
        <v>0</v>
      </c>
      <c r="K322" s="208" t="s">
        <v>161</v>
      </c>
      <c r="L322" s="46"/>
      <c r="M322" s="213" t="s">
        <v>28</v>
      </c>
      <c r="N322" s="214" t="s">
        <v>44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305</v>
      </c>
      <c r="AT322" s="217" t="s">
        <v>157</v>
      </c>
      <c r="AU322" s="217" t="s">
        <v>83</v>
      </c>
      <c r="AY322" s="19" t="s">
        <v>154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81</v>
      </c>
      <c r="BK322" s="218">
        <f>ROUND(I322*H322,2)</f>
        <v>0</v>
      </c>
      <c r="BL322" s="19" t="s">
        <v>305</v>
      </c>
      <c r="BM322" s="217" t="s">
        <v>428</v>
      </c>
    </row>
    <row r="323" spans="1:47" s="2" customFormat="1" ht="12">
      <c r="A323" s="40"/>
      <c r="B323" s="41"/>
      <c r="C323" s="42"/>
      <c r="D323" s="219" t="s">
        <v>164</v>
      </c>
      <c r="E323" s="42"/>
      <c r="F323" s="220" t="s">
        <v>427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164</v>
      </c>
      <c r="AU323" s="19" t="s">
        <v>83</v>
      </c>
    </row>
    <row r="324" spans="1:47" s="2" customFormat="1" ht="12">
      <c r="A324" s="40"/>
      <c r="B324" s="41"/>
      <c r="C324" s="42"/>
      <c r="D324" s="224" t="s">
        <v>166</v>
      </c>
      <c r="E324" s="42"/>
      <c r="F324" s="225" t="s">
        <v>429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166</v>
      </c>
      <c r="AU324" s="19" t="s">
        <v>83</v>
      </c>
    </row>
    <row r="325" spans="1:51" s="13" customFormat="1" ht="12">
      <c r="A325" s="13"/>
      <c r="B325" s="226"/>
      <c r="C325" s="227"/>
      <c r="D325" s="219" t="s">
        <v>168</v>
      </c>
      <c r="E325" s="228" t="s">
        <v>28</v>
      </c>
      <c r="F325" s="229" t="s">
        <v>430</v>
      </c>
      <c r="G325" s="227"/>
      <c r="H325" s="228" t="s">
        <v>28</v>
      </c>
      <c r="I325" s="230"/>
      <c r="J325" s="227"/>
      <c r="K325" s="227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168</v>
      </c>
      <c r="AU325" s="235" t="s">
        <v>83</v>
      </c>
      <c r="AV325" s="13" t="s">
        <v>81</v>
      </c>
      <c r="AW325" s="13" t="s">
        <v>35</v>
      </c>
      <c r="AX325" s="13" t="s">
        <v>73</v>
      </c>
      <c r="AY325" s="235" t="s">
        <v>154</v>
      </c>
    </row>
    <row r="326" spans="1:51" s="14" customFormat="1" ht="12">
      <c r="A326" s="14"/>
      <c r="B326" s="236"/>
      <c r="C326" s="237"/>
      <c r="D326" s="219" t="s">
        <v>168</v>
      </c>
      <c r="E326" s="238" t="s">
        <v>28</v>
      </c>
      <c r="F326" s="239" t="s">
        <v>431</v>
      </c>
      <c r="G326" s="237"/>
      <c r="H326" s="240">
        <v>301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168</v>
      </c>
      <c r="AU326" s="246" t="s">
        <v>83</v>
      </c>
      <c r="AV326" s="14" t="s">
        <v>83</v>
      </c>
      <c r="AW326" s="14" t="s">
        <v>35</v>
      </c>
      <c r="AX326" s="14" t="s">
        <v>81</v>
      </c>
      <c r="AY326" s="246" t="s">
        <v>154</v>
      </c>
    </row>
    <row r="327" spans="1:65" s="2" customFormat="1" ht="16.5" customHeight="1">
      <c r="A327" s="40"/>
      <c r="B327" s="41"/>
      <c r="C327" s="206" t="s">
        <v>432</v>
      </c>
      <c r="D327" s="206" t="s">
        <v>157</v>
      </c>
      <c r="E327" s="207" t="s">
        <v>433</v>
      </c>
      <c r="F327" s="208" t="s">
        <v>434</v>
      </c>
      <c r="G327" s="209" t="s">
        <v>160</v>
      </c>
      <c r="H327" s="210">
        <v>232</v>
      </c>
      <c r="I327" s="211"/>
      <c r="J327" s="212">
        <f>ROUND(I327*H327,2)</f>
        <v>0</v>
      </c>
      <c r="K327" s="208" t="s">
        <v>161</v>
      </c>
      <c r="L327" s="46"/>
      <c r="M327" s="213" t="s">
        <v>28</v>
      </c>
      <c r="N327" s="214" t="s">
        <v>44</v>
      </c>
      <c r="O327" s="86"/>
      <c r="P327" s="215">
        <f>O327*H327</f>
        <v>0</v>
      </c>
      <c r="Q327" s="215">
        <v>0.001</v>
      </c>
      <c r="R327" s="215">
        <f>Q327*H327</f>
        <v>0.232</v>
      </c>
      <c r="S327" s="215">
        <v>0.00031</v>
      </c>
      <c r="T327" s="216">
        <f>S327*H327</f>
        <v>0.07192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305</v>
      </c>
      <c r="AT327" s="217" t="s">
        <v>157</v>
      </c>
      <c r="AU327" s="217" t="s">
        <v>83</v>
      </c>
      <c r="AY327" s="19" t="s">
        <v>154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81</v>
      </c>
      <c r="BK327" s="218">
        <f>ROUND(I327*H327,2)</f>
        <v>0</v>
      </c>
      <c r="BL327" s="19" t="s">
        <v>305</v>
      </c>
      <c r="BM327" s="217" t="s">
        <v>435</v>
      </c>
    </row>
    <row r="328" spans="1:47" s="2" customFormat="1" ht="12">
      <c r="A328" s="40"/>
      <c r="B328" s="41"/>
      <c r="C328" s="42"/>
      <c r="D328" s="219" t="s">
        <v>164</v>
      </c>
      <c r="E328" s="42"/>
      <c r="F328" s="220" t="s">
        <v>436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164</v>
      </c>
      <c r="AU328" s="19" t="s">
        <v>83</v>
      </c>
    </row>
    <row r="329" spans="1:47" s="2" customFormat="1" ht="12">
      <c r="A329" s="40"/>
      <c r="B329" s="41"/>
      <c r="C329" s="42"/>
      <c r="D329" s="224" t="s">
        <v>166</v>
      </c>
      <c r="E329" s="42"/>
      <c r="F329" s="225" t="s">
        <v>437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166</v>
      </c>
      <c r="AU329" s="19" t="s">
        <v>83</v>
      </c>
    </row>
    <row r="330" spans="1:51" s="13" customFormat="1" ht="12">
      <c r="A330" s="13"/>
      <c r="B330" s="226"/>
      <c r="C330" s="227"/>
      <c r="D330" s="219" t="s">
        <v>168</v>
      </c>
      <c r="E330" s="228" t="s">
        <v>28</v>
      </c>
      <c r="F330" s="229" t="s">
        <v>438</v>
      </c>
      <c r="G330" s="227"/>
      <c r="H330" s="228" t="s">
        <v>28</v>
      </c>
      <c r="I330" s="230"/>
      <c r="J330" s="227"/>
      <c r="K330" s="227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168</v>
      </c>
      <c r="AU330" s="235" t="s">
        <v>83</v>
      </c>
      <c r="AV330" s="13" t="s">
        <v>81</v>
      </c>
      <c r="AW330" s="13" t="s">
        <v>35</v>
      </c>
      <c r="AX330" s="13" t="s">
        <v>73</v>
      </c>
      <c r="AY330" s="235" t="s">
        <v>154</v>
      </c>
    </row>
    <row r="331" spans="1:51" s="14" customFormat="1" ht="12">
      <c r="A331" s="14"/>
      <c r="B331" s="236"/>
      <c r="C331" s="237"/>
      <c r="D331" s="219" t="s">
        <v>168</v>
      </c>
      <c r="E331" s="238" t="s">
        <v>28</v>
      </c>
      <c r="F331" s="239" t="s">
        <v>439</v>
      </c>
      <c r="G331" s="237"/>
      <c r="H331" s="240">
        <v>232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168</v>
      </c>
      <c r="AU331" s="246" t="s">
        <v>83</v>
      </c>
      <c r="AV331" s="14" t="s">
        <v>83</v>
      </c>
      <c r="AW331" s="14" t="s">
        <v>35</v>
      </c>
      <c r="AX331" s="14" t="s">
        <v>81</v>
      </c>
      <c r="AY331" s="246" t="s">
        <v>154</v>
      </c>
    </row>
    <row r="332" spans="1:63" s="12" customFormat="1" ht="22.8" customHeight="1">
      <c r="A332" s="12"/>
      <c r="B332" s="190"/>
      <c r="C332" s="191"/>
      <c r="D332" s="192" t="s">
        <v>72</v>
      </c>
      <c r="E332" s="204" t="s">
        <v>440</v>
      </c>
      <c r="F332" s="204" t="s">
        <v>441</v>
      </c>
      <c r="G332" s="191"/>
      <c r="H332" s="191"/>
      <c r="I332" s="194"/>
      <c r="J332" s="205">
        <f>BK332</f>
        <v>0</v>
      </c>
      <c r="K332" s="191"/>
      <c r="L332" s="196"/>
      <c r="M332" s="197"/>
      <c r="N332" s="198"/>
      <c r="O332" s="198"/>
      <c r="P332" s="199">
        <f>SUM(P333:P462)</f>
        <v>0</v>
      </c>
      <c r="Q332" s="198"/>
      <c r="R332" s="199">
        <f>SUM(R333:R462)</f>
        <v>0.10717</v>
      </c>
      <c r="S332" s="198"/>
      <c r="T332" s="200">
        <f>SUM(T333:T462)</f>
        <v>11.096924999999999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81</v>
      </c>
      <c r="AT332" s="202" t="s">
        <v>72</v>
      </c>
      <c r="AU332" s="202" t="s">
        <v>81</v>
      </c>
      <c r="AY332" s="201" t="s">
        <v>154</v>
      </c>
      <c r="BK332" s="203">
        <f>SUM(BK333:BK462)</f>
        <v>0</v>
      </c>
    </row>
    <row r="333" spans="1:65" s="2" customFormat="1" ht="24.15" customHeight="1">
      <c r="A333" s="40"/>
      <c r="B333" s="41"/>
      <c r="C333" s="206" t="s">
        <v>442</v>
      </c>
      <c r="D333" s="206" t="s">
        <v>157</v>
      </c>
      <c r="E333" s="207" t="s">
        <v>215</v>
      </c>
      <c r="F333" s="208" t="s">
        <v>216</v>
      </c>
      <c r="G333" s="209" t="s">
        <v>190</v>
      </c>
      <c r="H333" s="210">
        <v>19.3</v>
      </c>
      <c r="I333" s="211"/>
      <c r="J333" s="212">
        <f>ROUND(I333*H333,2)</f>
        <v>0</v>
      </c>
      <c r="K333" s="208" t="s">
        <v>161</v>
      </c>
      <c r="L333" s="46"/>
      <c r="M333" s="213" t="s">
        <v>28</v>
      </c>
      <c r="N333" s="214" t="s">
        <v>44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0.01174</v>
      </c>
      <c r="T333" s="216">
        <f>S333*H333</f>
        <v>0.226582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162</v>
      </c>
      <c r="AT333" s="217" t="s">
        <v>157</v>
      </c>
      <c r="AU333" s="217" t="s">
        <v>83</v>
      </c>
      <c r="AY333" s="19" t="s">
        <v>154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81</v>
      </c>
      <c r="BK333" s="218">
        <f>ROUND(I333*H333,2)</f>
        <v>0</v>
      </c>
      <c r="BL333" s="19" t="s">
        <v>162</v>
      </c>
      <c r="BM333" s="217" t="s">
        <v>443</v>
      </c>
    </row>
    <row r="334" spans="1:47" s="2" customFormat="1" ht="12">
      <c r="A334" s="40"/>
      <c r="B334" s="41"/>
      <c r="C334" s="42"/>
      <c r="D334" s="219" t="s">
        <v>164</v>
      </c>
      <c r="E334" s="42"/>
      <c r="F334" s="220" t="s">
        <v>216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164</v>
      </c>
      <c r="AU334" s="19" t="s">
        <v>83</v>
      </c>
    </row>
    <row r="335" spans="1:47" s="2" customFormat="1" ht="12">
      <c r="A335" s="40"/>
      <c r="B335" s="41"/>
      <c r="C335" s="42"/>
      <c r="D335" s="224" t="s">
        <v>166</v>
      </c>
      <c r="E335" s="42"/>
      <c r="F335" s="225" t="s">
        <v>218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166</v>
      </c>
      <c r="AU335" s="19" t="s">
        <v>83</v>
      </c>
    </row>
    <row r="336" spans="1:51" s="13" customFormat="1" ht="12">
      <c r="A336" s="13"/>
      <c r="B336" s="226"/>
      <c r="C336" s="227"/>
      <c r="D336" s="219" t="s">
        <v>168</v>
      </c>
      <c r="E336" s="228" t="s">
        <v>28</v>
      </c>
      <c r="F336" s="229" t="s">
        <v>444</v>
      </c>
      <c r="G336" s="227"/>
      <c r="H336" s="228" t="s">
        <v>28</v>
      </c>
      <c r="I336" s="230"/>
      <c r="J336" s="227"/>
      <c r="K336" s="227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168</v>
      </c>
      <c r="AU336" s="235" t="s">
        <v>83</v>
      </c>
      <c r="AV336" s="13" t="s">
        <v>81</v>
      </c>
      <c r="AW336" s="13" t="s">
        <v>35</v>
      </c>
      <c r="AX336" s="13" t="s">
        <v>73</v>
      </c>
      <c r="AY336" s="235" t="s">
        <v>154</v>
      </c>
    </row>
    <row r="337" spans="1:51" s="14" customFormat="1" ht="12">
      <c r="A337" s="14"/>
      <c r="B337" s="236"/>
      <c r="C337" s="237"/>
      <c r="D337" s="219" t="s">
        <v>168</v>
      </c>
      <c r="E337" s="238" t="s">
        <v>28</v>
      </c>
      <c r="F337" s="239" t="s">
        <v>445</v>
      </c>
      <c r="G337" s="237"/>
      <c r="H337" s="240">
        <v>19.3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168</v>
      </c>
      <c r="AU337" s="246" t="s">
        <v>83</v>
      </c>
      <c r="AV337" s="14" t="s">
        <v>83</v>
      </c>
      <c r="AW337" s="14" t="s">
        <v>35</v>
      </c>
      <c r="AX337" s="14" t="s">
        <v>81</v>
      </c>
      <c r="AY337" s="246" t="s">
        <v>154</v>
      </c>
    </row>
    <row r="338" spans="1:65" s="2" customFormat="1" ht="24.15" customHeight="1">
      <c r="A338" s="40"/>
      <c r="B338" s="41"/>
      <c r="C338" s="206" t="s">
        <v>446</v>
      </c>
      <c r="D338" s="206" t="s">
        <v>157</v>
      </c>
      <c r="E338" s="207" t="s">
        <v>224</v>
      </c>
      <c r="F338" s="208" t="s">
        <v>225</v>
      </c>
      <c r="G338" s="209" t="s">
        <v>160</v>
      </c>
      <c r="H338" s="210">
        <v>19.4</v>
      </c>
      <c r="I338" s="211"/>
      <c r="J338" s="212">
        <f>ROUND(I338*H338,2)</f>
        <v>0</v>
      </c>
      <c r="K338" s="208" t="s">
        <v>161</v>
      </c>
      <c r="L338" s="46"/>
      <c r="M338" s="213" t="s">
        <v>28</v>
      </c>
      <c r="N338" s="214" t="s">
        <v>44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0.08317</v>
      </c>
      <c r="T338" s="216">
        <f>S338*H338</f>
        <v>1.6134979999999997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162</v>
      </c>
      <c r="AT338" s="217" t="s">
        <v>157</v>
      </c>
      <c r="AU338" s="217" t="s">
        <v>83</v>
      </c>
      <c r="AY338" s="19" t="s">
        <v>154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81</v>
      </c>
      <c r="BK338" s="218">
        <f>ROUND(I338*H338,2)</f>
        <v>0</v>
      </c>
      <c r="BL338" s="19" t="s">
        <v>162</v>
      </c>
      <c r="BM338" s="217" t="s">
        <v>447</v>
      </c>
    </row>
    <row r="339" spans="1:47" s="2" customFormat="1" ht="12">
      <c r="A339" s="40"/>
      <c r="B339" s="41"/>
      <c r="C339" s="42"/>
      <c r="D339" s="219" t="s">
        <v>164</v>
      </c>
      <c r="E339" s="42"/>
      <c r="F339" s="220" t="s">
        <v>225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164</v>
      </c>
      <c r="AU339" s="19" t="s">
        <v>83</v>
      </c>
    </row>
    <row r="340" spans="1:47" s="2" customFormat="1" ht="12">
      <c r="A340" s="40"/>
      <c r="B340" s="41"/>
      <c r="C340" s="42"/>
      <c r="D340" s="224" t="s">
        <v>166</v>
      </c>
      <c r="E340" s="42"/>
      <c r="F340" s="225" t="s">
        <v>227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166</v>
      </c>
      <c r="AU340" s="19" t="s">
        <v>83</v>
      </c>
    </row>
    <row r="341" spans="1:51" s="13" customFormat="1" ht="12">
      <c r="A341" s="13"/>
      <c r="B341" s="226"/>
      <c r="C341" s="227"/>
      <c r="D341" s="219" t="s">
        <v>168</v>
      </c>
      <c r="E341" s="228" t="s">
        <v>28</v>
      </c>
      <c r="F341" s="229" t="s">
        <v>444</v>
      </c>
      <c r="G341" s="227"/>
      <c r="H341" s="228" t="s">
        <v>28</v>
      </c>
      <c r="I341" s="230"/>
      <c r="J341" s="227"/>
      <c r="K341" s="227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168</v>
      </c>
      <c r="AU341" s="235" t="s">
        <v>83</v>
      </c>
      <c r="AV341" s="13" t="s">
        <v>81</v>
      </c>
      <c r="AW341" s="13" t="s">
        <v>35</v>
      </c>
      <c r="AX341" s="13" t="s">
        <v>73</v>
      </c>
      <c r="AY341" s="235" t="s">
        <v>154</v>
      </c>
    </row>
    <row r="342" spans="1:51" s="14" customFormat="1" ht="12">
      <c r="A342" s="14"/>
      <c r="B342" s="236"/>
      <c r="C342" s="237"/>
      <c r="D342" s="219" t="s">
        <v>168</v>
      </c>
      <c r="E342" s="238" t="s">
        <v>28</v>
      </c>
      <c r="F342" s="239" t="s">
        <v>448</v>
      </c>
      <c r="G342" s="237"/>
      <c r="H342" s="240">
        <v>19.4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168</v>
      </c>
      <c r="AU342" s="246" t="s">
        <v>83</v>
      </c>
      <c r="AV342" s="14" t="s">
        <v>83</v>
      </c>
      <c r="AW342" s="14" t="s">
        <v>35</v>
      </c>
      <c r="AX342" s="14" t="s">
        <v>81</v>
      </c>
      <c r="AY342" s="246" t="s">
        <v>154</v>
      </c>
    </row>
    <row r="343" spans="1:65" s="2" customFormat="1" ht="24.15" customHeight="1">
      <c r="A343" s="40"/>
      <c r="B343" s="41"/>
      <c r="C343" s="206" t="s">
        <v>449</v>
      </c>
      <c r="D343" s="206" t="s">
        <v>157</v>
      </c>
      <c r="E343" s="207" t="s">
        <v>230</v>
      </c>
      <c r="F343" s="208" t="s">
        <v>231</v>
      </c>
      <c r="G343" s="209" t="s">
        <v>160</v>
      </c>
      <c r="H343" s="210">
        <v>56.4</v>
      </c>
      <c r="I343" s="211"/>
      <c r="J343" s="212">
        <f>ROUND(I343*H343,2)</f>
        <v>0</v>
      </c>
      <c r="K343" s="208" t="s">
        <v>161</v>
      </c>
      <c r="L343" s="46"/>
      <c r="M343" s="213" t="s">
        <v>28</v>
      </c>
      <c r="N343" s="214" t="s">
        <v>44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0.003</v>
      </c>
      <c r="T343" s="216">
        <f>S343*H343</f>
        <v>0.1692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162</v>
      </c>
      <c r="AT343" s="217" t="s">
        <v>157</v>
      </c>
      <c r="AU343" s="217" t="s">
        <v>83</v>
      </c>
      <c r="AY343" s="19" t="s">
        <v>154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81</v>
      </c>
      <c r="BK343" s="218">
        <f>ROUND(I343*H343,2)</f>
        <v>0</v>
      </c>
      <c r="BL343" s="19" t="s">
        <v>162</v>
      </c>
      <c r="BM343" s="217" t="s">
        <v>450</v>
      </c>
    </row>
    <row r="344" spans="1:47" s="2" customFormat="1" ht="12">
      <c r="A344" s="40"/>
      <c r="B344" s="41"/>
      <c r="C344" s="42"/>
      <c r="D344" s="219" t="s">
        <v>164</v>
      </c>
      <c r="E344" s="42"/>
      <c r="F344" s="220" t="s">
        <v>233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164</v>
      </c>
      <c r="AU344" s="19" t="s">
        <v>83</v>
      </c>
    </row>
    <row r="345" spans="1:47" s="2" customFormat="1" ht="12">
      <c r="A345" s="40"/>
      <c r="B345" s="41"/>
      <c r="C345" s="42"/>
      <c r="D345" s="224" t="s">
        <v>166</v>
      </c>
      <c r="E345" s="42"/>
      <c r="F345" s="225" t="s">
        <v>234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166</v>
      </c>
      <c r="AU345" s="19" t="s">
        <v>83</v>
      </c>
    </row>
    <row r="346" spans="1:51" s="13" customFormat="1" ht="12">
      <c r="A346" s="13"/>
      <c r="B346" s="226"/>
      <c r="C346" s="227"/>
      <c r="D346" s="219" t="s">
        <v>168</v>
      </c>
      <c r="E346" s="228" t="s">
        <v>28</v>
      </c>
      <c r="F346" s="229" t="s">
        <v>451</v>
      </c>
      <c r="G346" s="227"/>
      <c r="H346" s="228" t="s">
        <v>28</v>
      </c>
      <c r="I346" s="230"/>
      <c r="J346" s="227"/>
      <c r="K346" s="227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168</v>
      </c>
      <c r="AU346" s="235" t="s">
        <v>83</v>
      </c>
      <c r="AV346" s="13" t="s">
        <v>81</v>
      </c>
      <c r="AW346" s="13" t="s">
        <v>35</v>
      </c>
      <c r="AX346" s="13" t="s">
        <v>73</v>
      </c>
      <c r="AY346" s="235" t="s">
        <v>154</v>
      </c>
    </row>
    <row r="347" spans="1:51" s="13" customFormat="1" ht="12">
      <c r="A347" s="13"/>
      <c r="B347" s="226"/>
      <c r="C347" s="227"/>
      <c r="D347" s="219" t="s">
        <v>168</v>
      </c>
      <c r="E347" s="228" t="s">
        <v>28</v>
      </c>
      <c r="F347" s="229" t="s">
        <v>236</v>
      </c>
      <c r="G347" s="227"/>
      <c r="H347" s="228" t="s">
        <v>28</v>
      </c>
      <c r="I347" s="230"/>
      <c r="J347" s="227"/>
      <c r="K347" s="227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168</v>
      </c>
      <c r="AU347" s="235" t="s">
        <v>83</v>
      </c>
      <c r="AV347" s="13" t="s">
        <v>81</v>
      </c>
      <c r="AW347" s="13" t="s">
        <v>35</v>
      </c>
      <c r="AX347" s="13" t="s">
        <v>73</v>
      </c>
      <c r="AY347" s="235" t="s">
        <v>154</v>
      </c>
    </row>
    <row r="348" spans="1:51" s="14" customFormat="1" ht="12">
      <c r="A348" s="14"/>
      <c r="B348" s="236"/>
      <c r="C348" s="237"/>
      <c r="D348" s="219" t="s">
        <v>168</v>
      </c>
      <c r="E348" s="238" t="s">
        <v>28</v>
      </c>
      <c r="F348" s="239" t="s">
        <v>452</v>
      </c>
      <c r="G348" s="237"/>
      <c r="H348" s="240">
        <v>56.4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168</v>
      </c>
      <c r="AU348" s="246" t="s">
        <v>83</v>
      </c>
      <c r="AV348" s="14" t="s">
        <v>83</v>
      </c>
      <c r="AW348" s="14" t="s">
        <v>35</v>
      </c>
      <c r="AX348" s="14" t="s">
        <v>81</v>
      </c>
      <c r="AY348" s="246" t="s">
        <v>154</v>
      </c>
    </row>
    <row r="349" spans="1:65" s="2" customFormat="1" ht="21.75" customHeight="1">
      <c r="A349" s="40"/>
      <c r="B349" s="41"/>
      <c r="C349" s="206" t="s">
        <v>453</v>
      </c>
      <c r="D349" s="206" t="s">
        <v>157</v>
      </c>
      <c r="E349" s="207" t="s">
        <v>247</v>
      </c>
      <c r="F349" s="208" t="s">
        <v>248</v>
      </c>
      <c r="G349" s="209" t="s">
        <v>190</v>
      </c>
      <c r="H349" s="210">
        <v>46</v>
      </c>
      <c r="I349" s="211"/>
      <c r="J349" s="212">
        <f>ROUND(I349*H349,2)</f>
        <v>0</v>
      </c>
      <c r="K349" s="208" t="s">
        <v>161</v>
      </c>
      <c r="L349" s="46"/>
      <c r="M349" s="213" t="s">
        <v>28</v>
      </c>
      <c r="N349" s="214" t="s">
        <v>44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0.0003</v>
      </c>
      <c r="T349" s="216">
        <f>S349*H349</f>
        <v>0.013799999999999998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162</v>
      </c>
      <c r="AT349" s="217" t="s">
        <v>157</v>
      </c>
      <c r="AU349" s="217" t="s">
        <v>83</v>
      </c>
      <c r="AY349" s="19" t="s">
        <v>154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81</v>
      </c>
      <c r="BK349" s="218">
        <f>ROUND(I349*H349,2)</f>
        <v>0</v>
      </c>
      <c r="BL349" s="19" t="s">
        <v>162</v>
      </c>
      <c r="BM349" s="217" t="s">
        <v>454</v>
      </c>
    </row>
    <row r="350" spans="1:47" s="2" customFormat="1" ht="12">
      <c r="A350" s="40"/>
      <c r="B350" s="41"/>
      <c r="C350" s="42"/>
      <c r="D350" s="219" t="s">
        <v>164</v>
      </c>
      <c r="E350" s="42"/>
      <c r="F350" s="220" t="s">
        <v>250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164</v>
      </c>
      <c r="AU350" s="19" t="s">
        <v>83</v>
      </c>
    </row>
    <row r="351" spans="1:47" s="2" customFormat="1" ht="12">
      <c r="A351" s="40"/>
      <c r="B351" s="41"/>
      <c r="C351" s="42"/>
      <c r="D351" s="224" t="s">
        <v>166</v>
      </c>
      <c r="E351" s="42"/>
      <c r="F351" s="225" t="s">
        <v>251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166</v>
      </c>
      <c r="AU351" s="19" t="s">
        <v>83</v>
      </c>
    </row>
    <row r="352" spans="1:51" s="13" customFormat="1" ht="12">
      <c r="A352" s="13"/>
      <c r="B352" s="226"/>
      <c r="C352" s="227"/>
      <c r="D352" s="219" t="s">
        <v>168</v>
      </c>
      <c r="E352" s="228" t="s">
        <v>28</v>
      </c>
      <c r="F352" s="229" t="s">
        <v>451</v>
      </c>
      <c r="G352" s="227"/>
      <c r="H352" s="228" t="s">
        <v>28</v>
      </c>
      <c r="I352" s="230"/>
      <c r="J352" s="227"/>
      <c r="K352" s="227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168</v>
      </c>
      <c r="AU352" s="235" t="s">
        <v>83</v>
      </c>
      <c r="AV352" s="13" t="s">
        <v>81</v>
      </c>
      <c r="AW352" s="13" t="s">
        <v>35</v>
      </c>
      <c r="AX352" s="13" t="s">
        <v>73</v>
      </c>
      <c r="AY352" s="235" t="s">
        <v>154</v>
      </c>
    </row>
    <row r="353" spans="1:51" s="13" customFormat="1" ht="12">
      <c r="A353" s="13"/>
      <c r="B353" s="226"/>
      <c r="C353" s="227"/>
      <c r="D353" s="219" t="s">
        <v>168</v>
      </c>
      <c r="E353" s="228" t="s">
        <v>28</v>
      </c>
      <c r="F353" s="229" t="s">
        <v>252</v>
      </c>
      <c r="G353" s="227"/>
      <c r="H353" s="228" t="s">
        <v>28</v>
      </c>
      <c r="I353" s="230"/>
      <c r="J353" s="227"/>
      <c r="K353" s="227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168</v>
      </c>
      <c r="AU353" s="235" t="s">
        <v>83</v>
      </c>
      <c r="AV353" s="13" t="s">
        <v>81</v>
      </c>
      <c r="AW353" s="13" t="s">
        <v>35</v>
      </c>
      <c r="AX353" s="13" t="s">
        <v>73</v>
      </c>
      <c r="AY353" s="235" t="s">
        <v>154</v>
      </c>
    </row>
    <row r="354" spans="1:51" s="14" customFormat="1" ht="12">
      <c r="A354" s="14"/>
      <c r="B354" s="236"/>
      <c r="C354" s="237"/>
      <c r="D354" s="219" t="s">
        <v>168</v>
      </c>
      <c r="E354" s="238" t="s">
        <v>28</v>
      </c>
      <c r="F354" s="239" t="s">
        <v>455</v>
      </c>
      <c r="G354" s="237"/>
      <c r="H354" s="240">
        <v>26.4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168</v>
      </c>
      <c r="AU354" s="246" t="s">
        <v>83</v>
      </c>
      <c r="AV354" s="14" t="s">
        <v>83</v>
      </c>
      <c r="AW354" s="14" t="s">
        <v>35</v>
      </c>
      <c r="AX354" s="14" t="s">
        <v>73</v>
      </c>
      <c r="AY354" s="246" t="s">
        <v>154</v>
      </c>
    </row>
    <row r="355" spans="1:51" s="14" customFormat="1" ht="12">
      <c r="A355" s="14"/>
      <c r="B355" s="236"/>
      <c r="C355" s="237"/>
      <c r="D355" s="219" t="s">
        <v>168</v>
      </c>
      <c r="E355" s="238" t="s">
        <v>28</v>
      </c>
      <c r="F355" s="239" t="s">
        <v>456</v>
      </c>
      <c r="G355" s="237"/>
      <c r="H355" s="240">
        <v>17.3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168</v>
      </c>
      <c r="AU355" s="246" t="s">
        <v>83</v>
      </c>
      <c r="AV355" s="14" t="s">
        <v>83</v>
      </c>
      <c r="AW355" s="14" t="s">
        <v>35</v>
      </c>
      <c r="AX355" s="14" t="s">
        <v>73</v>
      </c>
      <c r="AY355" s="246" t="s">
        <v>154</v>
      </c>
    </row>
    <row r="356" spans="1:51" s="14" customFormat="1" ht="12">
      <c r="A356" s="14"/>
      <c r="B356" s="236"/>
      <c r="C356" s="237"/>
      <c r="D356" s="219" t="s">
        <v>168</v>
      </c>
      <c r="E356" s="238" t="s">
        <v>28</v>
      </c>
      <c r="F356" s="239" t="s">
        <v>457</v>
      </c>
      <c r="G356" s="237"/>
      <c r="H356" s="240">
        <v>2.3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168</v>
      </c>
      <c r="AU356" s="246" t="s">
        <v>83</v>
      </c>
      <c r="AV356" s="14" t="s">
        <v>83</v>
      </c>
      <c r="AW356" s="14" t="s">
        <v>35</v>
      </c>
      <c r="AX356" s="14" t="s">
        <v>73</v>
      </c>
      <c r="AY356" s="246" t="s">
        <v>154</v>
      </c>
    </row>
    <row r="357" spans="1:51" s="15" customFormat="1" ht="12">
      <c r="A357" s="15"/>
      <c r="B357" s="247"/>
      <c r="C357" s="248"/>
      <c r="D357" s="219" t="s">
        <v>168</v>
      </c>
      <c r="E357" s="249" t="s">
        <v>28</v>
      </c>
      <c r="F357" s="250" t="s">
        <v>222</v>
      </c>
      <c r="G357" s="248"/>
      <c r="H357" s="251">
        <v>46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7" t="s">
        <v>168</v>
      </c>
      <c r="AU357" s="257" t="s">
        <v>83</v>
      </c>
      <c r="AV357" s="15" t="s">
        <v>162</v>
      </c>
      <c r="AW357" s="15" t="s">
        <v>35</v>
      </c>
      <c r="AX357" s="15" t="s">
        <v>81</v>
      </c>
      <c r="AY357" s="257" t="s">
        <v>154</v>
      </c>
    </row>
    <row r="358" spans="1:65" s="2" customFormat="1" ht="24.15" customHeight="1">
      <c r="A358" s="40"/>
      <c r="B358" s="41"/>
      <c r="C358" s="206" t="s">
        <v>458</v>
      </c>
      <c r="D358" s="206" t="s">
        <v>157</v>
      </c>
      <c r="E358" s="207" t="s">
        <v>459</v>
      </c>
      <c r="F358" s="208" t="s">
        <v>460</v>
      </c>
      <c r="G358" s="209" t="s">
        <v>160</v>
      </c>
      <c r="H358" s="210">
        <v>28</v>
      </c>
      <c r="I358" s="211"/>
      <c r="J358" s="212">
        <f>ROUND(I358*H358,2)</f>
        <v>0</v>
      </c>
      <c r="K358" s="208" t="s">
        <v>161</v>
      </c>
      <c r="L358" s="46"/>
      <c r="M358" s="213" t="s">
        <v>28</v>
      </c>
      <c r="N358" s="214" t="s">
        <v>44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162</v>
      </c>
      <c r="AT358" s="217" t="s">
        <v>157</v>
      </c>
      <c r="AU358" s="217" t="s">
        <v>83</v>
      </c>
      <c r="AY358" s="19" t="s">
        <v>154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81</v>
      </c>
      <c r="BK358" s="218">
        <f>ROUND(I358*H358,2)</f>
        <v>0</v>
      </c>
      <c r="BL358" s="19" t="s">
        <v>162</v>
      </c>
      <c r="BM358" s="217" t="s">
        <v>461</v>
      </c>
    </row>
    <row r="359" spans="1:47" s="2" customFormat="1" ht="12">
      <c r="A359" s="40"/>
      <c r="B359" s="41"/>
      <c r="C359" s="42"/>
      <c r="D359" s="219" t="s">
        <v>164</v>
      </c>
      <c r="E359" s="42"/>
      <c r="F359" s="220" t="s">
        <v>460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164</v>
      </c>
      <c r="AU359" s="19" t="s">
        <v>83</v>
      </c>
    </row>
    <row r="360" spans="1:47" s="2" customFormat="1" ht="12">
      <c r="A360" s="40"/>
      <c r="B360" s="41"/>
      <c r="C360" s="42"/>
      <c r="D360" s="224" t="s">
        <v>166</v>
      </c>
      <c r="E360" s="42"/>
      <c r="F360" s="225" t="s">
        <v>462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166</v>
      </c>
      <c r="AU360" s="19" t="s">
        <v>83</v>
      </c>
    </row>
    <row r="361" spans="1:51" s="13" customFormat="1" ht="12">
      <c r="A361" s="13"/>
      <c r="B361" s="226"/>
      <c r="C361" s="227"/>
      <c r="D361" s="219" t="s">
        <v>168</v>
      </c>
      <c r="E361" s="228" t="s">
        <v>28</v>
      </c>
      <c r="F361" s="229" t="s">
        <v>463</v>
      </c>
      <c r="G361" s="227"/>
      <c r="H361" s="228" t="s">
        <v>28</v>
      </c>
      <c r="I361" s="230"/>
      <c r="J361" s="227"/>
      <c r="K361" s="227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168</v>
      </c>
      <c r="AU361" s="235" t="s">
        <v>83</v>
      </c>
      <c r="AV361" s="13" t="s">
        <v>81</v>
      </c>
      <c r="AW361" s="13" t="s">
        <v>35</v>
      </c>
      <c r="AX361" s="13" t="s">
        <v>73</v>
      </c>
      <c r="AY361" s="235" t="s">
        <v>154</v>
      </c>
    </row>
    <row r="362" spans="1:51" s="14" customFormat="1" ht="12">
      <c r="A362" s="14"/>
      <c r="B362" s="236"/>
      <c r="C362" s="237"/>
      <c r="D362" s="219" t="s">
        <v>168</v>
      </c>
      <c r="E362" s="238" t="s">
        <v>28</v>
      </c>
      <c r="F362" s="239" t="s">
        <v>464</v>
      </c>
      <c r="G362" s="237"/>
      <c r="H362" s="240">
        <v>28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168</v>
      </c>
      <c r="AU362" s="246" t="s">
        <v>83</v>
      </c>
      <c r="AV362" s="14" t="s">
        <v>83</v>
      </c>
      <c r="AW362" s="14" t="s">
        <v>35</v>
      </c>
      <c r="AX362" s="14" t="s">
        <v>81</v>
      </c>
      <c r="AY362" s="246" t="s">
        <v>154</v>
      </c>
    </row>
    <row r="363" spans="1:65" s="2" customFormat="1" ht="24.15" customHeight="1">
      <c r="A363" s="40"/>
      <c r="B363" s="41"/>
      <c r="C363" s="206" t="s">
        <v>465</v>
      </c>
      <c r="D363" s="206" t="s">
        <v>157</v>
      </c>
      <c r="E363" s="207" t="s">
        <v>466</v>
      </c>
      <c r="F363" s="208" t="s">
        <v>467</v>
      </c>
      <c r="G363" s="209" t="s">
        <v>160</v>
      </c>
      <c r="H363" s="210">
        <v>23</v>
      </c>
      <c r="I363" s="211"/>
      <c r="J363" s="212">
        <f>ROUND(I363*H363,2)</f>
        <v>0</v>
      </c>
      <c r="K363" s="208" t="s">
        <v>161</v>
      </c>
      <c r="L363" s="46"/>
      <c r="M363" s="213" t="s">
        <v>28</v>
      </c>
      <c r="N363" s="214" t="s">
        <v>44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0.02465</v>
      </c>
      <c r="T363" s="216">
        <f>S363*H363</f>
        <v>0.56695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162</v>
      </c>
      <c r="AT363" s="217" t="s">
        <v>157</v>
      </c>
      <c r="AU363" s="217" t="s">
        <v>83</v>
      </c>
      <c r="AY363" s="19" t="s">
        <v>154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81</v>
      </c>
      <c r="BK363" s="218">
        <f>ROUND(I363*H363,2)</f>
        <v>0</v>
      </c>
      <c r="BL363" s="19" t="s">
        <v>162</v>
      </c>
      <c r="BM363" s="217" t="s">
        <v>468</v>
      </c>
    </row>
    <row r="364" spans="1:47" s="2" customFormat="1" ht="12">
      <c r="A364" s="40"/>
      <c r="B364" s="41"/>
      <c r="C364" s="42"/>
      <c r="D364" s="219" t="s">
        <v>164</v>
      </c>
      <c r="E364" s="42"/>
      <c r="F364" s="220" t="s">
        <v>469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164</v>
      </c>
      <c r="AU364" s="19" t="s">
        <v>83</v>
      </c>
    </row>
    <row r="365" spans="1:47" s="2" customFormat="1" ht="12">
      <c r="A365" s="40"/>
      <c r="B365" s="41"/>
      <c r="C365" s="42"/>
      <c r="D365" s="224" t="s">
        <v>166</v>
      </c>
      <c r="E365" s="42"/>
      <c r="F365" s="225" t="s">
        <v>470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166</v>
      </c>
      <c r="AU365" s="19" t="s">
        <v>83</v>
      </c>
    </row>
    <row r="366" spans="1:51" s="13" customFormat="1" ht="12">
      <c r="A366" s="13"/>
      <c r="B366" s="226"/>
      <c r="C366" s="227"/>
      <c r="D366" s="219" t="s">
        <v>168</v>
      </c>
      <c r="E366" s="228" t="s">
        <v>28</v>
      </c>
      <c r="F366" s="229" t="s">
        <v>471</v>
      </c>
      <c r="G366" s="227"/>
      <c r="H366" s="228" t="s">
        <v>28</v>
      </c>
      <c r="I366" s="230"/>
      <c r="J366" s="227"/>
      <c r="K366" s="227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168</v>
      </c>
      <c r="AU366" s="235" t="s">
        <v>83</v>
      </c>
      <c r="AV366" s="13" t="s">
        <v>81</v>
      </c>
      <c r="AW366" s="13" t="s">
        <v>35</v>
      </c>
      <c r="AX366" s="13" t="s">
        <v>73</v>
      </c>
      <c r="AY366" s="235" t="s">
        <v>154</v>
      </c>
    </row>
    <row r="367" spans="1:51" s="14" customFormat="1" ht="12">
      <c r="A367" s="14"/>
      <c r="B367" s="236"/>
      <c r="C367" s="237"/>
      <c r="D367" s="219" t="s">
        <v>168</v>
      </c>
      <c r="E367" s="238" t="s">
        <v>28</v>
      </c>
      <c r="F367" s="239" t="s">
        <v>472</v>
      </c>
      <c r="G367" s="237"/>
      <c r="H367" s="240">
        <v>22.45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6" t="s">
        <v>168</v>
      </c>
      <c r="AU367" s="246" t="s">
        <v>83</v>
      </c>
      <c r="AV367" s="14" t="s">
        <v>83</v>
      </c>
      <c r="AW367" s="14" t="s">
        <v>35</v>
      </c>
      <c r="AX367" s="14" t="s">
        <v>73</v>
      </c>
      <c r="AY367" s="246" t="s">
        <v>154</v>
      </c>
    </row>
    <row r="368" spans="1:51" s="14" customFormat="1" ht="12">
      <c r="A368" s="14"/>
      <c r="B368" s="236"/>
      <c r="C368" s="237"/>
      <c r="D368" s="219" t="s">
        <v>168</v>
      </c>
      <c r="E368" s="238" t="s">
        <v>28</v>
      </c>
      <c r="F368" s="239" t="s">
        <v>473</v>
      </c>
      <c r="G368" s="237"/>
      <c r="H368" s="240">
        <v>0.55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6" t="s">
        <v>168</v>
      </c>
      <c r="AU368" s="246" t="s">
        <v>83</v>
      </c>
      <c r="AV368" s="14" t="s">
        <v>83</v>
      </c>
      <c r="AW368" s="14" t="s">
        <v>35</v>
      </c>
      <c r="AX368" s="14" t="s">
        <v>73</v>
      </c>
      <c r="AY368" s="246" t="s">
        <v>154</v>
      </c>
    </row>
    <row r="369" spans="1:51" s="15" customFormat="1" ht="12">
      <c r="A369" s="15"/>
      <c r="B369" s="247"/>
      <c r="C369" s="248"/>
      <c r="D369" s="219" t="s">
        <v>168</v>
      </c>
      <c r="E369" s="249" t="s">
        <v>28</v>
      </c>
      <c r="F369" s="250" t="s">
        <v>222</v>
      </c>
      <c r="G369" s="248"/>
      <c r="H369" s="251">
        <v>23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7" t="s">
        <v>168</v>
      </c>
      <c r="AU369" s="257" t="s">
        <v>83</v>
      </c>
      <c r="AV369" s="15" t="s">
        <v>162</v>
      </c>
      <c r="AW369" s="15" t="s">
        <v>35</v>
      </c>
      <c r="AX369" s="15" t="s">
        <v>81</v>
      </c>
      <c r="AY369" s="257" t="s">
        <v>154</v>
      </c>
    </row>
    <row r="370" spans="1:65" s="2" customFormat="1" ht="37.8" customHeight="1">
      <c r="A370" s="40"/>
      <c r="B370" s="41"/>
      <c r="C370" s="206" t="s">
        <v>474</v>
      </c>
      <c r="D370" s="206" t="s">
        <v>157</v>
      </c>
      <c r="E370" s="207" t="s">
        <v>262</v>
      </c>
      <c r="F370" s="208" t="s">
        <v>263</v>
      </c>
      <c r="G370" s="209" t="s">
        <v>160</v>
      </c>
      <c r="H370" s="210">
        <v>14</v>
      </c>
      <c r="I370" s="211"/>
      <c r="J370" s="212">
        <f>ROUND(I370*H370,2)</f>
        <v>0</v>
      </c>
      <c r="K370" s="208" t="s">
        <v>28</v>
      </c>
      <c r="L370" s="46"/>
      <c r="M370" s="213" t="s">
        <v>28</v>
      </c>
      <c r="N370" s="214" t="s">
        <v>44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162</v>
      </c>
      <c r="AT370" s="217" t="s">
        <v>157</v>
      </c>
      <c r="AU370" s="217" t="s">
        <v>83</v>
      </c>
      <c r="AY370" s="19" t="s">
        <v>154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81</v>
      </c>
      <c r="BK370" s="218">
        <f>ROUND(I370*H370,2)</f>
        <v>0</v>
      </c>
      <c r="BL370" s="19" t="s">
        <v>162</v>
      </c>
      <c r="BM370" s="217" t="s">
        <v>475</v>
      </c>
    </row>
    <row r="371" spans="1:47" s="2" customFormat="1" ht="12">
      <c r="A371" s="40"/>
      <c r="B371" s="41"/>
      <c r="C371" s="42"/>
      <c r="D371" s="219" t="s">
        <v>164</v>
      </c>
      <c r="E371" s="42"/>
      <c r="F371" s="220" t="s">
        <v>265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164</v>
      </c>
      <c r="AU371" s="19" t="s">
        <v>83</v>
      </c>
    </row>
    <row r="372" spans="1:51" s="13" customFormat="1" ht="12">
      <c r="A372" s="13"/>
      <c r="B372" s="226"/>
      <c r="C372" s="227"/>
      <c r="D372" s="219" t="s">
        <v>168</v>
      </c>
      <c r="E372" s="228" t="s">
        <v>28</v>
      </c>
      <c r="F372" s="229" t="s">
        <v>476</v>
      </c>
      <c r="G372" s="227"/>
      <c r="H372" s="228" t="s">
        <v>28</v>
      </c>
      <c r="I372" s="230"/>
      <c r="J372" s="227"/>
      <c r="K372" s="227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168</v>
      </c>
      <c r="AU372" s="235" t="s">
        <v>83</v>
      </c>
      <c r="AV372" s="13" t="s">
        <v>81</v>
      </c>
      <c r="AW372" s="13" t="s">
        <v>35</v>
      </c>
      <c r="AX372" s="13" t="s">
        <v>73</v>
      </c>
      <c r="AY372" s="235" t="s">
        <v>154</v>
      </c>
    </row>
    <row r="373" spans="1:51" s="14" customFormat="1" ht="12">
      <c r="A373" s="14"/>
      <c r="B373" s="236"/>
      <c r="C373" s="237"/>
      <c r="D373" s="219" t="s">
        <v>168</v>
      </c>
      <c r="E373" s="238" t="s">
        <v>28</v>
      </c>
      <c r="F373" s="239" t="s">
        <v>477</v>
      </c>
      <c r="G373" s="237"/>
      <c r="H373" s="240">
        <v>3.36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168</v>
      </c>
      <c r="AU373" s="246" t="s">
        <v>83</v>
      </c>
      <c r="AV373" s="14" t="s">
        <v>83</v>
      </c>
      <c r="AW373" s="14" t="s">
        <v>35</v>
      </c>
      <c r="AX373" s="14" t="s">
        <v>73</v>
      </c>
      <c r="AY373" s="246" t="s">
        <v>154</v>
      </c>
    </row>
    <row r="374" spans="1:51" s="14" customFormat="1" ht="12">
      <c r="A374" s="14"/>
      <c r="B374" s="236"/>
      <c r="C374" s="237"/>
      <c r="D374" s="219" t="s">
        <v>168</v>
      </c>
      <c r="E374" s="238" t="s">
        <v>28</v>
      </c>
      <c r="F374" s="239" t="s">
        <v>478</v>
      </c>
      <c r="G374" s="237"/>
      <c r="H374" s="240">
        <v>10.08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168</v>
      </c>
      <c r="AU374" s="246" t="s">
        <v>83</v>
      </c>
      <c r="AV374" s="14" t="s">
        <v>83</v>
      </c>
      <c r="AW374" s="14" t="s">
        <v>35</v>
      </c>
      <c r="AX374" s="14" t="s">
        <v>73</v>
      </c>
      <c r="AY374" s="246" t="s">
        <v>154</v>
      </c>
    </row>
    <row r="375" spans="1:51" s="14" customFormat="1" ht="12">
      <c r="A375" s="14"/>
      <c r="B375" s="236"/>
      <c r="C375" s="237"/>
      <c r="D375" s="219" t="s">
        <v>168</v>
      </c>
      <c r="E375" s="238" t="s">
        <v>28</v>
      </c>
      <c r="F375" s="239" t="s">
        <v>479</v>
      </c>
      <c r="G375" s="237"/>
      <c r="H375" s="240">
        <v>0.56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6" t="s">
        <v>168</v>
      </c>
      <c r="AU375" s="246" t="s">
        <v>83</v>
      </c>
      <c r="AV375" s="14" t="s">
        <v>83</v>
      </c>
      <c r="AW375" s="14" t="s">
        <v>35</v>
      </c>
      <c r="AX375" s="14" t="s">
        <v>73</v>
      </c>
      <c r="AY375" s="246" t="s">
        <v>154</v>
      </c>
    </row>
    <row r="376" spans="1:51" s="15" customFormat="1" ht="12">
      <c r="A376" s="15"/>
      <c r="B376" s="247"/>
      <c r="C376" s="248"/>
      <c r="D376" s="219" t="s">
        <v>168</v>
      </c>
      <c r="E376" s="249" t="s">
        <v>28</v>
      </c>
      <c r="F376" s="250" t="s">
        <v>222</v>
      </c>
      <c r="G376" s="248"/>
      <c r="H376" s="251">
        <v>14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7" t="s">
        <v>168</v>
      </c>
      <c r="AU376" s="257" t="s">
        <v>83</v>
      </c>
      <c r="AV376" s="15" t="s">
        <v>162</v>
      </c>
      <c r="AW376" s="15" t="s">
        <v>35</v>
      </c>
      <c r="AX376" s="15" t="s">
        <v>81</v>
      </c>
      <c r="AY376" s="257" t="s">
        <v>154</v>
      </c>
    </row>
    <row r="377" spans="1:65" s="2" customFormat="1" ht="33" customHeight="1">
      <c r="A377" s="40"/>
      <c r="B377" s="41"/>
      <c r="C377" s="206" t="s">
        <v>480</v>
      </c>
      <c r="D377" s="206" t="s">
        <v>157</v>
      </c>
      <c r="E377" s="207" t="s">
        <v>481</v>
      </c>
      <c r="F377" s="208" t="s">
        <v>482</v>
      </c>
      <c r="G377" s="209" t="s">
        <v>207</v>
      </c>
      <c r="H377" s="210">
        <v>2</v>
      </c>
      <c r="I377" s="211"/>
      <c r="J377" s="212">
        <f>ROUND(I377*H377,2)</f>
        <v>0</v>
      </c>
      <c r="K377" s="208" t="s">
        <v>161</v>
      </c>
      <c r="L377" s="46"/>
      <c r="M377" s="213" t="s">
        <v>28</v>
      </c>
      <c r="N377" s="214" t="s">
        <v>44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0.005</v>
      </c>
      <c r="T377" s="216">
        <f>S377*H377</f>
        <v>0.01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162</v>
      </c>
      <c r="AT377" s="217" t="s">
        <v>157</v>
      </c>
      <c r="AU377" s="217" t="s">
        <v>83</v>
      </c>
      <c r="AY377" s="19" t="s">
        <v>154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81</v>
      </c>
      <c r="BK377" s="218">
        <f>ROUND(I377*H377,2)</f>
        <v>0</v>
      </c>
      <c r="BL377" s="19" t="s">
        <v>162</v>
      </c>
      <c r="BM377" s="217" t="s">
        <v>483</v>
      </c>
    </row>
    <row r="378" spans="1:47" s="2" customFormat="1" ht="12">
      <c r="A378" s="40"/>
      <c r="B378" s="41"/>
      <c r="C378" s="42"/>
      <c r="D378" s="219" t="s">
        <v>164</v>
      </c>
      <c r="E378" s="42"/>
      <c r="F378" s="220" t="s">
        <v>484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164</v>
      </c>
      <c r="AU378" s="19" t="s">
        <v>83</v>
      </c>
    </row>
    <row r="379" spans="1:47" s="2" customFormat="1" ht="12">
      <c r="A379" s="40"/>
      <c r="B379" s="41"/>
      <c r="C379" s="42"/>
      <c r="D379" s="224" t="s">
        <v>166</v>
      </c>
      <c r="E379" s="42"/>
      <c r="F379" s="225" t="s">
        <v>485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166</v>
      </c>
      <c r="AU379" s="19" t="s">
        <v>83</v>
      </c>
    </row>
    <row r="380" spans="1:65" s="2" customFormat="1" ht="24.15" customHeight="1">
      <c r="A380" s="40"/>
      <c r="B380" s="41"/>
      <c r="C380" s="206" t="s">
        <v>486</v>
      </c>
      <c r="D380" s="206" t="s">
        <v>157</v>
      </c>
      <c r="E380" s="207" t="s">
        <v>487</v>
      </c>
      <c r="F380" s="208" t="s">
        <v>488</v>
      </c>
      <c r="G380" s="209" t="s">
        <v>160</v>
      </c>
      <c r="H380" s="210">
        <v>51</v>
      </c>
      <c r="I380" s="211"/>
      <c r="J380" s="212">
        <f>ROUND(I380*H380,2)</f>
        <v>0</v>
      </c>
      <c r="K380" s="208" t="s">
        <v>161</v>
      </c>
      <c r="L380" s="46"/>
      <c r="M380" s="213" t="s">
        <v>28</v>
      </c>
      <c r="N380" s="214" t="s">
        <v>44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0.008</v>
      </c>
      <c r="T380" s="216">
        <f>S380*H380</f>
        <v>0.40800000000000003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162</v>
      </c>
      <c r="AT380" s="217" t="s">
        <v>157</v>
      </c>
      <c r="AU380" s="217" t="s">
        <v>83</v>
      </c>
      <c r="AY380" s="19" t="s">
        <v>154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81</v>
      </c>
      <c r="BK380" s="218">
        <f>ROUND(I380*H380,2)</f>
        <v>0</v>
      </c>
      <c r="BL380" s="19" t="s">
        <v>162</v>
      </c>
      <c r="BM380" s="217" t="s">
        <v>489</v>
      </c>
    </row>
    <row r="381" spans="1:47" s="2" customFormat="1" ht="12">
      <c r="A381" s="40"/>
      <c r="B381" s="41"/>
      <c r="C381" s="42"/>
      <c r="D381" s="219" t="s">
        <v>164</v>
      </c>
      <c r="E381" s="42"/>
      <c r="F381" s="220" t="s">
        <v>490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164</v>
      </c>
      <c r="AU381" s="19" t="s">
        <v>83</v>
      </c>
    </row>
    <row r="382" spans="1:47" s="2" customFormat="1" ht="12">
      <c r="A382" s="40"/>
      <c r="B382" s="41"/>
      <c r="C382" s="42"/>
      <c r="D382" s="224" t="s">
        <v>166</v>
      </c>
      <c r="E382" s="42"/>
      <c r="F382" s="225" t="s">
        <v>491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166</v>
      </c>
      <c r="AU382" s="19" t="s">
        <v>83</v>
      </c>
    </row>
    <row r="383" spans="1:51" s="13" customFormat="1" ht="12">
      <c r="A383" s="13"/>
      <c r="B383" s="226"/>
      <c r="C383" s="227"/>
      <c r="D383" s="219" t="s">
        <v>168</v>
      </c>
      <c r="E383" s="228" t="s">
        <v>28</v>
      </c>
      <c r="F383" s="229" t="s">
        <v>492</v>
      </c>
      <c r="G383" s="227"/>
      <c r="H383" s="228" t="s">
        <v>28</v>
      </c>
      <c r="I383" s="230"/>
      <c r="J383" s="227"/>
      <c r="K383" s="227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168</v>
      </c>
      <c r="AU383" s="235" t="s">
        <v>83</v>
      </c>
      <c r="AV383" s="13" t="s">
        <v>81</v>
      </c>
      <c r="AW383" s="13" t="s">
        <v>35</v>
      </c>
      <c r="AX383" s="13" t="s">
        <v>73</v>
      </c>
      <c r="AY383" s="235" t="s">
        <v>154</v>
      </c>
    </row>
    <row r="384" spans="1:51" s="14" customFormat="1" ht="12">
      <c r="A384" s="14"/>
      <c r="B384" s="236"/>
      <c r="C384" s="237"/>
      <c r="D384" s="219" t="s">
        <v>168</v>
      </c>
      <c r="E384" s="238" t="s">
        <v>28</v>
      </c>
      <c r="F384" s="239" t="s">
        <v>493</v>
      </c>
      <c r="G384" s="237"/>
      <c r="H384" s="240">
        <v>23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168</v>
      </c>
      <c r="AU384" s="246" t="s">
        <v>83</v>
      </c>
      <c r="AV384" s="14" t="s">
        <v>83</v>
      </c>
      <c r="AW384" s="14" t="s">
        <v>35</v>
      </c>
      <c r="AX384" s="14" t="s">
        <v>73</v>
      </c>
      <c r="AY384" s="246" t="s">
        <v>154</v>
      </c>
    </row>
    <row r="385" spans="1:51" s="13" customFormat="1" ht="12">
      <c r="A385" s="13"/>
      <c r="B385" s="226"/>
      <c r="C385" s="227"/>
      <c r="D385" s="219" t="s">
        <v>168</v>
      </c>
      <c r="E385" s="228" t="s">
        <v>28</v>
      </c>
      <c r="F385" s="229" t="s">
        <v>494</v>
      </c>
      <c r="G385" s="227"/>
      <c r="H385" s="228" t="s">
        <v>28</v>
      </c>
      <c r="I385" s="230"/>
      <c r="J385" s="227"/>
      <c r="K385" s="227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168</v>
      </c>
      <c r="AU385" s="235" t="s">
        <v>83</v>
      </c>
      <c r="AV385" s="13" t="s">
        <v>81</v>
      </c>
      <c r="AW385" s="13" t="s">
        <v>35</v>
      </c>
      <c r="AX385" s="13" t="s">
        <v>73</v>
      </c>
      <c r="AY385" s="235" t="s">
        <v>154</v>
      </c>
    </row>
    <row r="386" spans="1:51" s="14" customFormat="1" ht="12">
      <c r="A386" s="14"/>
      <c r="B386" s="236"/>
      <c r="C386" s="237"/>
      <c r="D386" s="219" t="s">
        <v>168</v>
      </c>
      <c r="E386" s="238" t="s">
        <v>28</v>
      </c>
      <c r="F386" s="239" t="s">
        <v>495</v>
      </c>
      <c r="G386" s="237"/>
      <c r="H386" s="240">
        <v>28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168</v>
      </c>
      <c r="AU386" s="246" t="s">
        <v>83</v>
      </c>
      <c r="AV386" s="14" t="s">
        <v>83</v>
      </c>
      <c r="AW386" s="14" t="s">
        <v>35</v>
      </c>
      <c r="AX386" s="14" t="s">
        <v>73</v>
      </c>
      <c r="AY386" s="246" t="s">
        <v>154</v>
      </c>
    </row>
    <row r="387" spans="1:51" s="15" customFormat="1" ht="12">
      <c r="A387" s="15"/>
      <c r="B387" s="247"/>
      <c r="C387" s="248"/>
      <c r="D387" s="219" t="s">
        <v>168</v>
      </c>
      <c r="E387" s="249" t="s">
        <v>28</v>
      </c>
      <c r="F387" s="250" t="s">
        <v>222</v>
      </c>
      <c r="G387" s="248"/>
      <c r="H387" s="251">
        <v>51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7" t="s">
        <v>168</v>
      </c>
      <c r="AU387" s="257" t="s">
        <v>83</v>
      </c>
      <c r="AV387" s="15" t="s">
        <v>162</v>
      </c>
      <c r="AW387" s="15" t="s">
        <v>35</v>
      </c>
      <c r="AX387" s="15" t="s">
        <v>81</v>
      </c>
      <c r="AY387" s="257" t="s">
        <v>154</v>
      </c>
    </row>
    <row r="388" spans="1:65" s="2" customFormat="1" ht="21.75" customHeight="1">
      <c r="A388" s="40"/>
      <c r="B388" s="41"/>
      <c r="C388" s="206" t="s">
        <v>496</v>
      </c>
      <c r="D388" s="206" t="s">
        <v>157</v>
      </c>
      <c r="E388" s="207" t="s">
        <v>497</v>
      </c>
      <c r="F388" s="208" t="s">
        <v>498</v>
      </c>
      <c r="G388" s="209" t="s">
        <v>160</v>
      </c>
      <c r="H388" s="210">
        <v>24.4</v>
      </c>
      <c r="I388" s="211"/>
      <c r="J388" s="212">
        <f>ROUND(I388*H388,2)</f>
        <v>0</v>
      </c>
      <c r="K388" s="208" t="s">
        <v>161</v>
      </c>
      <c r="L388" s="46"/>
      <c r="M388" s="213" t="s">
        <v>28</v>
      </c>
      <c r="N388" s="214" t="s">
        <v>44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0.261</v>
      </c>
      <c r="T388" s="216">
        <f>S388*H388</f>
        <v>6.3684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162</v>
      </c>
      <c r="AT388" s="217" t="s">
        <v>157</v>
      </c>
      <c r="AU388" s="217" t="s">
        <v>83</v>
      </c>
      <c r="AY388" s="19" t="s">
        <v>154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81</v>
      </c>
      <c r="BK388" s="218">
        <f>ROUND(I388*H388,2)</f>
        <v>0</v>
      </c>
      <c r="BL388" s="19" t="s">
        <v>162</v>
      </c>
      <c r="BM388" s="217" t="s">
        <v>499</v>
      </c>
    </row>
    <row r="389" spans="1:47" s="2" customFormat="1" ht="12">
      <c r="A389" s="40"/>
      <c r="B389" s="41"/>
      <c r="C389" s="42"/>
      <c r="D389" s="219" t="s">
        <v>164</v>
      </c>
      <c r="E389" s="42"/>
      <c r="F389" s="220" t="s">
        <v>500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164</v>
      </c>
      <c r="AU389" s="19" t="s">
        <v>83</v>
      </c>
    </row>
    <row r="390" spans="1:47" s="2" customFormat="1" ht="12">
      <c r="A390" s="40"/>
      <c r="B390" s="41"/>
      <c r="C390" s="42"/>
      <c r="D390" s="224" t="s">
        <v>166</v>
      </c>
      <c r="E390" s="42"/>
      <c r="F390" s="225" t="s">
        <v>501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166</v>
      </c>
      <c r="AU390" s="19" t="s">
        <v>83</v>
      </c>
    </row>
    <row r="391" spans="1:51" s="13" customFormat="1" ht="12">
      <c r="A391" s="13"/>
      <c r="B391" s="226"/>
      <c r="C391" s="227"/>
      <c r="D391" s="219" t="s">
        <v>168</v>
      </c>
      <c r="E391" s="228" t="s">
        <v>28</v>
      </c>
      <c r="F391" s="229" t="s">
        <v>502</v>
      </c>
      <c r="G391" s="227"/>
      <c r="H391" s="228" t="s">
        <v>28</v>
      </c>
      <c r="I391" s="230"/>
      <c r="J391" s="227"/>
      <c r="K391" s="227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168</v>
      </c>
      <c r="AU391" s="235" t="s">
        <v>83</v>
      </c>
      <c r="AV391" s="13" t="s">
        <v>81</v>
      </c>
      <c r="AW391" s="13" t="s">
        <v>35</v>
      </c>
      <c r="AX391" s="13" t="s">
        <v>73</v>
      </c>
      <c r="AY391" s="235" t="s">
        <v>154</v>
      </c>
    </row>
    <row r="392" spans="1:51" s="14" customFormat="1" ht="12">
      <c r="A392" s="14"/>
      <c r="B392" s="236"/>
      <c r="C392" s="237"/>
      <c r="D392" s="219" t="s">
        <v>168</v>
      </c>
      <c r="E392" s="238" t="s">
        <v>28</v>
      </c>
      <c r="F392" s="239" t="s">
        <v>503</v>
      </c>
      <c r="G392" s="237"/>
      <c r="H392" s="240">
        <v>24.4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168</v>
      </c>
      <c r="AU392" s="246" t="s">
        <v>83</v>
      </c>
      <c r="AV392" s="14" t="s">
        <v>83</v>
      </c>
      <c r="AW392" s="14" t="s">
        <v>35</v>
      </c>
      <c r="AX392" s="14" t="s">
        <v>81</v>
      </c>
      <c r="AY392" s="246" t="s">
        <v>154</v>
      </c>
    </row>
    <row r="393" spans="1:65" s="2" customFormat="1" ht="24.15" customHeight="1">
      <c r="A393" s="40"/>
      <c r="B393" s="41"/>
      <c r="C393" s="206" t="s">
        <v>504</v>
      </c>
      <c r="D393" s="206" t="s">
        <v>157</v>
      </c>
      <c r="E393" s="207" t="s">
        <v>306</v>
      </c>
      <c r="F393" s="208" t="s">
        <v>307</v>
      </c>
      <c r="G393" s="209" t="s">
        <v>190</v>
      </c>
      <c r="H393" s="210">
        <v>1.1</v>
      </c>
      <c r="I393" s="211"/>
      <c r="J393" s="212">
        <f>ROUND(I393*H393,2)</f>
        <v>0</v>
      </c>
      <c r="K393" s="208" t="s">
        <v>161</v>
      </c>
      <c r="L393" s="46"/>
      <c r="M393" s="213" t="s">
        <v>28</v>
      </c>
      <c r="N393" s="214" t="s">
        <v>44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0.042</v>
      </c>
      <c r="T393" s="216">
        <f>S393*H393</f>
        <v>0.046200000000000005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162</v>
      </c>
      <c r="AT393" s="217" t="s">
        <v>157</v>
      </c>
      <c r="AU393" s="217" t="s">
        <v>83</v>
      </c>
      <c r="AY393" s="19" t="s">
        <v>154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81</v>
      </c>
      <c r="BK393" s="218">
        <f>ROUND(I393*H393,2)</f>
        <v>0</v>
      </c>
      <c r="BL393" s="19" t="s">
        <v>162</v>
      </c>
      <c r="BM393" s="217" t="s">
        <v>505</v>
      </c>
    </row>
    <row r="394" spans="1:47" s="2" customFormat="1" ht="12">
      <c r="A394" s="40"/>
      <c r="B394" s="41"/>
      <c r="C394" s="42"/>
      <c r="D394" s="219" t="s">
        <v>164</v>
      </c>
      <c r="E394" s="42"/>
      <c r="F394" s="220" t="s">
        <v>309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164</v>
      </c>
      <c r="AU394" s="19" t="s">
        <v>83</v>
      </c>
    </row>
    <row r="395" spans="1:47" s="2" customFormat="1" ht="12">
      <c r="A395" s="40"/>
      <c r="B395" s="41"/>
      <c r="C395" s="42"/>
      <c r="D395" s="224" t="s">
        <v>166</v>
      </c>
      <c r="E395" s="42"/>
      <c r="F395" s="225" t="s">
        <v>310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166</v>
      </c>
      <c r="AU395" s="19" t="s">
        <v>83</v>
      </c>
    </row>
    <row r="396" spans="1:51" s="13" customFormat="1" ht="12">
      <c r="A396" s="13"/>
      <c r="B396" s="226"/>
      <c r="C396" s="227"/>
      <c r="D396" s="219" t="s">
        <v>168</v>
      </c>
      <c r="E396" s="228" t="s">
        <v>28</v>
      </c>
      <c r="F396" s="229" t="s">
        <v>311</v>
      </c>
      <c r="G396" s="227"/>
      <c r="H396" s="228" t="s">
        <v>28</v>
      </c>
      <c r="I396" s="230"/>
      <c r="J396" s="227"/>
      <c r="K396" s="227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168</v>
      </c>
      <c r="AU396" s="235" t="s">
        <v>83</v>
      </c>
      <c r="AV396" s="13" t="s">
        <v>81</v>
      </c>
      <c r="AW396" s="13" t="s">
        <v>35</v>
      </c>
      <c r="AX396" s="13" t="s">
        <v>73</v>
      </c>
      <c r="AY396" s="235" t="s">
        <v>154</v>
      </c>
    </row>
    <row r="397" spans="1:51" s="14" customFormat="1" ht="12">
      <c r="A397" s="14"/>
      <c r="B397" s="236"/>
      <c r="C397" s="237"/>
      <c r="D397" s="219" t="s">
        <v>168</v>
      </c>
      <c r="E397" s="238" t="s">
        <v>28</v>
      </c>
      <c r="F397" s="239" t="s">
        <v>506</v>
      </c>
      <c r="G397" s="237"/>
      <c r="H397" s="240">
        <v>1.1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168</v>
      </c>
      <c r="AU397" s="246" t="s">
        <v>83</v>
      </c>
      <c r="AV397" s="14" t="s">
        <v>83</v>
      </c>
      <c r="AW397" s="14" t="s">
        <v>35</v>
      </c>
      <c r="AX397" s="14" t="s">
        <v>81</v>
      </c>
      <c r="AY397" s="246" t="s">
        <v>154</v>
      </c>
    </row>
    <row r="398" spans="1:65" s="2" customFormat="1" ht="24.15" customHeight="1">
      <c r="A398" s="40"/>
      <c r="B398" s="41"/>
      <c r="C398" s="206" t="s">
        <v>507</v>
      </c>
      <c r="D398" s="206" t="s">
        <v>157</v>
      </c>
      <c r="E398" s="207" t="s">
        <v>314</v>
      </c>
      <c r="F398" s="208" t="s">
        <v>315</v>
      </c>
      <c r="G398" s="209" t="s">
        <v>190</v>
      </c>
      <c r="H398" s="210">
        <v>2.2</v>
      </c>
      <c r="I398" s="211"/>
      <c r="J398" s="212">
        <f>ROUND(I398*H398,2)</f>
        <v>0</v>
      </c>
      <c r="K398" s="208" t="s">
        <v>161</v>
      </c>
      <c r="L398" s="46"/>
      <c r="M398" s="213" t="s">
        <v>28</v>
      </c>
      <c r="N398" s="214" t="s">
        <v>44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162</v>
      </c>
      <c r="AT398" s="217" t="s">
        <v>157</v>
      </c>
      <c r="AU398" s="217" t="s">
        <v>83</v>
      </c>
      <c r="AY398" s="19" t="s">
        <v>154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81</v>
      </c>
      <c r="BK398" s="218">
        <f>ROUND(I398*H398,2)</f>
        <v>0</v>
      </c>
      <c r="BL398" s="19" t="s">
        <v>162</v>
      </c>
      <c r="BM398" s="217" t="s">
        <v>508</v>
      </c>
    </row>
    <row r="399" spans="1:47" s="2" customFormat="1" ht="12">
      <c r="A399" s="40"/>
      <c r="B399" s="41"/>
      <c r="C399" s="42"/>
      <c r="D399" s="219" t="s">
        <v>164</v>
      </c>
      <c r="E399" s="42"/>
      <c r="F399" s="220" t="s">
        <v>317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164</v>
      </c>
      <c r="AU399" s="19" t="s">
        <v>83</v>
      </c>
    </row>
    <row r="400" spans="1:47" s="2" customFormat="1" ht="12">
      <c r="A400" s="40"/>
      <c r="B400" s="41"/>
      <c r="C400" s="42"/>
      <c r="D400" s="224" t="s">
        <v>166</v>
      </c>
      <c r="E400" s="42"/>
      <c r="F400" s="225" t="s">
        <v>318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166</v>
      </c>
      <c r="AU400" s="19" t="s">
        <v>83</v>
      </c>
    </row>
    <row r="401" spans="1:51" s="13" customFormat="1" ht="12">
      <c r="A401" s="13"/>
      <c r="B401" s="226"/>
      <c r="C401" s="227"/>
      <c r="D401" s="219" t="s">
        <v>168</v>
      </c>
      <c r="E401" s="228" t="s">
        <v>28</v>
      </c>
      <c r="F401" s="229" t="s">
        <v>319</v>
      </c>
      <c r="G401" s="227"/>
      <c r="H401" s="228" t="s">
        <v>28</v>
      </c>
      <c r="I401" s="230"/>
      <c r="J401" s="227"/>
      <c r="K401" s="227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168</v>
      </c>
      <c r="AU401" s="235" t="s">
        <v>83</v>
      </c>
      <c r="AV401" s="13" t="s">
        <v>81</v>
      </c>
      <c r="AW401" s="13" t="s">
        <v>35</v>
      </c>
      <c r="AX401" s="13" t="s">
        <v>73</v>
      </c>
      <c r="AY401" s="235" t="s">
        <v>154</v>
      </c>
    </row>
    <row r="402" spans="1:51" s="14" customFormat="1" ht="12">
      <c r="A402" s="14"/>
      <c r="B402" s="236"/>
      <c r="C402" s="237"/>
      <c r="D402" s="219" t="s">
        <v>168</v>
      </c>
      <c r="E402" s="238" t="s">
        <v>28</v>
      </c>
      <c r="F402" s="239" t="s">
        <v>320</v>
      </c>
      <c r="G402" s="237"/>
      <c r="H402" s="240">
        <v>2.2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168</v>
      </c>
      <c r="AU402" s="246" t="s">
        <v>83</v>
      </c>
      <c r="AV402" s="14" t="s">
        <v>83</v>
      </c>
      <c r="AW402" s="14" t="s">
        <v>35</v>
      </c>
      <c r="AX402" s="14" t="s">
        <v>81</v>
      </c>
      <c r="AY402" s="246" t="s">
        <v>154</v>
      </c>
    </row>
    <row r="403" spans="1:65" s="2" customFormat="1" ht="37.8" customHeight="1">
      <c r="A403" s="40"/>
      <c r="B403" s="41"/>
      <c r="C403" s="206" t="s">
        <v>509</v>
      </c>
      <c r="D403" s="206" t="s">
        <v>157</v>
      </c>
      <c r="E403" s="207" t="s">
        <v>322</v>
      </c>
      <c r="F403" s="208" t="s">
        <v>323</v>
      </c>
      <c r="G403" s="209" t="s">
        <v>181</v>
      </c>
      <c r="H403" s="210">
        <v>0.011</v>
      </c>
      <c r="I403" s="211"/>
      <c r="J403" s="212">
        <f>ROUND(I403*H403,2)</f>
        <v>0</v>
      </c>
      <c r="K403" s="208" t="s">
        <v>161</v>
      </c>
      <c r="L403" s="46"/>
      <c r="M403" s="213" t="s">
        <v>28</v>
      </c>
      <c r="N403" s="214" t="s">
        <v>44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2.2</v>
      </c>
      <c r="T403" s="216">
        <f>S403*H403</f>
        <v>0.0242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162</v>
      </c>
      <c r="AT403" s="217" t="s">
        <v>157</v>
      </c>
      <c r="AU403" s="217" t="s">
        <v>83</v>
      </c>
      <c r="AY403" s="19" t="s">
        <v>154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81</v>
      </c>
      <c r="BK403" s="218">
        <f>ROUND(I403*H403,2)</f>
        <v>0</v>
      </c>
      <c r="BL403" s="19" t="s">
        <v>162</v>
      </c>
      <c r="BM403" s="217" t="s">
        <v>510</v>
      </c>
    </row>
    <row r="404" spans="1:47" s="2" customFormat="1" ht="12">
      <c r="A404" s="40"/>
      <c r="B404" s="41"/>
      <c r="C404" s="42"/>
      <c r="D404" s="219" t="s">
        <v>164</v>
      </c>
      <c r="E404" s="42"/>
      <c r="F404" s="220" t="s">
        <v>325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164</v>
      </c>
      <c r="AU404" s="19" t="s">
        <v>83</v>
      </c>
    </row>
    <row r="405" spans="1:47" s="2" customFormat="1" ht="12">
      <c r="A405" s="40"/>
      <c r="B405" s="41"/>
      <c r="C405" s="42"/>
      <c r="D405" s="224" t="s">
        <v>166</v>
      </c>
      <c r="E405" s="42"/>
      <c r="F405" s="225" t="s">
        <v>326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166</v>
      </c>
      <c r="AU405" s="19" t="s">
        <v>83</v>
      </c>
    </row>
    <row r="406" spans="1:51" s="13" customFormat="1" ht="12">
      <c r="A406" s="13"/>
      <c r="B406" s="226"/>
      <c r="C406" s="227"/>
      <c r="D406" s="219" t="s">
        <v>168</v>
      </c>
      <c r="E406" s="228" t="s">
        <v>28</v>
      </c>
      <c r="F406" s="229" t="s">
        <v>327</v>
      </c>
      <c r="G406" s="227"/>
      <c r="H406" s="228" t="s">
        <v>28</v>
      </c>
      <c r="I406" s="230"/>
      <c r="J406" s="227"/>
      <c r="K406" s="227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168</v>
      </c>
      <c r="AU406" s="235" t="s">
        <v>83</v>
      </c>
      <c r="AV406" s="13" t="s">
        <v>81</v>
      </c>
      <c r="AW406" s="13" t="s">
        <v>35</v>
      </c>
      <c r="AX406" s="13" t="s">
        <v>73</v>
      </c>
      <c r="AY406" s="235" t="s">
        <v>154</v>
      </c>
    </row>
    <row r="407" spans="1:51" s="14" customFormat="1" ht="12">
      <c r="A407" s="14"/>
      <c r="B407" s="236"/>
      <c r="C407" s="237"/>
      <c r="D407" s="219" t="s">
        <v>168</v>
      </c>
      <c r="E407" s="238" t="s">
        <v>28</v>
      </c>
      <c r="F407" s="239" t="s">
        <v>328</v>
      </c>
      <c r="G407" s="237"/>
      <c r="H407" s="240">
        <v>0.011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168</v>
      </c>
      <c r="AU407" s="246" t="s">
        <v>83</v>
      </c>
      <c r="AV407" s="14" t="s">
        <v>83</v>
      </c>
      <c r="AW407" s="14" t="s">
        <v>35</v>
      </c>
      <c r="AX407" s="14" t="s">
        <v>81</v>
      </c>
      <c r="AY407" s="246" t="s">
        <v>154</v>
      </c>
    </row>
    <row r="408" spans="1:65" s="2" customFormat="1" ht="16.5" customHeight="1">
      <c r="A408" s="40"/>
      <c r="B408" s="41"/>
      <c r="C408" s="206" t="s">
        <v>511</v>
      </c>
      <c r="D408" s="206" t="s">
        <v>157</v>
      </c>
      <c r="E408" s="207" t="s">
        <v>338</v>
      </c>
      <c r="F408" s="208" t="s">
        <v>339</v>
      </c>
      <c r="G408" s="209" t="s">
        <v>160</v>
      </c>
      <c r="H408" s="210">
        <v>8.5</v>
      </c>
      <c r="I408" s="211"/>
      <c r="J408" s="212">
        <f>ROUND(I408*H408,2)</f>
        <v>0</v>
      </c>
      <c r="K408" s="208" t="s">
        <v>161</v>
      </c>
      <c r="L408" s="46"/>
      <c r="M408" s="213" t="s">
        <v>28</v>
      </c>
      <c r="N408" s="214" t="s">
        <v>44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0.018</v>
      </c>
      <c r="T408" s="216">
        <f>S408*H408</f>
        <v>0.153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162</v>
      </c>
      <c r="AT408" s="217" t="s">
        <v>157</v>
      </c>
      <c r="AU408" s="217" t="s">
        <v>83</v>
      </c>
      <c r="AY408" s="19" t="s">
        <v>154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81</v>
      </c>
      <c r="BK408" s="218">
        <f>ROUND(I408*H408,2)</f>
        <v>0</v>
      </c>
      <c r="BL408" s="19" t="s">
        <v>162</v>
      </c>
      <c r="BM408" s="217" t="s">
        <v>512</v>
      </c>
    </row>
    <row r="409" spans="1:47" s="2" customFormat="1" ht="12">
      <c r="A409" s="40"/>
      <c r="B409" s="41"/>
      <c r="C409" s="42"/>
      <c r="D409" s="219" t="s">
        <v>164</v>
      </c>
      <c r="E409" s="42"/>
      <c r="F409" s="220" t="s">
        <v>341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164</v>
      </c>
      <c r="AU409" s="19" t="s">
        <v>83</v>
      </c>
    </row>
    <row r="410" spans="1:47" s="2" customFormat="1" ht="12">
      <c r="A410" s="40"/>
      <c r="B410" s="41"/>
      <c r="C410" s="42"/>
      <c r="D410" s="224" t="s">
        <v>166</v>
      </c>
      <c r="E410" s="42"/>
      <c r="F410" s="225" t="s">
        <v>342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166</v>
      </c>
      <c r="AU410" s="19" t="s">
        <v>83</v>
      </c>
    </row>
    <row r="411" spans="1:51" s="13" customFormat="1" ht="12">
      <c r="A411" s="13"/>
      <c r="B411" s="226"/>
      <c r="C411" s="227"/>
      <c r="D411" s="219" t="s">
        <v>168</v>
      </c>
      <c r="E411" s="228" t="s">
        <v>28</v>
      </c>
      <c r="F411" s="229" t="s">
        <v>513</v>
      </c>
      <c r="G411" s="227"/>
      <c r="H411" s="228" t="s">
        <v>28</v>
      </c>
      <c r="I411" s="230"/>
      <c r="J411" s="227"/>
      <c r="K411" s="227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168</v>
      </c>
      <c r="AU411" s="235" t="s">
        <v>83</v>
      </c>
      <c r="AV411" s="13" t="s">
        <v>81</v>
      </c>
      <c r="AW411" s="13" t="s">
        <v>35</v>
      </c>
      <c r="AX411" s="13" t="s">
        <v>73</v>
      </c>
      <c r="AY411" s="235" t="s">
        <v>154</v>
      </c>
    </row>
    <row r="412" spans="1:51" s="13" customFormat="1" ht="12">
      <c r="A412" s="13"/>
      <c r="B412" s="226"/>
      <c r="C412" s="227"/>
      <c r="D412" s="219" t="s">
        <v>168</v>
      </c>
      <c r="E412" s="228" t="s">
        <v>28</v>
      </c>
      <c r="F412" s="229" t="s">
        <v>344</v>
      </c>
      <c r="G412" s="227"/>
      <c r="H412" s="228" t="s">
        <v>28</v>
      </c>
      <c r="I412" s="230"/>
      <c r="J412" s="227"/>
      <c r="K412" s="227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168</v>
      </c>
      <c r="AU412" s="235" t="s">
        <v>83</v>
      </c>
      <c r="AV412" s="13" t="s">
        <v>81</v>
      </c>
      <c r="AW412" s="13" t="s">
        <v>35</v>
      </c>
      <c r="AX412" s="13" t="s">
        <v>73</v>
      </c>
      <c r="AY412" s="235" t="s">
        <v>154</v>
      </c>
    </row>
    <row r="413" spans="1:51" s="14" customFormat="1" ht="12">
      <c r="A413" s="14"/>
      <c r="B413" s="236"/>
      <c r="C413" s="237"/>
      <c r="D413" s="219" t="s">
        <v>168</v>
      </c>
      <c r="E413" s="238" t="s">
        <v>28</v>
      </c>
      <c r="F413" s="239" t="s">
        <v>514</v>
      </c>
      <c r="G413" s="237"/>
      <c r="H413" s="240">
        <v>8.125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6" t="s">
        <v>168</v>
      </c>
      <c r="AU413" s="246" t="s">
        <v>83</v>
      </c>
      <c r="AV413" s="14" t="s">
        <v>83</v>
      </c>
      <c r="AW413" s="14" t="s">
        <v>35</v>
      </c>
      <c r="AX413" s="14" t="s">
        <v>73</v>
      </c>
      <c r="AY413" s="246" t="s">
        <v>154</v>
      </c>
    </row>
    <row r="414" spans="1:51" s="14" customFormat="1" ht="12">
      <c r="A414" s="14"/>
      <c r="B414" s="236"/>
      <c r="C414" s="237"/>
      <c r="D414" s="219" t="s">
        <v>168</v>
      </c>
      <c r="E414" s="238" t="s">
        <v>28</v>
      </c>
      <c r="F414" s="239" t="s">
        <v>515</v>
      </c>
      <c r="G414" s="237"/>
      <c r="H414" s="240">
        <v>0.375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168</v>
      </c>
      <c r="AU414" s="246" t="s">
        <v>83</v>
      </c>
      <c r="AV414" s="14" t="s">
        <v>83</v>
      </c>
      <c r="AW414" s="14" t="s">
        <v>35</v>
      </c>
      <c r="AX414" s="14" t="s">
        <v>73</v>
      </c>
      <c r="AY414" s="246" t="s">
        <v>154</v>
      </c>
    </row>
    <row r="415" spans="1:51" s="15" customFormat="1" ht="12">
      <c r="A415" s="15"/>
      <c r="B415" s="247"/>
      <c r="C415" s="248"/>
      <c r="D415" s="219" t="s">
        <v>168</v>
      </c>
      <c r="E415" s="249" t="s">
        <v>28</v>
      </c>
      <c r="F415" s="250" t="s">
        <v>222</v>
      </c>
      <c r="G415" s="248"/>
      <c r="H415" s="251">
        <v>8.5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7" t="s">
        <v>168</v>
      </c>
      <c r="AU415" s="257" t="s">
        <v>83</v>
      </c>
      <c r="AV415" s="15" t="s">
        <v>162</v>
      </c>
      <c r="AW415" s="15" t="s">
        <v>35</v>
      </c>
      <c r="AX415" s="15" t="s">
        <v>81</v>
      </c>
      <c r="AY415" s="257" t="s">
        <v>154</v>
      </c>
    </row>
    <row r="416" spans="1:65" s="2" customFormat="1" ht="21.75" customHeight="1">
      <c r="A416" s="40"/>
      <c r="B416" s="41"/>
      <c r="C416" s="206" t="s">
        <v>516</v>
      </c>
      <c r="D416" s="206" t="s">
        <v>157</v>
      </c>
      <c r="E416" s="207" t="s">
        <v>349</v>
      </c>
      <c r="F416" s="208" t="s">
        <v>350</v>
      </c>
      <c r="G416" s="209" t="s">
        <v>160</v>
      </c>
      <c r="H416" s="210">
        <v>6</v>
      </c>
      <c r="I416" s="211"/>
      <c r="J416" s="212">
        <f>ROUND(I416*H416,2)</f>
        <v>0</v>
      </c>
      <c r="K416" s="208" t="s">
        <v>161</v>
      </c>
      <c r="L416" s="46"/>
      <c r="M416" s="213" t="s">
        <v>28</v>
      </c>
      <c r="N416" s="214" t="s">
        <v>44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0.076</v>
      </c>
      <c r="T416" s="216">
        <f>S416*H416</f>
        <v>0.45599999999999996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162</v>
      </c>
      <c r="AT416" s="217" t="s">
        <v>157</v>
      </c>
      <c r="AU416" s="217" t="s">
        <v>83</v>
      </c>
      <c r="AY416" s="19" t="s">
        <v>154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81</v>
      </c>
      <c r="BK416" s="218">
        <f>ROUND(I416*H416,2)</f>
        <v>0</v>
      </c>
      <c r="BL416" s="19" t="s">
        <v>162</v>
      </c>
      <c r="BM416" s="217" t="s">
        <v>517</v>
      </c>
    </row>
    <row r="417" spans="1:47" s="2" customFormat="1" ht="12">
      <c r="A417" s="40"/>
      <c r="B417" s="41"/>
      <c r="C417" s="42"/>
      <c r="D417" s="219" t="s">
        <v>164</v>
      </c>
      <c r="E417" s="42"/>
      <c r="F417" s="220" t="s">
        <v>352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164</v>
      </c>
      <c r="AU417" s="19" t="s">
        <v>83</v>
      </c>
    </row>
    <row r="418" spans="1:47" s="2" customFormat="1" ht="12">
      <c r="A418" s="40"/>
      <c r="B418" s="41"/>
      <c r="C418" s="42"/>
      <c r="D418" s="224" t="s">
        <v>166</v>
      </c>
      <c r="E418" s="42"/>
      <c r="F418" s="225" t="s">
        <v>353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166</v>
      </c>
      <c r="AU418" s="19" t="s">
        <v>83</v>
      </c>
    </row>
    <row r="419" spans="1:51" s="13" customFormat="1" ht="12">
      <c r="A419" s="13"/>
      <c r="B419" s="226"/>
      <c r="C419" s="227"/>
      <c r="D419" s="219" t="s">
        <v>168</v>
      </c>
      <c r="E419" s="228" t="s">
        <v>28</v>
      </c>
      <c r="F419" s="229" t="s">
        <v>518</v>
      </c>
      <c r="G419" s="227"/>
      <c r="H419" s="228" t="s">
        <v>28</v>
      </c>
      <c r="I419" s="230"/>
      <c r="J419" s="227"/>
      <c r="K419" s="227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168</v>
      </c>
      <c r="AU419" s="235" t="s">
        <v>83</v>
      </c>
      <c r="AV419" s="13" t="s">
        <v>81</v>
      </c>
      <c r="AW419" s="13" t="s">
        <v>35</v>
      </c>
      <c r="AX419" s="13" t="s">
        <v>73</v>
      </c>
      <c r="AY419" s="235" t="s">
        <v>154</v>
      </c>
    </row>
    <row r="420" spans="1:51" s="14" customFormat="1" ht="12">
      <c r="A420" s="14"/>
      <c r="B420" s="236"/>
      <c r="C420" s="237"/>
      <c r="D420" s="219" t="s">
        <v>168</v>
      </c>
      <c r="E420" s="238" t="s">
        <v>28</v>
      </c>
      <c r="F420" s="239" t="s">
        <v>519</v>
      </c>
      <c r="G420" s="237"/>
      <c r="H420" s="240">
        <v>6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168</v>
      </c>
      <c r="AU420" s="246" t="s">
        <v>83</v>
      </c>
      <c r="AV420" s="14" t="s">
        <v>83</v>
      </c>
      <c r="AW420" s="14" t="s">
        <v>35</v>
      </c>
      <c r="AX420" s="14" t="s">
        <v>81</v>
      </c>
      <c r="AY420" s="246" t="s">
        <v>154</v>
      </c>
    </row>
    <row r="421" spans="1:65" s="2" customFormat="1" ht="24.15" customHeight="1">
      <c r="A421" s="40"/>
      <c r="B421" s="41"/>
      <c r="C421" s="206" t="s">
        <v>520</v>
      </c>
      <c r="D421" s="206" t="s">
        <v>157</v>
      </c>
      <c r="E421" s="207" t="s">
        <v>358</v>
      </c>
      <c r="F421" s="208" t="s">
        <v>359</v>
      </c>
      <c r="G421" s="209" t="s">
        <v>207</v>
      </c>
      <c r="H421" s="210">
        <v>5</v>
      </c>
      <c r="I421" s="211"/>
      <c r="J421" s="212">
        <f>ROUND(I421*H421,2)</f>
        <v>0</v>
      </c>
      <c r="K421" s="208" t="s">
        <v>161</v>
      </c>
      <c r="L421" s="46"/>
      <c r="M421" s="213" t="s">
        <v>28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0.024</v>
      </c>
      <c r="T421" s="216">
        <f>S421*H421</f>
        <v>0.12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162</v>
      </c>
      <c r="AT421" s="217" t="s">
        <v>157</v>
      </c>
      <c r="AU421" s="217" t="s">
        <v>83</v>
      </c>
      <c r="AY421" s="19" t="s">
        <v>154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81</v>
      </c>
      <c r="BK421" s="218">
        <f>ROUND(I421*H421,2)</f>
        <v>0</v>
      </c>
      <c r="BL421" s="19" t="s">
        <v>162</v>
      </c>
      <c r="BM421" s="217" t="s">
        <v>521</v>
      </c>
    </row>
    <row r="422" spans="1:47" s="2" customFormat="1" ht="12">
      <c r="A422" s="40"/>
      <c r="B422" s="41"/>
      <c r="C422" s="42"/>
      <c r="D422" s="219" t="s">
        <v>164</v>
      </c>
      <c r="E422" s="42"/>
      <c r="F422" s="220" t="s">
        <v>361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164</v>
      </c>
      <c r="AU422" s="19" t="s">
        <v>83</v>
      </c>
    </row>
    <row r="423" spans="1:47" s="2" customFormat="1" ht="12">
      <c r="A423" s="40"/>
      <c r="B423" s="41"/>
      <c r="C423" s="42"/>
      <c r="D423" s="224" t="s">
        <v>166</v>
      </c>
      <c r="E423" s="42"/>
      <c r="F423" s="225" t="s">
        <v>362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166</v>
      </c>
      <c r="AU423" s="19" t="s">
        <v>83</v>
      </c>
    </row>
    <row r="424" spans="1:51" s="13" customFormat="1" ht="12">
      <c r="A424" s="13"/>
      <c r="B424" s="226"/>
      <c r="C424" s="227"/>
      <c r="D424" s="219" t="s">
        <v>168</v>
      </c>
      <c r="E424" s="228" t="s">
        <v>28</v>
      </c>
      <c r="F424" s="229" t="s">
        <v>363</v>
      </c>
      <c r="G424" s="227"/>
      <c r="H424" s="228" t="s">
        <v>28</v>
      </c>
      <c r="I424" s="230"/>
      <c r="J424" s="227"/>
      <c r="K424" s="227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168</v>
      </c>
      <c r="AU424" s="235" t="s">
        <v>83</v>
      </c>
      <c r="AV424" s="13" t="s">
        <v>81</v>
      </c>
      <c r="AW424" s="13" t="s">
        <v>35</v>
      </c>
      <c r="AX424" s="13" t="s">
        <v>73</v>
      </c>
      <c r="AY424" s="235" t="s">
        <v>154</v>
      </c>
    </row>
    <row r="425" spans="1:51" s="14" customFormat="1" ht="12">
      <c r="A425" s="14"/>
      <c r="B425" s="236"/>
      <c r="C425" s="237"/>
      <c r="D425" s="219" t="s">
        <v>168</v>
      </c>
      <c r="E425" s="238" t="s">
        <v>28</v>
      </c>
      <c r="F425" s="239" t="s">
        <v>228</v>
      </c>
      <c r="G425" s="237"/>
      <c r="H425" s="240">
        <v>3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168</v>
      </c>
      <c r="AU425" s="246" t="s">
        <v>83</v>
      </c>
      <c r="AV425" s="14" t="s">
        <v>83</v>
      </c>
      <c r="AW425" s="14" t="s">
        <v>35</v>
      </c>
      <c r="AX425" s="14" t="s">
        <v>73</v>
      </c>
      <c r="AY425" s="246" t="s">
        <v>154</v>
      </c>
    </row>
    <row r="426" spans="1:51" s="13" customFormat="1" ht="12">
      <c r="A426" s="13"/>
      <c r="B426" s="226"/>
      <c r="C426" s="227"/>
      <c r="D426" s="219" t="s">
        <v>168</v>
      </c>
      <c r="E426" s="228" t="s">
        <v>28</v>
      </c>
      <c r="F426" s="229" t="s">
        <v>364</v>
      </c>
      <c r="G426" s="227"/>
      <c r="H426" s="228" t="s">
        <v>28</v>
      </c>
      <c r="I426" s="230"/>
      <c r="J426" s="227"/>
      <c r="K426" s="227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168</v>
      </c>
      <c r="AU426" s="235" t="s">
        <v>83</v>
      </c>
      <c r="AV426" s="13" t="s">
        <v>81</v>
      </c>
      <c r="AW426" s="13" t="s">
        <v>35</v>
      </c>
      <c r="AX426" s="13" t="s">
        <v>73</v>
      </c>
      <c r="AY426" s="235" t="s">
        <v>154</v>
      </c>
    </row>
    <row r="427" spans="1:51" s="14" customFormat="1" ht="12">
      <c r="A427" s="14"/>
      <c r="B427" s="236"/>
      <c r="C427" s="237"/>
      <c r="D427" s="219" t="s">
        <v>168</v>
      </c>
      <c r="E427" s="238" t="s">
        <v>28</v>
      </c>
      <c r="F427" s="239" t="s">
        <v>365</v>
      </c>
      <c r="G427" s="237"/>
      <c r="H427" s="240">
        <v>2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168</v>
      </c>
      <c r="AU427" s="246" t="s">
        <v>83</v>
      </c>
      <c r="AV427" s="14" t="s">
        <v>83</v>
      </c>
      <c r="AW427" s="14" t="s">
        <v>35</v>
      </c>
      <c r="AX427" s="14" t="s">
        <v>73</v>
      </c>
      <c r="AY427" s="246" t="s">
        <v>154</v>
      </c>
    </row>
    <row r="428" spans="1:51" s="15" customFormat="1" ht="12">
      <c r="A428" s="15"/>
      <c r="B428" s="247"/>
      <c r="C428" s="248"/>
      <c r="D428" s="219" t="s">
        <v>168</v>
      </c>
      <c r="E428" s="249" t="s">
        <v>28</v>
      </c>
      <c r="F428" s="250" t="s">
        <v>222</v>
      </c>
      <c r="G428" s="248"/>
      <c r="H428" s="251">
        <v>5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7" t="s">
        <v>168</v>
      </c>
      <c r="AU428" s="257" t="s">
        <v>83</v>
      </c>
      <c r="AV428" s="15" t="s">
        <v>162</v>
      </c>
      <c r="AW428" s="15" t="s">
        <v>35</v>
      </c>
      <c r="AX428" s="15" t="s">
        <v>81</v>
      </c>
      <c r="AY428" s="257" t="s">
        <v>154</v>
      </c>
    </row>
    <row r="429" spans="1:65" s="2" customFormat="1" ht="24.15" customHeight="1">
      <c r="A429" s="40"/>
      <c r="B429" s="41"/>
      <c r="C429" s="206" t="s">
        <v>522</v>
      </c>
      <c r="D429" s="206" t="s">
        <v>157</v>
      </c>
      <c r="E429" s="207" t="s">
        <v>367</v>
      </c>
      <c r="F429" s="208" t="s">
        <v>368</v>
      </c>
      <c r="G429" s="209" t="s">
        <v>160</v>
      </c>
      <c r="H429" s="210">
        <v>4</v>
      </c>
      <c r="I429" s="211"/>
      <c r="J429" s="212">
        <f>ROUND(I429*H429,2)</f>
        <v>0</v>
      </c>
      <c r="K429" s="208" t="s">
        <v>161</v>
      </c>
      <c r="L429" s="46"/>
      <c r="M429" s="213" t="s">
        <v>28</v>
      </c>
      <c r="N429" s="214" t="s">
        <v>44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0.183</v>
      </c>
      <c r="T429" s="216">
        <f>S429*H429</f>
        <v>0.732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162</v>
      </c>
      <c r="AT429" s="217" t="s">
        <v>157</v>
      </c>
      <c r="AU429" s="217" t="s">
        <v>83</v>
      </c>
      <c r="AY429" s="19" t="s">
        <v>154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81</v>
      </c>
      <c r="BK429" s="218">
        <f>ROUND(I429*H429,2)</f>
        <v>0</v>
      </c>
      <c r="BL429" s="19" t="s">
        <v>162</v>
      </c>
      <c r="BM429" s="217" t="s">
        <v>523</v>
      </c>
    </row>
    <row r="430" spans="1:47" s="2" customFormat="1" ht="12">
      <c r="A430" s="40"/>
      <c r="B430" s="41"/>
      <c r="C430" s="42"/>
      <c r="D430" s="219" t="s">
        <v>164</v>
      </c>
      <c r="E430" s="42"/>
      <c r="F430" s="220" t="s">
        <v>370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164</v>
      </c>
      <c r="AU430" s="19" t="s">
        <v>83</v>
      </c>
    </row>
    <row r="431" spans="1:47" s="2" customFormat="1" ht="12">
      <c r="A431" s="40"/>
      <c r="B431" s="41"/>
      <c r="C431" s="42"/>
      <c r="D431" s="224" t="s">
        <v>166</v>
      </c>
      <c r="E431" s="42"/>
      <c r="F431" s="225" t="s">
        <v>371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166</v>
      </c>
      <c r="AU431" s="19" t="s">
        <v>83</v>
      </c>
    </row>
    <row r="432" spans="1:51" s="13" customFormat="1" ht="12">
      <c r="A432" s="13"/>
      <c r="B432" s="226"/>
      <c r="C432" s="227"/>
      <c r="D432" s="219" t="s">
        <v>168</v>
      </c>
      <c r="E432" s="228" t="s">
        <v>28</v>
      </c>
      <c r="F432" s="229" t="s">
        <v>524</v>
      </c>
      <c r="G432" s="227"/>
      <c r="H432" s="228" t="s">
        <v>28</v>
      </c>
      <c r="I432" s="230"/>
      <c r="J432" s="227"/>
      <c r="K432" s="227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168</v>
      </c>
      <c r="AU432" s="235" t="s">
        <v>83</v>
      </c>
      <c r="AV432" s="13" t="s">
        <v>81</v>
      </c>
      <c r="AW432" s="13" t="s">
        <v>35</v>
      </c>
      <c r="AX432" s="13" t="s">
        <v>73</v>
      </c>
      <c r="AY432" s="235" t="s">
        <v>154</v>
      </c>
    </row>
    <row r="433" spans="1:51" s="14" customFormat="1" ht="12">
      <c r="A433" s="14"/>
      <c r="B433" s="236"/>
      <c r="C433" s="237"/>
      <c r="D433" s="219" t="s">
        <v>168</v>
      </c>
      <c r="E433" s="238" t="s">
        <v>28</v>
      </c>
      <c r="F433" s="239" t="s">
        <v>525</v>
      </c>
      <c r="G433" s="237"/>
      <c r="H433" s="240">
        <v>1.23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168</v>
      </c>
      <c r="AU433" s="246" t="s">
        <v>83</v>
      </c>
      <c r="AV433" s="14" t="s">
        <v>83</v>
      </c>
      <c r="AW433" s="14" t="s">
        <v>35</v>
      </c>
      <c r="AX433" s="14" t="s">
        <v>73</v>
      </c>
      <c r="AY433" s="246" t="s">
        <v>154</v>
      </c>
    </row>
    <row r="434" spans="1:51" s="14" customFormat="1" ht="12">
      <c r="A434" s="14"/>
      <c r="B434" s="236"/>
      <c r="C434" s="237"/>
      <c r="D434" s="219" t="s">
        <v>168</v>
      </c>
      <c r="E434" s="238" t="s">
        <v>28</v>
      </c>
      <c r="F434" s="239" t="s">
        <v>526</v>
      </c>
      <c r="G434" s="237"/>
      <c r="H434" s="240">
        <v>0.9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168</v>
      </c>
      <c r="AU434" s="246" t="s">
        <v>83</v>
      </c>
      <c r="AV434" s="14" t="s">
        <v>83</v>
      </c>
      <c r="AW434" s="14" t="s">
        <v>35</v>
      </c>
      <c r="AX434" s="14" t="s">
        <v>73</v>
      </c>
      <c r="AY434" s="246" t="s">
        <v>154</v>
      </c>
    </row>
    <row r="435" spans="1:51" s="14" customFormat="1" ht="12">
      <c r="A435" s="14"/>
      <c r="B435" s="236"/>
      <c r="C435" s="237"/>
      <c r="D435" s="219" t="s">
        <v>168</v>
      </c>
      <c r="E435" s="238" t="s">
        <v>28</v>
      </c>
      <c r="F435" s="239" t="s">
        <v>527</v>
      </c>
      <c r="G435" s="237"/>
      <c r="H435" s="240">
        <v>0.27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168</v>
      </c>
      <c r="AU435" s="246" t="s">
        <v>83</v>
      </c>
      <c r="AV435" s="14" t="s">
        <v>83</v>
      </c>
      <c r="AW435" s="14" t="s">
        <v>35</v>
      </c>
      <c r="AX435" s="14" t="s">
        <v>73</v>
      </c>
      <c r="AY435" s="246" t="s">
        <v>154</v>
      </c>
    </row>
    <row r="436" spans="1:51" s="13" customFormat="1" ht="12">
      <c r="A436" s="13"/>
      <c r="B436" s="226"/>
      <c r="C436" s="227"/>
      <c r="D436" s="219" t="s">
        <v>168</v>
      </c>
      <c r="E436" s="228" t="s">
        <v>28</v>
      </c>
      <c r="F436" s="229" t="s">
        <v>372</v>
      </c>
      <c r="G436" s="227"/>
      <c r="H436" s="228" t="s">
        <v>28</v>
      </c>
      <c r="I436" s="230"/>
      <c r="J436" s="227"/>
      <c r="K436" s="227"/>
      <c r="L436" s="231"/>
      <c r="M436" s="232"/>
      <c r="N436" s="233"/>
      <c r="O436" s="233"/>
      <c r="P436" s="233"/>
      <c r="Q436" s="233"/>
      <c r="R436" s="233"/>
      <c r="S436" s="233"/>
      <c r="T436" s="23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5" t="s">
        <v>168</v>
      </c>
      <c r="AU436" s="235" t="s">
        <v>83</v>
      </c>
      <c r="AV436" s="13" t="s">
        <v>81</v>
      </c>
      <c r="AW436" s="13" t="s">
        <v>35</v>
      </c>
      <c r="AX436" s="13" t="s">
        <v>73</v>
      </c>
      <c r="AY436" s="235" t="s">
        <v>154</v>
      </c>
    </row>
    <row r="437" spans="1:51" s="14" customFormat="1" ht="12">
      <c r="A437" s="14"/>
      <c r="B437" s="236"/>
      <c r="C437" s="237"/>
      <c r="D437" s="219" t="s">
        <v>168</v>
      </c>
      <c r="E437" s="238" t="s">
        <v>28</v>
      </c>
      <c r="F437" s="239" t="s">
        <v>528</v>
      </c>
      <c r="G437" s="237"/>
      <c r="H437" s="240">
        <v>0.975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168</v>
      </c>
      <c r="AU437" s="246" t="s">
        <v>83</v>
      </c>
      <c r="AV437" s="14" t="s">
        <v>83</v>
      </c>
      <c r="AW437" s="14" t="s">
        <v>35</v>
      </c>
      <c r="AX437" s="14" t="s">
        <v>73</v>
      </c>
      <c r="AY437" s="246" t="s">
        <v>154</v>
      </c>
    </row>
    <row r="438" spans="1:51" s="14" customFormat="1" ht="12">
      <c r="A438" s="14"/>
      <c r="B438" s="236"/>
      <c r="C438" s="237"/>
      <c r="D438" s="219" t="s">
        <v>168</v>
      </c>
      <c r="E438" s="238" t="s">
        <v>28</v>
      </c>
      <c r="F438" s="239" t="s">
        <v>529</v>
      </c>
      <c r="G438" s="237"/>
      <c r="H438" s="240">
        <v>0.625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168</v>
      </c>
      <c r="AU438" s="246" t="s">
        <v>83</v>
      </c>
      <c r="AV438" s="14" t="s">
        <v>83</v>
      </c>
      <c r="AW438" s="14" t="s">
        <v>35</v>
      </c>
      <c r="AX438" s="14" t="s">
        <v>73</v>
      </c>
      <c r="AY438" s="246" t="s">
        <v>154</v>
      </c>
    </row>
    <row r="439" spans="1:51" s="15" customFormat="1" ht="12">
      <c r="A439" s="15"/>
      <c r="B439" s="247"/>
      <c r="C439" s="248"/>
      <c r="D439" s="219" t="s">
        <v>168</v>
      </c>
      <c r="E439" s="249" t="s">
        <v>28</v>
      </c>
      <c r="F439" s="250" t="s">
        <v>222</v>
      </c>
      <c r="G439" s="248"/>
      <c r="H439" s="251">
        <v>4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7" t="s">
        <v>168</v>
      </c>
      <c r="AU439" s="257" t="s">
        <v>83</v>
      </c>
      <c r="AV439" s="15" t="s">
        <v>162</v>
      </c>
      <c r="AW439" s="15" t="s">
        <v>35</v>
      </c>
      <c r="AX439" s="15" t="s">
        <v>81</v>
      </c>
      <c r="AY439" s="257" t="s">
        <v>154</v>
      </c>
    </row>
    <row r="440" spans="1:65" s="2" customFormat="1" ht="24.15" customHeight="1">
      <c r="A440" s="40"/>
      <c r="B440" s="41"/>
      <c r="C440" s="206" t="s">
        <v>530</v>
      </c>
      <c r="D440" s="206" t="s">
        <v>157</v>
      </c>
      <c r="E440" s="207" t="s">
        <v>389</v>
      </c>
      <c r="F440" s="208" t="s">
        <v>390</v>
      </c>
      <c r="G440" s="209" t="s">
        <v>160</v>
      </c>
      <c r="H440" s="210">
        <v>0.7</v>
      </c>
      <c r="I440" s="211"/>
      <c r="J440" s="212">
        <f>ROUND(I440*H440,2)</f>
        <v>0</v>
      </c>
      <c r="K440" s="208" t="s">
        <v>161</v>
      </c>
      <c r="L440" s="46"/>
      <c r="M440" s="213" t="s">
        <v>28</v>
      </c>
      <c r="N440" s="214" t="s">
        <v>44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0.055</v>
      </c>
      <c r="T440" s="216">
        <f>S440*H440</f>
        <v>0.0385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162</v>
      </c>
      <c r="AT440" s="217" t="s">
        <v>157</v>
      </c>
      <c r="AU440" s="217" t="s">
        <v>83</v>
      </c>
      <c r="AY440" s="19" t="s">
        <v>154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81</v>
      </c>
      <c r="BK440" s="218">
        <f>ROUND(I440*H440,2)</f>
        <v>0</v>
      </c>
      <c r="BL440" s="19" t="s">
        <v>162</v>
      </c>
      <c r="BM440" s="217" t="s">
        <v>531</v>
      </c>
    </row>
    <row r="441" spans="1:47" s="2" customFormat="1" ht="12">
      <c r="A441" s="40"/>
      <c r="B441" s="41"/>
      <c r="C441" s="42"/>
      <c r="D441" s="219" t="s">
        <v>164</v>
      </c>
      <c r="E441" s="42"/>
      <c r="F441" s="220" t="s">
        <v>392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164</v>
      </c>
      <c r="AU441" s="19" t="s">
        <v>83</v>
      </c>
    </row>
    <row r="442" spans="1:47" s="2" customFormat="1" ht="12">
      <c r="A442" s="40"/>
      <c r="B442" s="41"/>
      <c r="C442" s="42"/>
      <c r="D442" s="224" t="s">
        <v>166</v>
      </c>
      <c r="E442" s="42"/>
      <c r="F442" s="225" t="s">
        <v>393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166</v>
      </c>
      <c r="AU442" s="19" t="s">
        <v>83</v>
      </c>
    </row>
    <row r="443" spans="1:51" s="13" customFormat="1" ht="12">
      <c r="A443" s="13"/>
      <c r="B443" s="226"/>
      <c r="C443" s="227"/>
      <c r="D443" s="219" t="s">
        <v>168</v>
      </c>
      <c r="E443" s="228" t="s">
        <v>28</v>
      </c>
      <c r="F443" s="229" t="s">
        <v>532</v>
      </c>
      <c r="G443" s="227"/>
      <c r="H443" s="228" t="s">
        <v>28</v>
      </c>
      <c r="I443" s="230"/>
      <c r="J443" s="227"/>
      <c r="K443" s="227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168</v>
      </c>
      <c r="AU443" s="235" t="s">
        <v>83</v>
      </c>
      <c r="AV443" s="13" t="s">
        <v>81</v>
      </c>
      <c r="AW443" s="13" t="s">
        <v>35</v>
      </c>
      <c r="AX443" s="13" t="s">
        <v>73</v>
      </c>
      <c r="AY443" s="235" t="s">
        <v>154</v>
      </c>
    </row>
    <row r="444" spans="1:51" s="14" customFormat="1" ht="12">
      <c r="A444" s="14"/>
      <c r="B444" s="236"/>
      <c r="C444" s="237"/>
      <c r="D444" s="219" t="s">
        <v>168</v>
      </c>
      <c r="E444" s="238" t="s">
        <v>28</v>
      </c>
      <c r="F444" s="239" t="s">
        <v>395</v>
      </c>
      <c r="G444" s="237"/>
      <c r="H444" s="240">
        <v>0.615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6" t="s">
        <v>168</v>
      </c>
      <c r="AU444" s="246" t="s">
        <v>83</v>
      </c>
      <c r="AV444" s="14" t="s">
        <v>83</v>
      </c>
      <c r="AW444" s="14" t="s">
        <v>35</v>
      </c>
      <c r="AX444" s="14" t="s">
        <v>73</v>
      </c>
      <c r="AY444" s="246" t="s">
        <v>154</v>
      </c>
    </row>
    <row r="445" spans="1:51" s="14" customFormat="1" ht="12">
      <c r="A445" s="14"/>
      <c r="B445" s="236"/>
      <c r="C445" s="237"/>
      <c r="D445" s="219" t="s">
        <v>168</v>
      </c>
      <c r="E445" s="238" t="s">
        <v>28</v>
      </c>
      <c r="F445" s="239" t="s">
        <v>396</v>
      </c>
      <c r="G445" s="237"/>
      <c r="H445" s="240">
        <v>0.085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168</v>
      </c>
      <c r="AU445" s="246" t="s">
        <v>83</v>
      </c>
      <c r="AV445" s="14" t="s">
        <v>83</v>
      </c>
      <c r="AW445" s="14" t="s">
        <v>35</v>
      </c>
      <c r="AX445" s="14" t="s">
        <v>73</v>
      </c>
      <c r="AY445" s="246" t="s">
        <v>154</v>
      </c>
    </row>
    <row r="446" spans="1:51" s="15" customFormat="1" ht="12">
      <c r="A446" s="15"/>
      <c r="B446" s="247"/>
      <c r="C446" s="248"/>
      <c r="D446" s="219" t="s">
        <v>168</v>
      </c>
      <c r="E446" s="249" t="s">
        <v>28</v>
      </c>
      <c r="F446" s="250" t="s">
        <v>222</v>
      </c>
      <c r="G446" s="248"/>
      <c r="H446" s="251">
        <v>0.7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168</v>
      </c>
      <c r="AU446" s="257" t="s">
        <v>83</v>
      </c>
      <c r="AV446" s="15" t="s">
        <v>162</v>
      </c>
      <c r="AW446" s="15" t="s">
        <v>35</v>
      </c>
      <c r="AX446" s="15" t="s">
        <v>81</v>
      </c>
      <c r="AY446" s="257" t="s">
        <v>154</v>
      </c>
    </row>
    <row r="447" spans="1:65" s="2" customFormat="1" ht="24.15" customHeight="1">
      <c r="A447" s="40"/>
      <c r="B447" s="41"/>
      <c r="C447" s="206" t="s">
        <v>533</v>
      </c>
      <c r="D447" s="206" t="s">
        <v>157</v>
      </c>
      <c r="E447" s="207" t="s">
        <v>414</v>
      </c>
      <c r="F447" s="208" t="s">
        <v>415</v>
      </c>
      <c r="G447" s="209" t="s">
        <v>190</v>
      </c>
      <c r="H447" s="210">
        <v>0.4</v>
      </c>
      <c r="I447" s="211"/>
      <c r="J447" s="212">
        <f>ROUND(I447*H447,2)</f>
        <v>0</v>
      </c>
      <c r="K447" s="208" t="s">
        <v>161</v>
      </c>
      <c r="L447" s="46"/>
      <c r="M447" s="213" t="s">
        <v>28</v>
      </c>
      <c r="N447" s="214" t="s">
        <v>44</v>
      </c>
      <c r="O447" s="86"/>
      <c r="P447" s="215">
        <f>O447*H447</f>
        <v>0</v>
      </c>
      <c r="Q447" s="215">
        <v>0.0045</v>
      </c>
      <c r="R447" s="215">
        <f>Q447*H447</f>
        <v>0.0018</v>
      </c>
      <c r="S447" s="215">
        <v>0.27</v>
      </c>
      <c r="T447" s="216">
        <f>S447*H447</f>
        <v>0.10800000000000001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162</v>
      </c>
      <c r="AT447" s="217" t="s">
        <v>157</v>
      </c>
      <c r="AU447" s="217" t="s">
        <v>83</v>
      </c>
      <c r="AY447" s="19" t="s">
        <v>154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81</v>
      </c>
      <c r="BK447" s="218">
        <f>ROUND(I447*H447,2)</f>
        <v>0</v>
      </c>
      <c r="BL447" s="19" t="s">
        <v>162</v>
      </c>
      <c r="BM447" s="217" t="s">
        <v>534</v>
      </c>
    </row>
    <row r="448" spans="1:47" s="2" customFormat="1" ht="12">
      <c r="A448" s="40"/>
      <c r="B448" s="41"/>
      <c r="C448" s="42"/>
      <c r="D448" s="219" t="s">
        <v>164</v>
      </c>
      <c r="E448" s="42"/>
      <c r="F448" s="220" t="s">
        <v>417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164</v>
      </c>
      <c r="AU448" s="19" t="s">
        <v>83</v>
      </c>
    </row>
    <row r="449" spans="1:47" s="2" customFormat="1" ht="12">
      <c r="A449" s="40"/>
      <c r="B449" s="41"/>
      <c r="C449" s="42"/>
      <c r="D449" s="224" t="s">
        <v>166</v>
      </c>
      <c r="E449" s="42"/>
      <c r="F449" s="225" t="s">
        <v>418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166</v>
      </c>
      <c r="AU449" s="19" t="s">
        <v>83</v>
      </c>
    </row>
    <row r="450" spans="1:65" s="2" customFormat="1" ht="24.15" customHeight="1">
      <c r="A450" s="40"/>
      <c r="B450" s="41"/>
      <c r="C450" s="206" t="s">
        <v>535</v>
      </c>
      <c r="D450" s="206" t="s">
        <v>157</v>
      </c>
      <c r="E450" s="207" t="s">
        <v>420</v>
      </c>
      <c r="F450" s="208" t="s">
        <v>421</v>
      </c>
      <c r="G450" s="209" t="s">
        <v>190</v>
      </c>
      <c r="H450" s="210">
        <v>0.6</v>
      </c>
      <c r="I450" s="211"/>
      <c r="J450" s="212">
        <f>ROUND(I450*H450,2)</f>
        <v>0</v>
      </c>
      <c r="K450" s="208" t="s">
        <v>161</v>
      </c>
      <c r="L450" s="46"/>
      <c r="M450" s="213" t="s">
        <v>28</v>
      </c>
      <c r="N450" s="214" t="s">
        <v>44</v>
      </c>
      <c r="O450" s="86"/>
      <c r="P450" s="215">
        <f>O450*H450</f>
        <v>0</v>
      </c>
      <c r="Q450" s="215">
        <v>0.00145</v>
      </c>
      <c r="R450" s="215">
        <f>Q450*H450</f>
        <v>0.0008699999999999999</v>
      </c>
      <c r="S450" s="215">
        <v>0.017</v>
      </c>
      <c r="T450" s="216">
        <f>S450*H450</f>
        <v>0.0102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162</v>
      </c>
      <c r="AT450" s="217" t="s">
        <v>157</v>
      </c>
      <c r="AU450" s="217" t="s">
        <v>83</v>
      </c>
      <c r="AY450" s="19" t="s">
        <v>154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81</v>
      </c>
      <c r="BK450" s="218">
        <f>ROUND(I450*H450,2)</f>
        <v>0</v>
      </c>
      <c r="BL450" s="19" t="s">
        <v>162</v>
      </c>
      <c r="BM450" s="217" t="s">
        <v>536</v>
      </c>
    </row>
    <row r="451" spans="1:47" s="2" customFormat="1" ht="12">
      <c r="A451" s="40"/>
      <c r="B451" s="41"/>
      <c r="C451" s="42"/>
      <c r="D451" s="219" t="s">
        <v>164</v>
      </c>
      <c r="E451" s="42"/>
      <c r="F451" s="220" t="s">
        <v>423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164</v>
      </c>
      <c r="AU451" s="19" t="s">
        <v>83</v>
      </c>
    </row>
    <row r="452" spans="1:47" s="2" customFormat="1" ht="12">
      <c r="A452" s="40"/>
      <c r="B452" s="41"/>
      <c r="C452" s="42"/>
      <c r="D452" s="224" t="s">
        <v>166</v>
      </c>
      <c r="E452" s="42"/>
      <c r="F452" s="225" t="s">
        <v>424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166</v>
      </c>
      <c r="AU452" s="19" t="s">
        <v>83</v>
      </c>
    </row>
    <row r="453" spans="1:65" s="2" customFormat="1" ht="16.5" customHeight="1">
      <c r="A453" s="40"/>
      <c r="B453" s="41"/>
      <c r="C453" s="206" t="s">
        <v>537</v>
      </c>
      <c r="D453" s="206" t="s">
        <v>157</v>
      </c>
      <c r="E453" s="207" t="s">
        <v>426</v>
      </c>
      <c r="F453" s="208" t="s">
        <v>427</v>
      </c>
      <c r="G453" s="209" t="s">
        <v>160</v>
      </c>
      <c r="H453" s="210">
        <v>170</v>
      </c>
      <c r="I453" s="211"/>
      <c r="J453" s="212">
        <f>ROUND(I453*H453,2)</f>
        <v>0</v>
      </c>
      <c r="K453" s="208" t="s">
        <v>161</v>
      </c>
      <c r="L453" s="46"/>
      <c r="M453" s="213" t="s">
        <v>28</v>
      </c>
      <c r="N453" s="214" t="s">
        <v>44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305</v>
      </c>
      <c r="AT453" s="217" t="s">
        <v>157</v>
      </c>
      <c r="AU453" s="217" t="s">
        <v>83</v>
      </c>
      <c r="AY453" s="19" t="s">
        <v>154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81</v>
      </c>
      <c r="BK453" s="218">
        <f>ROUND(I453*H453,2)</f>
        <v>0</v>
      </c>
      <c r="BL453" s="19" t="s">
        <v>305</v>
      </c>
      <c r="BM453" s="217" t="s">
        <v>538</v>
      </c>
    </row>
    <row r="454" spans="1:47" s="2" customFormat="1" ht="12">
      <c r="A454" s="40"/>
      <c r="B454" s="41"/>
      <c r="C454" s="42"/>
      <c r="D454" s="219" t="s">
        <v>164</v>
      </c>
      <c r="E454" s="42"/>
      <c r="F454" s="220" t="s">
        <v>427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164</v>
      </c>
      <c r="AU454" s="19" t="s">
        <v>83</v>
      </c>
    </row>
    <row r="455" spans="1:47" s="2" customFormat="1" ht="12">
      <c r="A455" s="40"/>
      <c r="B455" s="41"/>
      <c r="C455" s="42"/>
      <c r="D455" s="224" t="s">
        <v>166</v>
      </c>
      <c r="E455" s="42"/>
      <c r="F455" s="225" t="s">
        <v>429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166</v>
      </c>
      <c r="AU455" s="19" t="s">
        <v>83</v>
      </c>
    </row>
    <row r="456" spans="1:51" s="13" customFormat="1" ht="12">
      <c r="A456" s="13"/>
      <c r="B456" s="226"/>
      <c r="C456" s="227"/>
      <c r="D456" s="219" t="s">
        <v>168</v>
      </c>
      <c r="E456" s="228" t="s">
        <v>28</v>
      </c>
      <c r="F456" s="229" t="s">
        <v>430</v>
      </c>
      <c r="G456" s="227"/>
      <c r="H456" s="228" t="s">
        <v>28</v>
      </c>
      <c r="I456" s="230"/>
      <c r="J456" s="227"/>
      <c r="K456" s="227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168</v>
      </c>
      <c r="AU456" s="235" t="s">
        <v>83</v>
      </c>
      <c r="AV456" s="13" t="s">
        <v>81</v>
      </c>
      <c r="AW456" s="13" t="s">
        <v>35</v>
      </c>
      <c r="AX456" s="13" t="s">
        <v>73</v>
      </c>
      <c r="AY456" s="235" t="s">
        <v>154</v>
      </c>
    </row>
    <row r="457" spans="1:51" s="14" customFormat="1" ht="12">
      <c r="A457" s="14"/>
      <c r="B457" s="236"/>
      <c r="C457" s="237"/>
      <c r="D457" s="219" t="s">
        <v>168</v>
      </c>
      <c r="E457" s="238" t="s">
        <v>28</v>
      </c>
      <c r="F457" s="239" t="s">
        <v>539</v>
      </c>
      <c r="G457" s="237"/>
      <c r="H457" s="240">
        <v>170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168</v>
      </c>
      <c r="AU457" s="246" t="s">
        <v>83</v>
      </c>
      <c r="AV457" s="14" t="s">
        <v>83</v>
      </c>
      <c r="AW457" s="14" t="s">
        <v>35</v>
      </c>
      <c r="AX457" s="14" t="s">
        <v>81</v>
      </c>
      <c r="AY457" s="246" t="s">
        <v>154</v>
      </c>
    </row>
    <row r="458" spans="1:65" s="2" customFormat="1" ht="16.5" customHeight="1">
      <c r="A458" s="40"/>
      <c r="B458" s="41"/>
      <c r="C458" s="206" t="s">
        <v>540</v>
      </c>
      <c r="D458" s="206" t="s">
        <v>157</v>
      </c>
      <c r="E458" s="207" t="s">
        <v>433</v>
      </c>
      <c r="F458" s="208" t="s">
        <v>434</v>
      </c>
      <c r="G458" s="209" t="s">
        <v>160</v>
      </c>
      <c r="H458" s="210">
        <v>104.5</v>
      </c>
      <c r="I458" s="211"/>
      <c r="J458" s="212">
        <f>ROUND(I458*H458,2)</f>
        <v>0</v>
      </c>
      <c r="K458" s="208" t="s">
        <v>161</v>
      </c>
      <c r="L458" s="46"/>
      <c r="M458" s="213" t="s">
        <v>28</v>
      </c>
      <c r="N458" s="214" t="s">
        <v>44</v>
      </c>
      <c r="O458" s="86"/>
      <c r="P458" s="215">
        <f>O458*H458</f>
        <v>0</v>
      </c>
      <c r="Q458" s="215">
        <v>0.001</v>
      </c>
      <c r="R458" s="215">
        <f>Q458*H458</f>
        <v>0.1045</v>
      </c>
      <c r="S458" s="215">
        <v>0.00031</v>
      </c>
      <c r="T458" s="216">
        <f>S458*H458</f>
        <v>0.032395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305</v>
      </c>
      <c r="AT458" s="217" t="s">
        <v>157</v>
      </c>
      <c r="AU458" s="217" t="s">
        <v>83</v>
      </c>
      <c r="AY458" s="19" t="s">
        <v>154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81</v>
      </c>
      <c r="BK458" s="218">
        <f>ROUND(I458*H458,2)</f>
        <v>0</v>
      </c>
      <c r="BL458" s="19" t="s">
        <v>305</v>
      </c>
      <c r="BM458" s="217" t="s">
        <v>541</v>
      </c>
    </row>
    <row r="459" spans="1:47" s="2" customFormat="1" ht="12">
      <c r="A459" s="40"/>
      <c r="B459" s="41"/>
      <c r="C459" s="42"/>
      <c r="D459" s="219" t="s">
        <v>164</v>
      </c>
      <c r="E459" s="42"/>
      <c r="F459" s="220" t="s">
        <v>436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164</v>
      </c>
      <c r="AU459" s="19" t="s">
        <v>83</v>
      </c>
    </row>
    <row r="460" spans="1:47" s="2" customFormat="1" ht="12">
      <c r="A460" s="40"/>
      <c r="B460" s="41"/>
      <c r="C460" s="42"/>
      <c r="D460" s="224" t="s">
        <v>166</v>
      </c>
      <c r="E460" s="42"/>
      <c r="F460" s="225" t="s">
        <v>437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166</v>
      </c>
      <c r="AU460" s="19" t="s">
        <v>83</v>
      </c>
    </row>
    <row r="461" spans="1:51" s="13" customFormat="1" ht="12">
      <c r="A461" s="13"/>
      <c r="B461" s="226"/>
      <c r="C461" s="227"/>
      <c r="D461" s="219" t="s">
        <v>168</v>
      </c>
      <c r="E461" s="228" t="s">
        <v>28</v>
      </c>
      <c r="F461" s="229" t="s">
        <v>542</v>
      </c>
      <c r="G461" s="227"/>
      <c r="H461" s="228" t="s">
        <v>28</v>
      </c>
      <c r="I461" s="230"/>
      <c r="J461" s="227"/>
      <c r="K461" s="227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168</v>
      </c>
      <c r="AU461" s="235" t="s">
        <v>83</v>
      </c>
      <c r="AV461" s="13" t="s">
        <v>81</v>
      </c>
      <c r="AW461" s="13" t="s">
        <v>35</v>
      </c>
      <c r="AX461" s="13" t="s">
        <v>73</v>
      </c>
      <c r="AY461" s="235" t="s">
        <v>154</v>
      </c>
    </row>
    <row r="462" spans="1:51" s="14" customFormat="1" ht="12">
      <c r="A462" s="14"/>
      <c r="B462" s="236"/>
      <c r="C462" s="237"/>
      <c r="D462" s="219" t="s">
        <v>168</v>
      </c>
      <c r="E462" s="238" t="s">
        <v>28</v>
      </c>
      <c r="F462" s="239" t="s">
        <v>543</v>
      </c>
      <c r="G462" s="237"/>
      <c r="H462" s="240">
        <v>104.5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168</v>
      </c>
      <c r="AU462" s="246" t="s">
        <v>83</v>
      </c>
      <c r="AV462" s="14" t="s">
        <v>83</v>
      </c>
      <c r="AW462" s="14" t="s">
        <v>35</v>
      </c>
      <c r="AX462" s="14" t="s">
        <v>81</v>
      </c>
      <c r="AY462" s="246" t="s">
        <v>154</v>
      </c>
    </row>
    <row r="463" spans="1:63" s="12" customFormat="1" ht="22.8" customHeight="1">
      <c r="A463" s="12"/>
      <c r="B463" s="190"/>
      <c r="C463" s="191"/>
      <c r="D463" s="192" t="s">
        <v>72</v>
      </c>
      <c r="E463" s="204" t="s">
        <v>544</v>
      </c>
      <c r="F463" s="204" t="s">
        <v>545</v>
      </c>
      <c r="G463" s="191"/>
      <c r="H463" s="191"/>
      <c r="I463" s="194"/>
      <c r="J463" s="205">
        <f>BK463</f>
        <v>0</v>
      </c>
      <c r="K463" s="191"/>
      <c r="L463" s="196"/>
      <c r="M463" s="197"/>
      <c r="N463" s="198"/>
      <c r="O463" s="198"/>
      <c r="P463" s="199">
        <f>SUM(P464:P479)</f>
        <v>0</v>
      </c>
      <c r="Q463" s="198"/>
      <c r="R463" s="199">
        <f>SUM(R464:R479)</f>
        <v>0</v>
      </c>
      <c r="S463" s="198"/>
      <c r="T463" s="200">
        <f>SUM(T464:T479)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1" t="s">
        <v>81</v>
      </c>
      <c r="AT463" s="202" t="s">
        <v>72</v>
      </c>
      <c r="AU463" s="202" t="s">
        <v>81</v>
      </c>
      <c r="AY463" s="201" t="s">
        <v>154</v>
      </c>
      <c r="BK463" s="203">
        <f>SUM(BK464:BK479)</f>
        <v>0</v>
      </c>
    </row>
    <row r="464" spans="1:65" s="2" customFormat="1" ht="24.15" customHeight="1">
      <c r="A464" s="40"/>
      <c r="B464" s="41"/>
      <c r="C464" s="206" t="s">
        <v>546</v>
      </c>
      <c r="D464" s="206" t="s">
        <v>157</v>
      </c>
      <c r="E464" s="207" t="s">
        <v>547</v>
      </c>
      <c r="F464" s="208" t="s">
        <v>548</v>
      </c>
      <c r="G464" s="209" t="s">
        <v>549</v>
      </c>
      <c r="H464" s="210">
        <v>35.886</v>
      </c>
      <c r="I464" s="211"/>
      <c r="J464" s="212">
        <f>ROUND(I464*H464,2)</f>
        <v>0</v>
      </c>
      <c r="K464" s="208" t="s">
        <v>161</v>
      </c>
      <c r="L464" s="46"/>
      <c r="M464" s="213" t="s">
        <v>28</v>
      </c>
      <c r="N464" s="214" t="s">
        <v>44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162</v>
      </c>
      <c r="AT464" s="217" t="s">
        <v>157</v>
      </c>
      <c r="AU464" s="217" t="s">
        <v>83</v>
      </c>
      <c r="AY464" s="19" t="s">
        <v>154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81</v>
      </c>
      <c r="BK464" s="218">
        <f>ROUND(I464*H464,2)</f>
        <v>0</v>
      </c>
      <c r="BL464" s="19" t="s">
        <v>162</v>
      </c>
      <c r="BM464" s="217" t="s">
        <v>550</v>
      </c>
    </row>
    <row r="465" spans="1:47" s="2" customFormat="1" ht="12">
      <c r="A465" s="40"/>
      <c r="B465" s="41"/>
      <c r="C465" s="42"/>
      <c r="D465" s="219" t="s">
        <v>164</v>
      </c>
      <c r="E465" s="42"/>
      <c r="F465" s="220" t="s">
        <v>551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164</v>
      </c>
      <c r="AU465" s="19" t="s">
        <v>83</v>
      </c>
    </row>
    <row r="466" spans="1:47" s="2" customFormat="1" ht="12">
      <c r="A466" s="40"/>
      <c r="B466" s="41"/>
      <c r="C466" s="42"/>
      <c r="D466" s="224" t="s">
        <v>166</v>
      </c>
      <c r="E466" s="42"/>
      <c r="F466" s="225" t="s">
        <v>552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166</v>
      </c>
      <c r="AU466" s="19" t="s">
        <v>83</v>
      </c>
    </row>
    <row r="467" spans="1:51" s="13" customFormat="1" ht="12">
      <c r="A467" s="13"/>
      <c r="B467" s="226"/>
      <c r="C467" s="227"/>
      <c r="D467" s="219" t="s">
        <v>168</v>
      </c>
      <c r="E467" s="228" t="s">
        <v>28</v>
      </c>
      <c r="F467" s="229" t="s">
        <v>553</v>
      </c>
      <c r="G467" s="227"/>
      <c r="H467" s="228" t="s">
        <v>28</v>
      </c>
      <c r="I467" s="230"/>
      <c r="J467" s="227"/>
      <c r="K467" s="227"/>
      <c r="L467" s="231"/>
      <c r="M467" s="232"/>
      <c r="N467" s="233"/>
      <c r="O467" s="233"/>
      <c r="P467" s="233"/>
      <c r="Q467" s="233"/>
      <c r="R467" s="233"/>
      <c r="S467" s="233"/>
      <c r="T467" s="23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5" t="s">
        <v>168</v>
      </c>
      <c r="AU467" s="235" t="s">
        <v>83</v>
      </c>
      <c r="AV467" s="13" t="s">
        <v>81</v>
      </c>
      <c r="AW467" s="13" t="s">
        <v>35</v>
      </c>
      <c r="AX467" s="13" t="s">
        <v>73</v>
      </c>
      <c r="AY467" s="235" t="s">
        <v>154</v>
      </c>
    </row>
    <row r="468" spans="1:51" s="14" customFormat="1" ht="12">
      <c r="A468" s="14"/>
      <c r="B468" s="236"/>
      <c r="C468" s="237"/>
      <c r="D468" s="219" t="s">
        <v>168</v>
      </c>
      <c r="E468" s="238" t="s">
        <v>28</v>
      </c>
      <c r="F468" s="239" t="s">
        <v>554</v>
      </c>
      <c r="G468" s="237"/>
      <c r="H468" s="240">
        <v>35.886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168</v>
      </c>
      <c r="AU468" s="246" t="s">
        <v>83</v>
      </c>
      <c r="AV468" s="14" t="s">
        <v>83</v>
      </c>
      <c r="AW468" s="14" t="s">
        <v>35</v>
      </c>
      <c r="AX468" s="14" t="s">
        <v>81</v>
      </c>
      <c r="AY468" s="246" t="s">
        <v>154</v>
      </c>
    </row>
    <row r="469" spans="1:65" s="2" customFormat="1" ht="24.15" customHeight="1">
      <c r="A469" s="40"/>
      <c r="B469" s="41"/>
      <c r="C469" s="206" t="s">
        <v>555</v>
      </c>
      <c r="D469" s="206" t="s">
        <v>157</v>
      </c>
      <c r="E469" s="207" t="s">
        <v>556</v>
      </c>
      <c r="F469" s="208" t="s">
        <v>557</v>
      </c>
      <c r="G469" s="209" t="s">
        <v>549</v>
      </c>
      <c r="H469" s="210">
        <v>35.886</v>
      </c>
      <c r="I469" s="211"/>
      <c r="J469" s="212">
        <f>ROUND(I469*H469,2)</f>
        <v>0</v>
      </c>
      <c r="K469" s="208" t="s">
        <v>161</v>
      </c>
      <c r="L469" s="46"/>
      <c r="M469" s="213" t="s">
        <v>28</v>
      </c>
      <c r="N469" s="214" t="s">
        <v>44</v>
      </c>
      <c r="O469" s="86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162</v>
      </c>
      <c r="AT469" s="217" t="s">
        <v>157</v>
      </c>
      <c r="AU469" s="217" t="s">
        <v>83</v>
      </c>
      <c r="AY469" s="19" t="s">
        <v>154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81</v>
      </c>
      <c r="BK469" s="218">
        <f>ROUND(I469*H469,2)</f>
        <v>0</v>
      </c>
      <c r="BL469" s="19" t="s">
        <v>162</v>
      </c>
      <c r="BM469" s="217" t="s">
        <v>558</v>
      </c>
    </row>
    <row r="470" spans="1:47" s="2" customFormat="1" ht="12">
      <c r="A470" s="40"/>
      <c r="B470" s="41"/>
      <c r="C470" s="42"/>
      <c r="D470" s="219" t="s">
        <v>164</v>
      </c>
      <c r="E470" s="42"/>
      <c r="F470" s="220" t="s">
        <v>559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164</v>
      </c>
      <c r="AU470" s="19" t="s">
        <v>83</v>
      </c>
    </row>
    <row r="471" spans="1:47" s="2" customFormat="1" ht="12">
      <c r="A471" s="40"/>
      <c r="B471" s="41"/>
      <c r="C471" s="42"/>
      <c r="D471" s="224" t="s">
        <v>166</v>
      </c>
      <c r="E471" s="42"/>
      <c r="F471" s="225" t="s">
        <v>560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166</v>
      </c>
      <c r="AU471" s="19" t="s">
        <v>83</v>
      </c>
    </row>
    <row r="472" spans="1:65" s="2" customFormat="1" ht="24.15" customHeight="1">
      <c r="A472" s="40"/>
      <c r="B472" s="41"/>
      <c r="C472" s="206" t="s">
        <v>561</v>
      </c>
      <c r="D472" s="206" t="s">
        <v>157</v>
      </c>
      <c r="E472" s="207" t="s">
        <v>562</v>
      </c>
      <c r="F472" s="208" t="s">
        <v>563</v>
      </c>
      <c r="G472" s="209" t="s">
        <v>549</v>
      </c>
      <c r="H472" s="210">
        <v>143.544</v>
      </c>
      <c r="I472" s="211"/>
      <c r="J472" s="212">
        <f>ROUND(I472*H472,2)</f>
        <v>0</v>
      </c>
      <c r="K472" s="208" t="s">
        <v>161</v>
      </c>
      <c r="L472" s="46"/>
      <c r="M472" s="213" t="s">
        <v>28</v>
      </c>
      <c r="N472" s="214" t="s">
        <v>44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162</v>
      </c>
      <c r="AT472" s="217" t="s">
        <v>157</v>
      </c>
      <c r="AU472" s="217" t="s">
        <v>83</v>
      </c>
      <c r="AY472" s="19" t="s">
        <v>154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81</v>
      </c>
      <c r="BK472" s="218">
        <f>ROUND(I472*H472,2)</f>
        <v>0</v>
      </c>
      <c r="BL472" s="19" t="s">
        <v>162</v>
      </c>
      <c r="BM472" s="217" t="s">
        <v>564</v>
      </c>
    </row>
    <row r="473" spans="1:47" s="2" customFormat="1" ht="12">
      <c r="A473" s="40"/>
      <c r="B473" s="41"/>
      <c r="C473" s="42"/>
      <c r="D473" s="219" t="s">
        <v>164</v>
      </c>
      <c r="E473" s="42"/>
      <c r="F473" s="220" t="s">
        <v>565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164</v>
      </c>
      <c r="AU473" s="19" t="s">
        <v>83</v>
      </c>
    </row>
    <row r="474" spans="1:47" s="2" customFormat="1" ht="12">
      <c r="A474" s="40"/>
      <c r="B474" s="41"/>
      <c r="C474" s="42"/>
      <c r="D474" s="224" t="s">
        <v>166</v>
      </c>
      <c r="E474" s="42"/>
      <c r="F474" s="225" t="s">
        <v>566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166</v>
      </c>
      <c r="AU474" s="19" t="s">
        <v>83</v>
      </c>
    </row>
    <row r="475" spans="1:51" s="13" customFormat="1" ht="12">
      <c r="A475" s="13"/>
      <c r="B475" s="226"/>
      <c r="C475" s="227"/>
      <c r="D475" s="219" t="s">
        <v>168</v>
      </c>
      <c r="E475" s="228" t="s">
        <v>28</v>
      </c>
      <c r="F475" s="229" t="s">
        <v>567</v>
      </c>
      <c r="G475" s="227"/>
      <c r="H475" s="228" t="s">
        <v>28</v>
      </c>
      <c r="I475" s="230"/>
      <c r="J475" s="227"/>
      <c r="K475" s="227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168</v>
      </c>
      <c r="AU475" s="235" t="s">
        <v>83</v>
      </c>
      <c r="AV475" s="13" t="s">
        <v>81</v>
      </c>
      <c r="AW475" s="13" t="s">
        <v>35</v>
      </c>
      <c r="AX475" s="13" t="s">
        <v>73</v>
      </c>
      <c r="AY475" s="235" t="s">
        <v>154</v>
      </c>
    </row>
    <row r="476" spans="1:51" s="14" customFormat="1" ht="12">
      <c r="A476" s="14"/>
      <c r="B476" s="236"/>
      <c r="C476" s="237"/>
      <c r="D476" s="219" t="s">
        <v>168</v>
      </c>
      <c r="E476" s="238" t="s">
        <v>28</v>
      </c>
      <c r="F476" s="239" t="s">
        <v>568</v>
      </c>
      <c r="G476" s="237"/>
      <c r="H476" s="240">
        <v>143.544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6" t="s">
        <v>168</v>
      </c>
      <c r="AU476" s="246" t="s">
        <v>83</v>
      </c>
      <c r="AV476" s="14" t="s">
        <v>83</v>
      </c>
      <c r="AW476" s="14" t="s">
        <v>35</v>
      </c>
      <c r="AX476" s="14" t="s">
        <v>81</v>
      </c>
      <c r="AY476" s="246" t="s">
        <v>154</v>
      </c>
    </row>
    <row r="477" spans="1:65" s="2" customFormat="1" ht="33" customHeight="1">
      <c r="A477" s="40"/>
      <c r="B477" s="41"/>
      <c r="C477" s="206" t="s">
        <v>569</v>
      </c>
      <c r="D477" s="206" t="s">
        <v>157</v>
      </c>
      <c r="E477" s="207" t="s">
        <v>570</v>
      </c>
      <c r="F477" s="208" t="s">
        <v>571</v>
      </c>
      <c r="G477" s="209" t="s">
        <v>549</v>
      </c>
      <c r="H477" s="210">
        <v>35.886</v>
      </c>
      <c r="I477" s="211"/>
      <c r="J477" s="212">
        <f>ROUND(I477*H477,2)</f>
        <v>0</v>
      </c>
      <c r="K477" s="208" t="s">
        <v>161</v>
      </c>
      <c r="L477" s="46"/>
      <c r="M477" s="213" t="s">
        <v>28</v>
      </c>
      <c r="N477" s="214" t="s">
        <v>44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162</v>
      </c>
      <c r="AT477" s="217" t="s">
        <v>157</v>
      </c>
      <c r="AU477" s="217" t="s">
        <v>83</v>
      </c>
      <c r="AY477" s="19" t="s">
        <v>154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81</v>
      </c>
      <c r="BK477" s="218">
        <f>ROUND(I477*H477,2)</f>
        <v>0</v>
      </c>
      <c r="BL477" s="19" t="s">
        <v>162</v>
      </c>
      <c r="BM477" s="217" t="s">
        <v>572</v>
      </c>
    </row>
    <row r="478" spans="1:47" s="2" customFormat="1" ht="12">
      <c r="A478" s="40"/>
      <c r="B478" s="41"/>
      <c r="C478" s="42"/>
      <c r="D478" s="219" t="s">
        <v>164</v>
      </c>
      <c r="E478" s="42"/>
      <c r="F478" s="220" t="s">
        <v>573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164</v>
      </c>
      <c r="AU478" s="19" t="s">
        <v>83</v>
      </c>
    </row>
    <row r="479" spans="1:47" s="2" customFormat="1" ht="12">
      <c r="A479" s="40"/>
      <c r="B479" s="41"/>
      <c r="C479" s="42"/>
      <c r="D479" s="224" t="s">
        <v>166</v>
      </c>
      <c r="E479" s="42"/>
      <c r="F479" s="225" t="s">
        <v>574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166</v>
      </c>
      <c r="AU479" s="19" t="s">
        <v>83</v>
      </c>
    </row>
    <row r="480" spans="1:63" s="12" customFormat="1" ht="25.9" customHeight="1">
      <c r="A480" s="12"/>
      <c r="B480" s="190"/>
      <c r="C480" s="191"/>
      <c r="D480" s="192" t="s">
        <v>72</v>
      </c>
      <c r="E480" s="193" t="s">
        <v>575</v>
      </c>
      <c r="F480" s="193" t="s">
        <v>576</v>
      </c>
      <c r="G480" s="191"/>
      <c r="H480" s="191"/>
      <c r="I480" s="194"/>
      <c r="J480" s="195">
        <f>BK480</f>
        <v>0</v>
      </c>
      <c r="K480" s="191"/>
      <c r="L480" s="196"/>
      <c r="M480" s="197"/>
      <c r="N480" s="198"/>
      <c r="O480" s="198"/>
      <c r="P480" s="199">
        <f>P481+P609+P1362</f>
        <v>0</v>
      </c>
      <c r="Q480" s="198"/>
      <c r="R480" s="199">
        <f>R481+R609+R1362</f>
        <v>45.914543759999994</v>
      </c>
      <c r="S480" s="198"/>
      <c r="T480" s="200">
        <f>T481+T609+T1362</f>
        <v>0.0022400000000000002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1" t="s">
        <v>81</v>
      </c>
      <c r="AT480" s="202" t="s">
        <v>72</v>
      </c>
      <c r="AU480" s="202" t="s">
        <v>73</v>
      </c>
      <c r="AY480" s="201" t="s">
        <v>154</v>
      </c>
      <c r="BK480" s="203">
        <f>BK481+BK609+BK1362</f>
        <v>0</v>
      </c>
    </row>
    <row r="481" spans="1:63" s="12" customFormat="1" ht="22.8" customHeight="1">
      <c r="A481" s="12"/>
      <c r="B481" s="190"/>
      <c r="C481" s="191"/>
      <c r="D481" s="192" t="s">
        <v>72</v>
      </c>
      <c r="E481" s="204" t="s">
        <v>577</v>
      </c>
      <c r="F481" s="204" t="s">
        <v>156</v>
      </c>
      <c r="G481" s="191"/>
      <c r="H481" s="191"/>
      <c r="I481" s="194"/>
      <c r="J481" s="205">
        <f>BK481</f>
        <v>0</v>
      </c>
      <c r="K481" s="191"/>
      <c r="L481" s="196"/>
      <c r="M481" s="197"/>
      <c r="N481" s="198"/>
      <c r="O481" s="198"/>
      <c r="P481" s="199">
        <f>P482+P495+P555+P559+P585</f>
        <v>0</v>
      </c>
      <c r="Q481" s="198"/>
      <c r="R481" s="199">
        <f>R482+R495+R555+R559+R585</f>
        <v>9.27376</v>
      </c>
      <c r="S481" s="198"/>
      <c r="T481" s="200">
        <f>T482+T495+T555+T559+T585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1" t="s">
        <v>81</v>
      </c>
      <c r="AT481" s="202" t="s">
        <v>72</v>
      </c>
      <c r="AU481" s="202" t="s">
        <v>81</v>
      </c>
      <c r="AY481" s="201" t="s">
        <v>154</v>
      </c>
      <c r="BK481" s="203">
        <f>BK482+BK495+BK555+BK559+BK585</f>
        <v>0</v>
      </c>
    </row>
    <row r="482" spans="1:63" s="12" customFormat="1" ht="20.85" customHeight="1">
      <c r="A482" s="12"/>
      <c r="B482" s="190"/>
      <c r="C482" s="191"/>
      <c r="D482" s="192" t="s">
        <v>72</v>
      </c>
      <c r="E482" s="204" t="s">
        <v>81</v>
      </c>
      <c r="F482" s="204" t="s">
        <v>578</v>
      </c>
      <c r="G482" s="191"/>
      <c r="H482" s="191"/>
      <c r="I482" s="194"/>
      <c r="J482" s="205">
        <f>BK482</f>
        <v>0</v>
      </c>
      <c r="K482" s="191"/>
      <c r="L482" s="196"/>
      <c r="M482" s="197"/>
      <c r="N482" s="198"/>
      <c r="O482" s="198"/>
      <c r="P482" s="199">
        <f>SUM(P483:P494)</f>
        <v>0</v>
      </c>
      <c r="Q482" s="198"/>
      <c r="R482" s="199">
        <f>SUM(R483:R494)</f>
        <v>0</v>
      </c>
      <c r="S482" s="198"/>
      <c r="T482" s="200">
        <f>SUM(T483:T494)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1" t="s">
        <v>81</v>
      </c>
      <c r="AT482" s="202" t="s">
        <v>72</v>
      </c>
      <c r="AU482" s="202" t="s">
        <v>83</v>
      </c>
      <c r="AY482" s="201" t="s">
        <v>154</v>
      </c>
      <c r="BK482" s="203">
        <f>SUM(BK483:BK494)</f>
        <v>0</v>
      </c>
    </row>
    <row r="483" spans="1:65" s="2" customFormat="1" ht="33" customHeight="1">
      <c r="A483" s="40"/>
      <c r="B483" s="41"/>
      <c r="C483" s="206" t="s">
        <v>579</v>
      </c>
      <c r="D483" s="206" t="s">
        <v>157</v>
      </c>
      <c r="E483" s="207" t="s">
        <v>580</v>
      </c>
      <c r="F483" s="208" t="s">
        <v>581</v>
      </c>
      <c r="G483" s="209" t="s">
        <v>181</v>
      </c>
      <c r="H483" s="210">
        <v>1.5</v>
      </c>
      <c r="I483" s="211"/>
      <c r="J483" s="212">
        <f>ROUND(I483*H483,2)</f>
        <v>0</v>
      </c>
      <c r="K483" s="208" t="s">
        <v>161</v>
      </c>
      <c r="L483" s="46"/>
      <c r="M483" s="213" t="s">
        <v>28</v>
      </c>
      <c r="N483" s="214" t="s">
        <v>44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162</v>
      </c>
      <c r="AT483" s="217" t="s">
        <v>157</v>
      </c>
      <c r="AU483" s="217" t="s">
        <v>178</v>
      </c>
      <c r="AY483" s="19" t="s">
        <v>154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81</v>
      </c>
      <c r="BK483" s="218">
        <f>ROUND(I483*H483,2)</f>
        <v>0</v>
      </c>
      <c r="BL483" s="19" t="s">
        <v>162</v>
      </c>
      <c r="BM483" s="217" t="s">
        <v>582</v>
      </c>
    </row>
    <row r="484" spans="1:47" s="2" customFormat="1" ht="12">
      <c r="A484" s="40"/>
      <c r="B484" s="41"/>
      <c r="C484" s="42"/>
      <c r="D484" s="219" t="s">
        <v>164</v>
      </c>
      <c r="E484" s="42"/>
      <c r="F484" s="220" t="s">
        <v>583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164</v>
      </c>
      <c r="AU484" s="19" t="s">
        <v>178</v>
      </c>
    </row>
    <row r="485" spans="1:47" s="2" customFormat="1" ht="12">
      <c r="A485" s="40"/>
      <c r="B485" s="41"/>
      <c r="C485" s="42"/>
      <c r="D485" s="224" t="s">
        <v>166</v>
      </c>
      <c r="E485" s="42"/>
      <c r="F485" s="225" t="s">
        <v>584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166</v>
      </c>
      <c r="AU485" s="19" t="s">
        <v>178</v>
      </c>
    </row>
    <row r="486" spans="1:51" s="13" customFormat="1" ht="12">
      <c r="A486" s="13"/>
      <c r="B486" s="226"/>
      <c r="C486" s="227"/>
      <c r="D486" s="219" t="s">
        <v>168</v>
      </c>
      <c r="E486" s="228" t="s">
        <v>28</v>
      </c>
      <c r="F486" s="229" t="s">
        <v>585</v>
      </c>
      <c r="G486" s="227"/>
      <c r="H486" s="228" t="s">
        <v>28</v>
      </c>
      <c r="I486" s="230"/>
      <c r="J486" s="227"/>
      <c r="K486" s="227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168</v>
      </c>
      <c r="AU486" s="235" t="s">
        <v>178</v>
      </c>
      <c r="AV486" s="13" t="s">
        <v>81</v>
      </c>
      <c r="AW486" s="13" t="s">
        <v>35</v>
      </c>
      <c r="AX486" s="13" t="s">
        <v>73</v>
      </c>
      <c r="AY486" s="235" t="s">
        <v>154</v>
      </c>
    </row>
    <row r="487" spans="1:51" s="13" customFormat="1" ht="12">
      <c r="A487" s="13"/>
      <c r="B487" s="226"/>
      <c r="C487" s="227"/>
      <c r="D487" s="219" t="s">
        <v>168</v>
      </c>
      <c r="E487" s="228" t="s">
        <v>28</v>
      </c>
      <c r="F487" s="229" t="s">
        <v>586</v>
      </c>
      <c r="G487" s="227"/>
      <c r="H487" s="228" t="s">
        <v>28</v>
      </c>
      <c r="I487" s="230"/>
      <c r="J487" s="227"/>
      <c r="K487" s="227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168</v>
      </c>
      <c r="AU487" s="235" t="s">
        <v>178</v>
      </c>
      <c r="AV487" s="13" t="s">
        <v>81</v>
      </c>
      <c r="AW487" s="13" t="s">
        <v>35</v>
      </c>
      <c r="AX487" s="13" t="s">
        <v>73</v>
      </c>
      <c r="AY487" s="235" t="s">
        <v>154</v>
      </c>
    </row>
    <row r="488" spans="1:51" s="14" customFormat="1" ht="12">
      <c r="A488" s="14"/>
      <c r="B488" s="236"/>
      <c r="C488" s="237"/>
      <c r="D488" s="219" t="s">
        <v>168</v>
      </c>
      <c r="E488" s="238" t="s">
        <v>28</v>
      </c>
      <c r="F488" s="239" t="s">
        <v>587</v>
      </c>
      <c r="G488" s="237"/>
      <c r="H488" s="240">
        <v>1.5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168</v>
      </c>
      <c r="AU488" s="246" t="s">
        <v>178</v>
      </c>
      <c r="AV488" s="14" t="s">
        <v>83</v>
      </c>
      <c r="AW488" s="14" t="s">
        <v>35</v>
      </c>
      <c r="AX488" s="14" t="s">
        <v>81</v>
      </c>
      <c r="AY488" s="246" t="s">
        <v>154</v>
      </c>
    </row>
    <row r="489" spans="1:65" s="2" customFormat="1" ht="24.15" customHeight="1">
      <c r="A489" s="40"/>
      <c r="B489" s="41"/>
      <c r="C489" s="206" t="s">
        <v>588</v>
      </c>
      <c r="D489" s="206" t="s">
        <v>157</v>
      </c>
      <c r="E489" s="207" t="s">
        <v>589</v>
      </c>
      <c r="F489" s="208" t="s">
        <v>590</v>
      </c>
      <c r="G489" s="209" t="s">
        <v>181</v>
      </c>
      <c r="H489" s="210">
        <v>1.5</v>
      </c>
      <c r="I489" s="211"/>
      <c r="J489" s="212">
        <f>ROUND(I489*H489,2)</f>
        <v>0</v>
      </c>
      <c r="K489" s="208" t="s">
        <v>161</v>
      </c>
      <c r="L489" s="46"/>
      <c r="M489" s="213" t="s">
        <v>28</v>
      </c>
      <c r="N489" s="214" t="s">
        <v>44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162</v>
      </c>
      <c r="AT489" s="217" t="s">
        <v>157</v>
      </c>
      <c r="AU489" s="217" t="s">
        <v>178</v>
      </c>
      <c r="AY489" s="19" t="s">
        <v>154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81</v>
      </c>
      <c r="BK489" s="218">
        <f>ROUND(I489*H489,2)</f>
        <v>0</v>
      </c>
      <c r="BL489" s="19" t="s">
        <v>162</v>
      </c>
      <c r="BM489" s="217" t="s">
        <v>591</v>
      </c>
    </row>
    <row r="490" spans="1:47" s="2" customFormat="1" ht="12">
      <c r="A490" s="40"/>
      <c r="B490" s="41"/>
      <c r="C490" s="42"/>
      <c r="D490" s="219" t="s">
        <v>164</v>
      </c>
      <c r="E490" s="42"/>
      <c r="F490" s="220" t="s">
        <v>592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164</v>
      </c>
      <c r="AU490" s="19" t="s">
        <v>178</v>
      </c>
    </row>
    <row r="491" spans="1:47" s="2" customFormat="1" ht="12">
      <c r="A491" s="40"/>
      <c r="B491" s="41"/>
      <c r="C491" s="42"/>
      <c r="D491" s="224" t="s">
        <v>166</v>
      </c>
      <c r="E491" s="42"/>
      <c r="F491" s="225" t="s">
        <v>593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166</v>
      </c>
      <c r="AU491" s="19" t="s">
        <v>178</v>
      </c>
    </row>
    <row r="492" spans="1:51" s="13" customFormat="1" ht="12">
      <c r="A492" s="13"/>
      <c r="B492" s="226"/>
      <c r="C492" s="227"/>
      <c r="D492" s="219" t="s">
        <v>168</v>
      </c>
      <c r="E492" s="228" t="s">
        <v>28</v>
      </c>
      <c r="F492" s="229" t="s">
        <v>585</v>
      </c>
      <c r="G492" s="227"/>
      <c r="H492" s="228" t="s">
        <v>28</v>
      </c>
      <c r="I492" s="230"/>
      <c r="J492" s="227"/>
      <c r="K492" s="227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168</v>
      </c>
      <c r="AU492" s="235" t="s">
        <v>178</v>
      </c>
      <c r="AV492" s="13" t="s">
        <v>81</v>
      </c>
      <c r="AW492" s="13" t="s">
        <v>35</v>
      </c>
      <c r="AX492" s="13" t="s">
        <v>73</v>
      </c>
      <c r="AY492" s="235" t="s">
        <v>154</v>
      </c>
    </row>
    <row r="493" spans="1:51" s="13" customFormat="1" ht="12">
      <c r="A493" s="13"/>
      <c r="B493" s="226"/>
      <c r="C493" s="227"/>
      <c r="D493" s="219" t="s">
        <v>168</v>
      </c>
      <c r="E493" s="228" t="s">
        <v>28</v>
      </c>
      <c r="F493" s="229" t="s">
        <v>594</v>
      </c>
      <c r="G493" s="227"/>
      <c r="H493" s="228" t="s">
        <v>28</v>
      </c>
      <c r="I493" s="230"/>
      <c r="J493" s="227"/>
      <c r="K493" s="227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168</v>
      </c>
      <c r="AU493" s="235" t="s">
        <v>178</v>
      </c>
      <c r="AV493" s="13" t="s">
        <v>81</v>
      </c>
      <c r="AW493" s="13" t="s">
        <v>35</v>
      </c>
      <c r="AX493" s="13" t="s">
        <v>73</v>
      </c>
      <c r="AY493" s="235" t="s">
        <v>154</v>
      </c>
    </row>
    <row r="494" spans="1:51" s="14" customFormat="1" ht="12">
      <c r="A494" s="14"/>
      <c r="B494" s="236"/>
      <c r="C494" s="237"/>
      <c r="D494" s="219" t="s">
        <v>168</v>
      </c>
      <c r="E494" s="238" t="s">
        <v>28</v>
      </c>
      <c r="F494" s="239" t="s">
        <v>595</v>
      </c>
      <c r="G494" s="237"/>
      <c r="H494" s="240">
        <v>1.5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168</v>
      </c>
      <c r="AU494" s="246" t="s">
        <v>178</v>
      </c>
      <c r="AV494" s="14" t="s">
        <v>83</v>
      </c>
      <c r="AW494" s="14" t="s">
        <v>35</v>
      </c>
      <c r="AX494" s="14" t="s">
        <v>81</v>
      </c>
      <c r="AY494" s="246" t="s">
        <v>154</v>
      </c>
    </row>
    <row r="495" spans="1:63" s="12" customFormat="1" ht="20.85" customHeight="1">
      <c r="A495" s="12"/>
      <c r="B495" s="190"/>
      <c r="C495" s="191"/>
      <c r="D495" s="192" t="s">
        <v>72</v>
      </c>
      <c r="E495" s="204" t="s">
        <v>196</v>
      </c>
      <c r="F495" s="204" t="s">
        <v>596</v>
      </c>
      <c r="G495" s="191"/>
      <c r="H495" s="191"/>
      <c r="I495" s="194"/>
      <c r="J495" s="205">
        <f>BK495</f>
        <v>0</v>
      </c>
      <c r="K495" s="191"/>
      <c r="L495" s="196"/>
      <c r="M495" s="197"/>
      <c r="N495" s="198"/>
      <c r="O495" s="198"/>
      <c r="P495" s="199">
        <f>SUM(P496:P554)</f>
        <v>0</v>
      </c>
      <c r="Q495" s="198"/>
      <c r="R495" s="199">
        <f>SUM(R496:R554)</f>
        <v>9.10995</v>
      </c>
      <c r="S495" s="198"/>
      <c r="T495" s="200">
        <f>SUM(T496:T554)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1" t="s">
        <v>81</v>
      </c>
      <c r="AT495" s="202" t="s">
        <v>72</v>
      </c>
      <c r="AU495" s="202" t="s">
        <v>83</v>
      </c>
      <c r="AY495" s="201" t="s">
        <v>154</v>
      </c>
      <c r="BK495" s="203">
        <f>SUM(BK496:BK554)</f>
        <v>0</v>
      </c>
    </row>
    <row r="496" spans="1:65" s="2" customFormat="1" ht="24.15" customHeight="1">
      <c r="A496" s="40"/>
      <c r="B496" s="41"/>
      <c r="C496" s="206" t="s">
        <v>597</v>
      </c>
      <c r="D496" s="206" t="s">
        <v>157</v>
      </c>
      <c r="E496" s="207" t="s">
        <v>598</v>
      </c>
      <c r="F496" s="208" t="s">
        <v>599</v>
      </c>
      <c r="G496" s="209" t="s">
        <v>160</v>
      </c>
      <c r="H496" s="210">
        <v>18</v>
      </c>
      <c r="I496" s="211"/>
      <c r="J496" s="212">
        <f>ROUND(I496*H496,2)</f>
        <v>0</v>
      </c>
      <c r="K496" s="208" t="s">
        <v>161</v>
      </c>
      <c r="L496" s="46"/>
      <c r="M496" s="213" t="s">
        <v>28</v>
      </c>
      <c r="N496" s="214" t="s">
        <v>44</v>
      </c>
      <c r="O496" s="86"/>
      <c r="P496" s="215">
        <f>O496*H496</f>
        <v>0</v>
      </c>
      <c r="Q496" s="215">
        <v>0.106</v>
      </c>
      <c r="R496" s="215">
        <f>Q496*H496</f>
        <v>1.908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162</v>
      </c>
      <c r="AT496" s="217" t="s">
        <v>157</v>
      </c>
      <c r="AU496" s="217" t="s">
        <v>178</v>
      </c>
      <c r="AY496" s="19" t="s">
        <v>154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81</v>
      </c>
      <c r="BK496" s="218">
        <f>ROUND(I496*H496,2)</f>
        <v>0</v>
      </c>
      <c r="BL496" s="19" t="s">
        <v>162</v>
      </c>
      <c r="BM496" s="217" t="s">
        <v>600</v>
      </c>
    </row>
    <row r="497" spans="1:47" s="2" customFormat="1" ht="12">
      <c r="A497" s="40"/>
      <c r="B497" s="41"/>
      <c r="C497" s="42"/>
      <c r="D497" s="219" t="s">
        <v>164</v>
      </c>
      <c r="E497" s="42"/>
      <c r="F497" s="220" t="s">
        <v>601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164</v>
      </c>
      <c r="AU497" s="19" t="s">
        <v>178</v>
      </c>
    </row>
    <row r="498" spans="1:47" s="2" customFormat="1" ht="12">
      <c r="A498" s="40"/>
      <c r="B498" s="41"/>
      <c r="C498" s="42"/>
      <c r="D498" s="224" t="s">
        <v>166</v>
      </c>
      <c r="E498" s="42"/>
      <c r="F498" s="225" t="s">
        <v>602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166</v>
      </c>
      <c r="AU498" s="19" t="s">
        <v>178</v>
      </c>
    </row>
    <row r="499" spans="1:51" s="13" customFormat="1" ht="12">
      <c r="A499" s="13"/>
      <c r="B499" s="226"/>
      <c r="C499" s="227"/>
      <c r="D499" s="219" t="s">
        <v>168</v>
      </c>
      <c r="E499" s="228" t="s">
        <v>28</v>
      </c>
      <c r="F499" s="229" t="s">
        <v>603</v>
      </c>
      <c r="G499" s="227"/>
      <c r="H499" s="228" t="s">
        <v>28</v>
      </c>
      <c r="I499" s="230"/>
      <c r="J499" s="227"/>
      <c r="K499" s="227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168</v>
      </c>
      <c r="AU499" s="235" t="s">
        <v>178</v>
      </c>
      <c r="AV499" s="13" t="s">
        <v>81</v>
      </c>
      <c r="AW499" s="13" t="s">
        <v>35</v>
      </c>
      <c r="AX499" s="13" t="s">
        <v>73</v>
      </c>
      <c r="AY499" s="235" t="s">
        <v>154</v>
      </c>
    </row>
    <row r="500" spans="1:51" s="13" customFormat="1" ht="12">
      <c r="A500" s="13"/>
      <c r="B500" s="226"/>
      <c r="C500" s="227"/>
      <c r="D500" s="219" t="s">
        <v>168</v>
      </c>
      <c r="E500" s="228" t="s">
        <v>28</v>
      </c>
      <c r="F500" s="229" t="s">
        <v>604</v>
      </c>
      <c r="G500" s="227"/>
      <c r="H500" s="228" t="s">
        <v>28</v>
      </c>
      <c r="I500" s="230"/>
      <c r="J500" s="227"/>
      <c r="K500" s="227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168</v>
      </c>
      <c r="AU500" s="235" t="s">
        <v>178</v>
      </c>
      <c r="AV500" s="13" t="s">
        <v>81</v>
      </c>
      <c r="AW500" s="13" t="s">
        <v>35</v>
      </c>
      <c r="AX500" s="13" t="s">
        <v>73</v>
      </c>
      <c r="AY500" s="235" t="s">
        <v>154</v>
      </c>
    </row>
    <row r="501" spans="1:51" s="14" customFormat="1" ht="12">
      <c r="A501" s="14"/>
      <c r="B501" s="236"/>
      <c r="C501" s="237"/>
      <c r="D501" s="219" t="s">
        <v>168</v>
      </c>
      <c r="E501" s="238" t="s">
        <v>28</v>
      </c>
      <c r="F501" s="239" t="s">
        <v>605</v>
      </c>
      <c r="G501" s="237"/>
      <c r="H501" s="240">
        <v>19.999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168</v>
      </c>
      <c r="AU501" s="246" t="s">
        <v>178</v>
      </c>
      <c r="AV501" s="14" t="s">
        <v>83</v>
      </c>
      <c r="AW501" s="14" t="s">
        <v>35</v>
      </c>
      <c r="AX501" s="14" t="s">
        <v>73</v>
      </c>
      <c r="AY501" s="246" t="s">
        <v>154</v>
      </c>
    </row>
    <row r="502" spans="1:51" s="13" customFormat="1" ht="12">
      <c r="A502" s="13"/>
      <c r="B502" s="226"/>
      <c r="C502" s="227"/>
      <c r="D502" s="219" t="s">
        <v>168</v>
      </c>
      <c r="E502" s="228" t="s">
        <v>28</v>
      </c>
      <c r="F502" s="229" t="s">
        <v>606</v>
      </c>
      <c r="G502" s="227"/>
      <c r="H502" s="228" t="s">
        <v>28</v>
      </c>
      <c r="I502" s="230"/>
      <c r="J502" s="227"/>
      <c r="K502" s="227"/>
      <c r="L502" s="231"/>
      <c r="M502" s="232"/>
      <c r="N502" s="233"/>
      <c r="O502" s="233"/>
      <c r="P502" s="233"/>
      <c r="Q502" s="233"/>
      <c r="R502" s="233"/>
      <c r="S502" s="233"/>
      <c r="T502" s="23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5" t="s">
        <v>168</v>
      </c>
      <c r="AU502" s="235" t="s">
        <v>178</v>
      </c>
      <c r="AV502" s="13" t="s">
        <v>81</v>
      </c>
      <c r="AW502" s="13" t="s">
        <v>35</v>
      </c>
      <c r="AX502" s="13" t="s">
        <v>73</v>
      </c>
      <c r="AY502" s="235" t="s">
        <v>154</v>
      </c>
    </row>
    <row r="503" spans="1:51" s="14" customFormat="1" ht="12">
      <c r="A503" s="14"/>
      <c r="B503" s="236"/>
      <c r="C503" s="237"/>
      <c r="D503" s="219" t="s">
        <v>168</v>
      </c>
      <c r="E503" s="238" t="s">
        <v>28</v>
      </c>
      <c r="F503" s="239" t="s">
        <v>607</v>
      </c>
      <c r="G503" s="237"/>
      <c r="H503" s="240">
        <v>-2.558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6" t="s">
        <v>168</v>
      </c>
      <c r="AU503" s="246" t="s">
        <v>178</v>
      </c>
      <c r="AV503" s="14" t="s">
        <v>83</v>
      </c>
      <c r="AW503" s="14" t="s">
        <v>35</v>
      </c>
      <c r="AX503" s="14" t="s">
        <v>73</v>
      </c>
      <c r="AY503" s="246" t="s">
        <v>154</v>
      </c>
    </row>
    <row r="504" spans="1:51" s="14" customFormat="1" ht="12">
      <c r="A504" s="14"/>
      <c r="B504" s="236"/>
      <c r="C504" s="237"/>
      <c r="D504" s="219" t="s">
        <v>168</v>
      </c>
      <c r="E504" s="238" t="s">
        <v>28</v>
      </c>
      <c r="F504" s="239" t="s">
        <v>608</v>
      </c>
      <c r="G504" s="237"/>
      <c r="H504" s="240">
        <v>0.559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6" t="s">
        <v>168</v>
      </c>
      <c r="AU504" s="246" t="s">
        <v>178</v>
      </c>
      <c r="AV504" s="14" t="s">
        <v>83</v>
      </c>
      <c r="AW504" s="14" t="s">
        <v>35</v>
      </c>
      <c r="AX504" s="14" t="s">
        <v>73</v>
      </c>
      <c r="AY504" s="246" t="s">
        <v>154</v>
      </c>
    </row>
    <row r="505" spans="1:51" s="15" customFormat="1" ht="12">
      <c r="A505" s="15"/>
      <c r="B505" s="247"/>
      <c r="C505" s="248"/>
      <c r="D505" s="219" t="s">
        <v>168</v>
      </c>
      <c r="E505" s="249" t="s">
        <v>28</v>
      </c>
      <c r="F505" s="250" t="s">
        <v>222</v>
      </c>
      <c r="G505" s="248"/>
      <c r="H505" s="251">
        <v>18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7" t="s">
        <v>168</v>
      </c>
      <c r="AU505" s="257" t="s">
        <v>178</v>
      </c>
      <c r="AV505" s="15" t="s">
        <v>162</v>
      </c>
      <c r="AW505" s="15" t="s">
        <v>35</v>
      </c>
      <c r="AX505" s="15" t="s">
        <v>81</v>
      </c>
      <c r="AY505" s="257" t="s">
        <v>154</v>
      </c>
    </row>
    <row r="506" spans="1:65" s="2" customFormat="1" ht="24.15" customHeight="1">
      <c r="A506" s="40"/>
      <c r="B506" s="41"/>
      <c r="C506" s="206" t="s">
        <v>609</v>
      </c>
      <c r="D506" s="206" t="s">
        <v>157</v>
      </c>
      <c r="E506" s="207" t="s">
        <v>610</v>
      </c>
      <c r="F506" s="208" t="s">
        <v>611</v>
      </c>
      <c r="G506" s="209" t="s">
        <v>160</v>
      </c>
      <c r="H506" s="210">
        <v>18</v>
      </c>
      <c r="I506" s="211"/>
      <c r="J506" s="212">
        <f>ROUND(I506*H506,2)</f>
        <v>0</v>
      </c>
      <c r="K506" s="208" t="s">
        <v>28</v>
      </c>
      <c r="L506" s="46"/>
      <c r="M506" s="213" t="s">
        <v>28</v>
      </c>
      <c r="N506" s="214" t="s">
        <v>44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162</v>
      </c>
      <c r="AT506" s="217" t="s">
        <v>157</v>
      </c>
      <c r="AU506" s="217" t="s">
        <v>178</v>
      </c>
      <c r="AY506" s="19" t="s">
        <v>154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81</v>
      </c>
      <c r="BK506" s="218">
        <f>ROUND(I506*H506,2)</f>
        <v>0</v>
      </c>
      <c r="BL506" s="19" t="s">
        <v>162</v>
      </c>
      <c r="BM506" s="217" t="s">
        <v>612</v>
      </c>
    </row>
    <row r="507" spans="1:47" s="2" customFormat="1" ht="12">
      <c r="A507" s="40"/>
      <c r="B507" s="41"/>
      <c r="C507" s="42"/>
      <c r="D507" s="219" t="s">
        <v>164</v>
      </c>
      <c r="E507" s="42"/>
      <c r="F507" s="220" t="s">
        <v>613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164</v>
      </c>
      <c r="AU507" s="19" t="s">
        <v>178</v>
      </c>
    </row>
    <row r="508" spans="1:51" s="13" customFormat="1" ht="12">
      <c r="A508" s="13"/>
      <c r="B508" s="226"/>
      <c r="C508" s="227"/>
      <c r="D508" s="219" t="s">
        <v>168</v>
      </c>
      <c r="E508" s="228" t="s">
        <v>28</v>
      </c>
      <c r="F508" s="229" t="s">
        <v>603</v>
      </c>
      <c r="G508" s="227"/>
      <c r="H508" s="228" t="s">
        <v>28</v>
      </c>
      <c r="I508" s="230"/>
      <c r="J508" s="227"/>
      <c r="K508" s="227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168</v>
      </c>
      <c r="AU508" s="235" t="s">
        <v>178</v>
      </c>
      <c r="AV508" s="13" t="s">
        <v>81</v>
      </c>
      <c r="AW508" s="13" t="s">
        <v>35</v>
      </c>
      <c r="AX508" s="13" t="s">
        <v>73</v>
      </c>
      <c r="AY508" s="235" t="s">
        <v>154</v>
      </c>
    </row>
    <row r="509" spans="1:51" s="13" customFormat="1" ht="12">
      <c r="A509" s="13"/>
      <c r="B509" s="226"/>
      <c r="C509" s="227"/>
      <c r="D509" s="219" t="s">
        <v>168</v>
      </c>
      <c r="E509" s="228" t="s">
        <v>28</v>
      </c>
      <c r="F509" s="229" t="s">
        <v>604</v>
      </c>
      <c r="G509" s="227"/>
      <c r="H509" s="228" t="s">
        <v>28</v>
      </c>
      <c r="I509" s="230"/>
      <c r="J509" s="227"/>
      <c r="K509" s="227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168</v>
      </c>
      <c r="AU509" s="235" t="s">
        <v>178</v>
      </c>
      <c r="AV509" s="13" t="s">
        <v>81</v>
      </c>
      <c r="AW509" s="13" t="s">
        <v>35</v>
      </c>
      <c r="AX509" s="13" t="s">
        <v>73</v>
      </c>
      <c r="AY509" s="235" t="s">
        <v>154</v>
      </c>
    </row>
    <row r="510" spans="1:51" s="14" customFormat="1" ht="12">
      <c r="A510" s="14"/>
      <c r="B510" s="236"/>
      <c r="C510" s="237"/>
      <c r="D510" s="219" t="s">
        <v>168</v>
      </c>
      <c r="E510" s="238" t="s">
        <v>28</v>
      </c>
      <c r="F510" s="239" t="s">
        <v>605</v>
      </c>
      <c r="G510" s="237"/>
      <c r="H510" s="240">
        <v>19.999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168</v>
      </c>
      <c r="AU510" s="246" t="s">
        <v>178</v>
      </c>
      <c r="AV510" s="14" t="s">
        <v>83</v>
      </c>
      <c r="AW510" s="14" t="s">
        <v>35</v>
      </c>
      <c r="AX510" s="14" t="s">
        <v>73</v>
      </c>
      <c r="AY510" s="246" t="s">
        <v>154</v>
      </c>
    </row>
    <row r="511" spans="1:51" s="13" customFormat="1" ht="12">
      <c r="A511" s="13"/>
      <c r="B511" s="226"/>
      <c r="C511" s="227"/>
      <c r="D511" s="219" t="s">
        <v>168</v>
      </c>
      <c r="E511" s="228" t="s">
        <v>28</v>
      </c>
      <c r="F511" s="229" t="s">
        <v>606</v>
      </c>
      <c r="G511" s="227"/>
      <c r="H511" s="228" t="s">
        <v>28</v>
      </c>
      <c r="I511" s="230"/>
      <c r="J511" s="227"/>
      <c r="K511" s="227"/>
      <c r="L511" s="231"/>
      <c r="M511" s="232"/>
      <c r="N511" s="233"/>
      <c r="O511" s="233"/>
      <c r="P511" s="233"/>
      <c r="Q511" s="233"/>
      <c r="R511" s="233"/>
      <c r="S511" s="233"/>
      <c r="T511" s="23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5" t="s">
        <v>168</v>
      </c>
      <c r="AU511" s="235" t="s">
        <v>178</v>
      </c>
      <c r="AV511" s="13" t="s">
        <v>81</v>
      </c>
      <c r="AW511" s="13" t="s">
        <v>35</v>
      </c>
      <c r="AX511" s="13" t="s">
        <v>73</v>
      </c>
      <c r="AY511" s="235" t="s">
        <v>154</v>
      </c>
    </row>
    <row r="512" spans="1:51" s="14" customFormat="1" ht="12">
      <c r="A512" s="14"/>
      <c r="B512" s="236"/>
      <c r="C512" s="237"/>
      <c r="D512" s="219" t="s">
        <v>168</v>
      </c>
      <c r="E512" s="238" t="s">
        <v>28</v>
      </c>
      <c r="F512" s="239" t="s">
        <v>607</v>
      </c>
      <c r="G512" s="237"/>
      <c r="H512" s="240">
        <v>-2.558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168</v>
      </c>
      <c r="AU512" s="246" t="s">
        <v>178</v>
      </c>
      <c r="AV512" s="14" t="s">
        <v>83</v>
      </c>
      <c r="AW512" s="14" t="s">
        <v>35</v>
      </c>
      <c r="AX512" s="14" t="s">
        <v>73</v>
      </c>
      <c r="AY512" s="246" t="s">
        <v>154</v>
      </c>
    </row>
    <row r="513" spans="1:51" s="14" customFormat="1" ht="12">
      <c r="A513" s="14"/>
      <c r="B513" s="236"/>
      <c r="C513" s="237"/>
      <c r="D513" s="219" t="s">
        <v>168</v>
      </c>
      <c r="E513" s="238" t="s">
        <v>28</v>
      </c>
      <c r="F513" s="239" t="s">
        <v>608</v>
      </c>
      <c r="G513" s="237"/>
      <c r="H513" s="240">
        <v>0.559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6" t="s">
        <v>168</v>
      </c>
      <c r="AU513" s="246" t="s">
        <v>178</v>
      </c>
      <c r="AV513" s="14" t="s">
        <v>83</v>
      </c>
      <c r="AW513" s="14" t="s">
        <v>35</v>
      </c>
      <c r="AX513" s="14" t="s">
        <v>73</v>
      </c>
      <c r="AY513" s="246" t="s">
        <v>154</v>
      </c>
    </row>
    <row r="514" spans="1:51" s="15" customFormat="1" ht="12">
      <c r="A514" s="15"/>
      <c r="B514" s="247"/>
      <c r="C514" s="248"/>
      <c r="D514" s="219" t="s">
        <v>168</v>
      </c>
      <c r="E514" s="249" t="s">
        <v>28</v>
      </c>
      <c r="F514" s="250" t="s">
        <v>222</v>
      </c>
      <c r="G514" s="248"/>
      <c r="H514" s="251">
        <v>18</v>
      </c>
      <c r="I514" s="252"/>
      <c r="J514" s="248"/>
      <c r="K514" s="248"/>
      <c r="L514" s="253"/>
      <c r="M514" s="254"/>
      <c r="N514" s="255"/>
      <c r="O514" s="255"/>
      <c r="P514" s="255"/>
      <c r="Q514" s="255"/>
      <c r="R514" s="255"/>
      <c r="S514" s="255"/>
      <c r="T514" s="25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7" t="s">
        <v>168</v>
      </c>
      <c r="AU514" s="257" t="s">
        <v>178</v>
      </c>
      <c r="AV514" s="15" t="s">
        <v>162</v>
      </c>
      <c r="AW514" s="15" t="s">
        <v>35</v>
      </c>
      <c r="AX514" s="15" t="s">
        <v>81</v>
      </c>
      <c r="AY514" s="257" t="s">
        <v>154</v>
      </c>
    </row>
    <row r="515" spans="1:65" s="2" customFormat="1" ht="24.15" customHeight="1">
      <c r="A515" s="40"/>
      <c r="B515" s="41"/>
      <c r="C515" s="206" t="s">
        <v>614</v>
      </c>
      <c r="D515" s="206" t="s">
        <v>157</v>
      </c>
      <c r="E515" s="207" t="s">
        <v>615</v>
      </c>
      <c r="F515" s="208" t="s">
        <v>616</v>
      </c>
      <c r="G515" s="209" t="s">
        <v>160</v>
      </c>
      <c r="H515" s="210">
        <v>18</v>
      </c>
      <c r="I515" s="211"/>
      <c r="J515" s="212">
        <f>ROUND(I515*H515,2)</f>
        <v>0</v>
      </c>
      <c r="K515" s="208" t="s">
        <v>161</v>
      </c>
      <c r="L515" s="46"/>
      <c r="M515" s="213" t="s">
        <v>28</v>
      </c>
      <c r="N515" s="214" t="s">
        <v>44</v>
      </c>
      <c r="O515" s="86"/>
      <c r="P515" s="215">
        <f>O515*H515</f>
        <v>0</v>
      </c>
      <c r="Q515" s="215">
        <v>0.08922</v>
      </c>
      <c r="R515" s="215">
        <f>Q515*H515</f>
        <v>1.6059599999999998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162</v>
      </c>
      <c r="AT515" s="217" t="s">
        <v>157</v>
      </c>
      <c r="AU515" s="217" t="s">
        <v>178</v>
      </c>
      <c r="AY515" s="19" t="s">
        <v>154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81</v>
      </c>
      <c r="BK515" s="218">
        <f>ROUND(I515*H515,2)</f>
        <v>0</v>
      </c>
      <c r="BL515" s="19" t="s">
        <v>162</v>
      </c>
      <c r="BM515" s="217" t="s">
        <v>617</v>
      </c>
    </row>
    <row r="516" spans="1:47" s="2" customFormat="1" ht="12">
      <c r="A516" s="40"/>
      <c r="B516" s="41"/>
      <c r="C516" s="42"/>
      <c r="D516" s="219" t="s">
        <v>164</v>
      </c>
      <c r="E516" s="42"/>
      <c r="F516" s="220" t="s">
        <v>618</v>
      </c>
      <c r="G516" s="42"/>
      <c r="H516" s="42"/>
      <c r="I516" s="221"/>
      <c r="J516" s="42"/>
      <c r="K516" s="42"/>
      <c r="L516" s="46"/>
      <c r="M516" s="222"/>
      <c r="N516" s="223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164</v>
      </c>
      <c r="AU516" s="19" t="s">
        <v>178</v>
      </c>
    </row>
    <row r="517" spans="1:47" s="2" customFormat="1" ht="12">
      <c r="A517" s="40"/>
      <c r="B517" s="41"/>
      <c r="C517" s="42"/>
      <c r="D517" s="224" t="s">
        <v>166</v>
      </c>
      <c r="E517" s="42"/>
      <c r="F517" s="225" t="s">
        <v>619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166</v>
      </c>
      <c r="AU517" s="19" t="s">
        <v>178</v>
      </c>
    </row>
    <row r="518" spans="1:51" s="13" customFormat="1" ht="12">
      <c r="A518" s="13"/>
      <c r="B518" s="226"/>
      <c r="C518" s="227"/>
      <c r="D518" s="219" t="s">
        <v>168</v>
      </c>
      <c r="E518" s="228" t="s">
        <v>28</v>
      </c>
      <c r="F518" s="229" t="s">
        <v>603</v>
      </c>
      <c r="G518" s="227"/>
      <c r="H518" s="228" t="s">
        <v>28</v>
      </c>
      <c r="I518" s="230"/>
      <c r="J518" s="227"/>
      <c r="K518" s="227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168</v>
      </c>
      <c r="AU518" s="235" t="s">
        <v>178</v>
      </c>
      <c r="AV518" s="13" t="s">
        <v>81</v>
      </c>
      <c r="AW518" s="13" t="s">
        <v>35</v>
      </c>
      <c r="AX518" s="13" t="s">
        <v>73</v>
      </c>
      <c r="AY518" s="235" t="s">
        <v>154</v>
      </c>
    </row>
    <row r="519" spans="1:51" s="13" customFormat="1" ht="12">
      <c r="A519" s="13"/>
      <c r="B519" s="226"/>
      <c r="C519" s="227"/>
      <c r="D519" s="219" t="s">
        <v>168</v>
      </c>
      <c r="E519" s="228" t="s">
        <v>28</v>
      </c>
      <c r="F519" s="229" t="s">
        <v>604</v>
      </c>
      <c r="G519" s="227"/>
      <c r="H519" s="228" t="s">
        <v>28</v>
      </c>
      <c r="I519" s="230"/>
      <c r="J519" s="227"/>
      <c r="K519" s="227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168</v>
      </c>
      <c r="AU519" s="235" t="s">
        <v>178</v>
      </c>
      <c r="AV519" s="13" t="s">
        <v>81</v>
      </c>
      <c r="AW519" s="13" t="s">
        <v>35</v>
      </c>
      <c r="AX519" s="13" t="s">
        <v>73</v>
      </c>
      <c r="AY519" s="235" t="s">
        <v>154</v>
      </c>
    </row>
    <row r="520" spans="1:51" s="14" customFormat="1" ht="12">
      <c r="A520" s="14"/>
      <c r="B520" s="236"/>
      <c r="C520" s="237"/>
      <c r="D520" s="219" t="s">
        <v>168</v>
      </c>
      <c r="E520" s="238" t="s">
        <v>28</v>
      </c>
      <c r="F520" s="239" t="s">
        <v>605</v>
      </c>
      <c r="G520" s="237"/>
      <c r="H520" s="240">
        <v>19.999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168</v>
      </c>
      <c r="AU520" s="246" t="s">
        <v>178</v>
      </c>
      <c r="AV520" s="14" t="s">
        <v>83</v>
      </c>
      <c r="AW520" s="14" t="s">
        <v>35</v>
      </c>
      <c r="AX520" s="14" t="s">
        <v>73</v>
      </c>
      <c r="AY520" s="246" t="s">
        <v>154</v>
      </c>
    </row>
    <row r="521" spans="1:51" s="13" customFormat="1" ht="12">
      <c r="A521" s="13"/>
      <c r="B521" s="226"/>
      <c r="C521" s="227"/>
      <c r="D521" s="219" t="s">
        <v>168</v>
      </c>
      <c r="E521" s="228" t="s">
        <v>28</v>
      </c>
      <c r="F521" s="229" t="s">
        <v>606</v>
      </c>
      <c r="G521" s="227"/>
      <c r="H521" s="228" t="s">
        <v>28</v>
      </c>
      <c r="I521" s="230"/>
      <c r="J521" s="227"/>
      <c r="K521" s="227"/>
      <c r="L521" s="231"/>
      <c r="M521" s="232"/>
      <c r="N521" s="233"/>
      <c r="O521" s="233"/>
      <c r="P521" s="233"/>
      <c r="Q521" s="233"/>
      <c r="R521" s="233"/>
      <c r="S521" s="233"/>
      <c r="T521" s="23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5" t="s">
        <v>168</v>
      </c>
      <c r="AU521" s="235" t="s">
        <v>178</v>
      </c>
      <c r="AV521" s="13" t="s">
        <v>81</v>
      </c>
      <c r="AW521" s="13" t="s">
        <v>35</v>
      </c>
      <c r="AX521" s="13" t="s">
        <v>73</v>
      </c>
      <c r="AY521" s="235" t="s">
        <v>154</v>
      </c>
    </row>
    <row r="522" spans="1:51" s="14" customFormat="1" ht="12">
      <c r="A522" s="14"/>
      <c r="B522" s="236"/>
      <c r="C522" s="237"/>
      <c r="D522" s="219" t="s">
        <v>168</v>
      </c>
      <c r="E522" s="238" t="s">
        <v>28</v>
      </c>
      <c r="F522" s="239" t="s">
        <v>607</v>
      </c>
      <c r="G522" s="237"/>
      <c r="H522" s="240">
        <v>-2.558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168</v>
      </c>
      <c r="AU522" s="246" t="s">
        <v>178</v>
      </c>
      <c r="AV522" s="14" t="s">
        <v>83</v>
      </c>
      <c r="AW522" s="14" t="s">
        <v>35</v>
      </c>
      <c r="AX522" s="14" t="s">
        <v>73</v>
      </c>
      <c r="AY522" s="246" t="s">
        <v>154</v>
      </c>
    </row>
    <row r="523" spans="1:51" s="13" customFormat="1" ht="12">
      <c r="A523" s="13"/>
      <c r="B523" s="226"/>
      <c r="C523" s="227"/>
      <c r="D523" s="219" t="s">
        <v>168</v>
      </c>
      <c r="E523" s="228" t="s">
        <v>28</v>
      </c>
      <c r="F523" s="229" t="s">
        <v>620</v>
      </c>
      <c r="G523" s="227"/>
      <c r="H523" s="228" t="s">
        <v>28</v>
      </c>
      <c r="I523" s="230"/>
      <c r="J523" s="227"/>
      <c r="K523" s="227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168</v>
      </c>
      <c r="AU523" s="235" t="s">
        <v>178</v>
      </c>
      <c r="AV523" s="13" t="s">
        <v>81</v>
      </c>
      <c r="AW523" s="13" t="s">
        <v>35</v>
      </c>
      <c r="AX523" s="13" t="s">
        <v>73</v>
      </c>
      <c r="AY523" s="235" t="s">
        <v>154</v>
      </c>
    </row>
    <row r="524" spans="1:51" s="14" customFormat="1" ht="12">
      <c r="A524" s="14"/>
      <c r="B524" s="236"/>
      <c r="C524" s="237"/>
      <c r="D524" s="219" t="s">
        <v>168</v>
      </c>
      <c r="E524" s="238" t="s">
        <v>28</v>
      </c>
      <c r="F524" s="239" t="s">
        <v>621</v>
      </c>
      <c r="G524" s="237"/>
      <c r="H524" s="240">
        <v>-4.5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168</v>
      </c>
      <c r="AU524" s="246" t="s">
        <v>178</v>
      </c>
      <c r="AV524" s="14" t="s">
        <v>83</v>
      </c>
      <c r="AW524" s="14" t="s">
        <v>35</v>
      </c>
      <c r="AX524" s="14" t="s">
        <v>73</v>
      </c>
      <c r="AY524" s="246" t="s">
        <v>154</v>
      </c>
    </row>
    <row r="525" spans="1:51" s="14" customFormat="1" ht="12">
      <c r="A525" s="14"/>
      <c r="B525" s="236"/>
      <c r="C525" s="237"/>
      <c r="D525" s="219" t="s">
        <v>168</v>
      </c>
      <c r="E525" s="238" t="s">
        <v>28</v>
      </c>
      <c r="F525" s="239" t="s">
        <v>622</v>
      </c>
      <c r="G525" s="237"/>
      <c r="H525" s="240">
        <v>0.059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168</v>
      </c>
      <c r="AU525" s="246" t="s">
        <v>178</v>
      </c>
      <c r="AV525" s="14" t="s">
        <v>83</v>
      </c>
      <c r="AW525" s="14" t="s">
        <v>35</v>
      </c>
      <c r="AX525" s="14" t="s">
        <v>73</v>
      </c>
      <c r="AY525" s="246" t="s">
        <v>154</v>
      </c>
    </row>
    <row r="526" spans="1:51" s="16" customFormat="1" ht="12">
      <c r="A526" s="16"/>
      <c r="B526" s="258"/>
      <c r="C526" s="259"/>
      <c r="D526" s="219" t="s">
        <v>168</v>
      </c>
      <c r="E526" s="260" t="s">
        <v>28</v>
      </c>
      <c r="F526" s="261" t="s">
        <v>240</v>
      </c>
      <c r="G526" s="259"/>
      <c r="H526" s="262">
        <v>12.999999999999998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T526" s="268" t="s">
        <v>168</v>
      </c>
      <c r="AU526" s="268" t="s">
        <v>178</v>
      </c>
      <c r="AV526" s="16" t="s">
        <v>178</v>
      </c>
      <c r="AW526" s="16" t="s">
        <v>35</v>
      </c>
      <c r="AX526" s="16" t="s">
        <v>73</v>
      </c>
      <c r="AY526" s="268" t="s">
        <v>154</v>
      </c>
    </row>
    <row r="527" spans="1:51" s="13" customFormat="1" ht="12">
      <c r="A527" s="13"/>
      <c r="B527" s="226"/>
      <c r="C527" s="227"/>
      <c r="D527" s="219" t="s">
        <v>168</v>
      </c>
      <c r="E527" s="228" t="s">
        <v>28</v>
      </c>
      <c r="F527" s="229" t="s">
        <v>623</v>
      </c>
      <c r="G527" s="227"/>
      <c r="H527" s="228" t="s">
        <v>28</v>
      </c>
      <c r="I527" s="230"/>
      <c r="J527" s="227"/>
      <c r="K527" s="227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168</v>
      </c>
      <c r="AU527" s="235" t="s">
        <v>178</v>
      </c>
      <c r="AV527" s="13" t="s">
        <v>81</v>
      </c>
      <c r="AW527" s="13" t="s">
        <v>35</v>
      </c>
      <c r="AX527" s="13" t="s">
        <v>73</v>
      </c>
      <c r="AY527" s="235" t="s">
        <v>154</v>
      </c>
    </row>
    <row r="528" spans="1:51" s="14" customFormat="1" ht="12">
      <c r="A528" s="14"/>
      <c r="B528" s="236"/>
      <c r="C528" s="237"/>
      <c r="D528" s="219" t="s">
        <v>168</v>
      </c>
      <c r="E528" s="238" t="s">
        <v>28</v>
      </c>
      <c r="F528" s="239" t="s">
        <v>624</v>
      </c>
      <c r="G528" s="237"/>
      <c r="H528" s="240">
        <v>4.76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168</v>
      </c>
      <c r="AU528" s="246" t="s">
        <v>178</v>
      </c>
      <c r="AV528" s="14" t="s">
        <v>83</v>
      </c>
      <c r="AW528" s="14" t="s">
        <v>35</v>
      </c>
      <c r="AX528" s="14" t="s">
        <v>73</v>
      </c>
      <c r="AY528" s="246" t="s">
        <v>154</v>
      </c>
    </row>
    <row r="529" spans="1:51" s="14" customFormat="1" ht="12">
      <c r="A529" s="14"/>
      <c r="B529" s="236"/>
      <c r="C529" s="237"/>
      <c r="D529" s="219" t="s">
        <v>168</v>
      </c>
      <c r="E529" s="238" t="s">
        <v>28</v>
      </c>
      <c r="F529" s="239" t="s">
        <v>625</v>
      </c>
      <c r="G529" s="237"/>
      <c r="H529" s="240">
        <v>0.24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6" t="s">
        <v>168</v>
      </c>
      <c r="AU529" s="246" t="s">
        <v>178</v>
      </c>
      <c r="AV529" s="14" t="s">
        <v>83</v>
      </c>
      <c r="AW529" s="14" t="s">
        <v>35</v>
      </c>
      <c r="AX529" s="14" t="s">
        <v>73</v>
      </c>
      <c r="AY529" s="246" t="s">
        <v>154</v>
      </c>
    </row>
    <row r="530" spans="1:51" s="16" customFormat="1" ht="12">
      <c r="A530" s="16"/>
      <c r="B530" s="258"/>
      <c r="C530" s="259"/>
      <c r="D530" s="219" t="s">
        <v>168</v>
      </c>
      <c r="E530" s="260" t="s">
        <v>28</v>
      </c>
      <c r="F530" s="261" t="s">
        <v>245</v>
      </c>
      <c r="G530" s="259"/>
      <c r="H530" s="262">
        <v>5</v>
      </c>
      <c r="I530" s="263"/>
      <c r="J530" s="259"/>
      <c r="K530" s="259"/>
      <c r="L530" s="264"/>
      <c r="M530" s="265"/>
      <c r="N530" s="266"/>
      <c r="O530" s="266"/>
      <c r="P530" s="266"/>
      <c r="Q530" s="266"/>
      <c r="R530" s="266"/>
      <c r="S530" s="266"/>
      <c r="T530" s="267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68" t="s">
        <v>168</v>
      </c>
      <c r="AU530" s="268" t="s">
        <v>178</v>
      </c>
      <c r="AV530" s="16" t="s">
        <v>178</v>
      </c>
      <c r="AW530" s="16" t="s">
        <v>35</v>
      </c>
      <c r="AX530" s="16" t="s">
        <v>73</v>
      </c>
      <c r="AY530" s="268" t="s">
        <v>154</v>
      </c>
    </row>
    <row r="531" spans="1:51" s="15" customFormat="1" ht="12">
      <c r="A531" s="15"/>
      <c r="B531" s="247"/>
      <c r="C531" s="248"/>
      <c r="D531" s="219" t="s">
        <v>168</v>
      </c>
      <c r="E531" s="249" t="s">
        <v>28</v>
      </c>
      <c r="F531" s="250" t="s">
        <v>222</v>
      </c>
      <c r="G531" s="248"/>
      <c r="H531" s="251">
        <v>17.999999999999996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7" t="s">
        <v>168</v>
      </c>
      <c r="AU531" s="257" t="s">
        <v>178</v>
      </c>
      <c r="AV531" s="15" t="s">
        <v>162</v>
      </c>
      <c r="AW531" s="15" t="s">
        <v>35</v>
      </c>
      <c r="AX531" s="15" t="s">
        <v>81</v>
      </c>
      <c r="AY531" s="257" t="s">
        <v>154</v>
      </c>
    </row>
    <row r="532" spans="1:65" s="2" customFormat="1" ht="21.75" customHeight="1">
      <c r="A532" s="40"/>
      <c r="B532" s="41"/>
      <c r="C532" s="269" t="s">
        <v>626</v>
      </c>
      <c r="D532" s="269" t="s">
        <v>627</v>
      </c>
      <c r="E532" s="270" t="s">
        <v>628</v>
      </c>
      <c r="F532" s="271" t="s">
        <v>629</v>
      </c>
      <c r="G532" s="272" t="s">
        <v>160</v>
      </c>
      <c r="H532" s="273">
        <v>19</v>
      </c>
      <c r="I532" s="274"/>
      <c r="J532" s="275">
        <f>ROUND(I532*H532,2)</f>
        <v>0</v>
      </c>
      <c r="K532" s="271" t="s">
        <v>161</v>
      </c>
      <c r="L532" s="276"/>
      <c r="M532" s="277" t="s">
        <v>28</v>
      </c>
      <c r="N532" s="278" t="s">
        <v>44</v>
      </c>
      <c r="O532" s="86"/>
      <c r="P532" s="215">
        <f>O532*H532</f>
        <v>0</v>
      </c>
      <c r="Q532" s="215">
        <v>0.131</v>
      </c>
      <c r="R532" s="215">
        <f>Q532*H532</f>
        <v>2.489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223</v>
      </c>
      <c r="AT532" s="217" t="s">
        <v>627</v>
      </c>
      <c r="AU532" s="217" t="s">
        <v>178</v>
      </c>
      <c r="AY532" s="19" t="s">
        <v>154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81</v>
      </c>
      <c r="BK532" s="218">
        <f>ROUND(I532*H532,2)</f>
        <v>0</v>
      </c>
      <c r="BL532" s="19" t="s">
        <v>162</v>
      </c>
      <c r="BM532" s="217" t="s">
        <v>630</v>
      </c>
    </row>
    <row r="533" spans="1:47" s="2" customFormat="1" ht="12">
      <c r="A533" s="40"/>
      <c r="B533" s="41"/>
      <c r="C533" s="42"/>
      <c r="D533" s="219" t="s">
        <v>164</v>
      </c>
      <c r="E533" s="42"/>
      <c r="F533" s="220" t="s">
        <v>629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164</v>
      </c>
      <c r="AU533" s="19" t="s">
        <v>178</v>
      </c>
    </row>
    <row r="534" spans="1:51" s="13" customFormat="1" ht="12">
      <c r="A534" s="13"/>
      <c r="B534" s="226"/>
      <c r="C534" s="227"/>
      <c r="D534" s="219" t="s">
        <v>168</v>
      </c>
      <c r="E534" s="228" t="s">
        <v>28</v>
      </c>
      <c r="F534" s="229" t="s">
        <v>631</v>
      </c>
      <c r="G534" s="227"/>
      <c r="H534" s="228" t="s">
        <v>28</v>
      </c>
      <c r="I534" s="230"/>
      <c r="J534" s="227"/>
      <c r="K534" s="227"/>
      <c r="L534" s="231"/>
      <c r="M534" s="232"/>
      <c r="N534" s="233"/>
      <c r="O534" s="233"/>
      <c r="P534" s="233"/>
      <c r="Q534" s="233"/>
      <c r="R534" s="233"/>
      <c r="S534" s="233"/>
      <c r="T534" s="23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5" t="s">
        <v>168</v>
      </c>
      <c r="AU534" s="235" t="s">
        <v>178</v>
      </c>
      <c r="AV534" s="13" t="s">
        <v>81</v>
      </c>
      <c r="AW534" s="13" t="s">
        <v>35</v>
      </c>
      <c r="AX534" s="13" t="s">
        <v>73</v>
      </c>
      <c r="AY534" s="235" t="s">
        <v>154</v>
      </c>
    </row>
    <row r="535" spans="1:51" s="13" customFormat="1" ht="12">
      <c r="A535" s="13"/>
      <c r="B535" s="226"/>
      <c r="C535" s="227"/>
      <c r="D535" s="219" t="s">
        <v>168</v>
      </c>
      <c r="E535" s="228" t="s">
        <v>28</v>
      </c>
      <c r="F535" s="229" t="s">
        <v>632</v>
      </c>
      <c r="G535" s="227"/>
      <c r="H535" s="228" t="s">
        <v>28</v>
      </c>
      <c r="I535" s="230"/>
      <c r="J535" s="227"/>
      <c r="K535" s="227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168</v>
      </c>
      <c r="AU535" s="235" t="s">
        <v>178</v>
      </c>
      <c r="AV535" s="13" t="s">
        <v>81</v>
      </c>
      <c r="AW535" s="13" t="s">
        <v>35</v>
      </c>
      <c r="AX535" s="13" t="s">
        <v>73</v>
      </c>
      <c r="AY535" s="235" t="s">
        <v>154</v>
      </c>
    </row>
    <row r="536" spans="1:51" s="14" customFormat="1" ht="12">
      <c r="A536" s="14"/>
      <c r="B536" s="236"/>
      <c r="C536" s="237"/>
      <c r="D536" s="219" t="s">
        <v>168</v>
      </c>
      <c r="E536" s="238" t="s">
        <v>28</v>
      </c>
      <c r="F536" s="239" t="s">
        <v>633</v>
      </c>
      <c r="G536" s="237"/>
      <c r="H536" s="240">
        <v>19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168</v>
      </c>
      <c r="AU536" s="246" t="s">
        <v>178</v>
      </c>
      <c r="AV536" s="14" t="s">
        <v>83</v>
      </c>
      <c r="AW536" s="14" t="s">
        <v>35</v>
      </c>
      <c r="AX536" s="14" t="s">
        <v>81</v>
      </c>
      <c r="AY536" s="246" t="s">
        <v>154</v>
      </c>
    </row>
    <row r="537" spans="1:65" s="2" customFormat="1" ht="24.15" customHeight="1">
      <c r="A537" s="40"/>
      <c r="B537" s="41"/>
      <c r="C537" s="206" t="s">
        <v>634</v>
      </c>
      <c r="D537" s="206" t="s">
        <v>157</v>
      </c>
      <c r="E537" s="207" t="s">
        <v>635</v>
      </c>
      <c r="F537" s="208" t="s">
        <v>636</v>
      </c>
      <c r="G537" s="209" t="s">
        <v>190</v>
      </c>
      <c r="H537" s="210">
        <v>11</v>
      </c>
      <c r="I537" s="211"/>
      <c r="J537" s="212">
        <f>ROUND(I537*H537,2)</f>
        <v>0</v>
      </c>
      <c r="K537" s="208" t="s">
        <v>161</v>
      </c>
      <c r="L537" s="46"/>
      <c r="M537" s="213" t="s">
        <v>28</v>
      </c>
      <c r="N537" s="214" t="s">
        <v>44</v>
      </c>
      <c r="O537" s="86"/>
      <c r="P537" s="215">
        <f>O537*H537</f>
        <v>0</v>
      </c>
      <c r="Q537" s="215">
        <v>0.14067</v>
      </c>
      <c r="R537" s="215">
        <f>Q537*H537</f>
        <v>1.54737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162</v>
      </c>
      <c r="AT537" s="217" t="s">
        <v>157</v>
      </c>
      <c r="AU537" s="217" t="s">
        <v>178</v>
      </c>
      <c r="AY537" s="19" t="s">
        <v>154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81</v>
      </c>
      <c r="BK537" s="218">
        <f>ROUND(I537*H537,2)</f>
        <v>0</v>
      </c>
      <c r="BL537" s="19" t="s">
        <v>162</v>
      </c>
      <c r="BM537" s="217" t="s">
        <v>637</v>
      </c>
    </row>
    <row r="538" spans="1:47" s="2" customFormat="1" ht="12">
      <c r="A538" s="40"/>
      <c r="B538" s="41"/>
      <c r="C538" s="42"/>
      <c r="D538" s="219" t="s">
        <v>164</v>
      </c>
      <c r="E538" s="42"/>
      <c r="F538" s="220" t="s">
        <v>638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164</v>
      </c>
      <c r="AU538" s="19" t="s">
        <v>178</v>
      </c>
    </row>
    <row r="539" spans="1:47" s="2" customFormat="1" ht="12">
      <c r="A539" s="40"/>
      <c r="B539" s="41"/>
      <c r="C539" s="42"/>
      <c r="D539" s="224" t="s">
        <v>166</v>
      </c>
      <c r="E539" s="42"/>
      <c r="F539" s="225" t="s">
        <v>639</v>
      </c>
      <c r="G539" s="42"/>
      <c r="H539" s="42"/>
      <c r="I539" s="221"/>
      <c r="J539" s="42"/>
      <c r="K539" s="42"/>
      <c r="L539" s="46"/>
      <c r="M539" s="222"/>
      <c r="N539" s="223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166</v>
      </c>
      <c r="AU539" s="19" t="s">
        <v>178</v>
      </c>
    </row>
    <row r="540" spans="1:51" s="13" customFormat="1" ht="12">
      <c r="A540" s="13"/>
      <c r="B540" s="226"/>
      <c r="C540" s="227"/>
      <c r="D540" s="219" t="s">
        <v>168</v>
      </c>
      <c r="E540" s="228" t="s">
        <v>28</v>
      </c>
      <c r="F540" s="229" t="s">
        <v>603</v>
      </c>
      <c r="G540" s="227"/>
      <c r="H540" s="228" t="s">
        <v>28</v>
      </c>
      <c r="I540" s="230"/>
      <c r="J540" s="227"/>
      <c r="K540" s="227"/>
      <c r="L540" s="231"/>
      <c r="M540" s="232"/>
      <c r="N540" s="233"/>
      <c r="O540" s="233"/>
      <c r="P540" s="233"/>
      <c r="Q540" s="233"/>
      <c r="R540" s="233"/>
      <c r="S540" s="233"/>
      <c r="T540" s="23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5" t="s">
        <v>168</v>
      </c>
      <c r="AU540" s="235" t="s">
        <v>178</v>
      </c>
      <c r="AV540" s="13" t="s">
        <v>81</v>
      </c>
      <c r="AW540" s="13" t="s">
        <v>35</v>
      </c>
      <c r="AX540" s="13" t="s">
        <v>73</v>
      </c>
      <c r="AY540" s="235" t="s">
        <v>154</v>
      </c>
    </row>
    <row r="541" spans="1:51" s="14" customFormat="1" ht="12">
      <c r="A541" s="14"/>
      <c r="B541" s="236"/>
      <c r="C541" s="237"/>
      <c r="D541" s="219" t="s">
        <v>168</v>
      </c>
      <c r="E541" s="238" t="s">
        <v>28</v>
      </c>
      <c r="F541" s="239" t="s">
        <v>640</v>
      </c>
      <c r="G541" s="237"/>
      <c r="H541" s="240">
        <v>10.23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168</v>
      </c>
      <c r="AU541" s="246" t="s">
        <v>178</v>
      </c>
      <c r="AV541" s="14" t="s">
        <v>83</v>
      </c>
      <c r="AW541" s="14" t="s">
        <v>35</v>
      </c>
      <c r="AX541" s="14" t="s">
        <v>73</v>
      </c>
      <c r="AY541" s="246" t="s">
        <v>154</v>
      </c>
    </row>
    <row r="542" spans="1:51" s="14" customFormat="1" ht="12">
      <c r="A542" s="14"/>
      <c r="B542" s="236"/>
      <c r="C542" s="237"/>
      <c r="D542" s="219" t="s">
        <v>168</v>
      </c>
      <c r="E542" s="238" t="s">
        <v>28</v>
      </c>
      <c r="F542" s="239" t="s">
        <v>641</v>
      </c>
      <c r="G542" s="237"/>
      <c r="H542" s="240">
        <v>0.77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6" t="s">
        <v>168</v>
      </c>
      <c r="AU542" s="246" t="s">
        <v>178</v>
      </c>
      <c r="AV542" s="14" t="s">
        <v>83</v>
      </c>
      <c r="AW542" s="14" t="s">
        <v>35</v>
      </c>
      <c r="AX542" s="14" t="s">
        <v>73</v>
      </c>
      <c r="AY542" s="246" t="s">
        <v>154</v>
      </c>
    </row>
    <row r="543" spans="1:51" s="15" customFormat="1" ht="12">
      <c r="A543" s="15"/>
      <c r="B543" s="247"/>
      <c r="C543" s="248"/>
      <c r="D543" s="219" t="s">
        <v>168</v>
      </c>
      <c r="E543" s="249" t="s">
        <v>28</v>
      </c>
      <c r="F543" s="250" t="s">
        <v>222</v>
      </c>
      <c r="G543" s="248"/>
      <c r="H543" s="251">
        <v>11</v>
      </c>
      <c r="I543" s="252"/>
      <c r="J543" s="248"/>
      <c r="K543" s="248"/>
      <c r="L543" s="253"/>
      <c r="M543" s="254"/>
      <c r="N543" s="255"/>
      <c r="O543" s="255"/>
      <c r="P543" s="255"/>
      <c r="Q543" s="255"/>
      <c r="R543" s="255"/>
      <c r="S543" s="255"/>
      <c r="T543" s="25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7" t="s">
        <v>168</v>
      </c>
      <c r="AU543" s="257" t="s">
        <v>178</v>
      </c>
      <c r="AV543" s="15" t="s">
        <v>162</v>
      </c>
      <c r="AW543" s="15" t="s">
        <v>35</v>
      </c>
      <c r="AX543" s="15" t="s">
        <v>81</v>
      </c>
      <c r="AY543" s="257" t="s">
        <v>154</v>
      </c>
    </row>
    <row r="544" spans="1:65" s="2" customFormat="1" ht="16.5" customHeight="1">
      <c r="A544" s="40"/>
      <c r="B544" s="41"/>
      <c r="C544" s="269" t="s">
        <v>642</v>
      </c>
      <c r="D544" s="269" t="s">
        <v>627</v>
      </c>
      <c r="E544" s="270" t="s">
        <v>643</v>
      </c>
      <c r="F544" s="271" t="s">
        <v>644</v>
      </c>
      <c r="G544" s="272" t="s">
        <v>190</v>
      </c>
      <c r="H544" s="273">
        <v>11</v>
      </c>
      <c r="I544" s="274"/>
      <c r="J544" s="275">
        <f>ROUND(I544*H544,2)</f>
        <v>0</v>
      </c>
      <c r="K544" s="271" t="s">
        <v>161</v>
      </c>
      <c r="L544" s="276"/>
      <c r="M544" s="277" t="s">
        <v>28</v>
      </c>
      <c r="N544" s="278" t="s">
        <v>44</v>
      </c>
      <c r="O544" s="86"/>
      <c r="P544" s="215">
        <f>O544*H544</f>
        <v>0</v>
      </c>
      <c r="Q544" s="215">
        <v>0.125</v>
      </c>
      <c r="R544" s="215">
        <f>Q544*H544</f>
        <v>1.375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223</v>
      </c>
      <c r="AT544" s="217" t="s">
        <v>627</v>
      </c>
      <c r="AU544" s="217" t="s">
        <v>178</v>
      </c>
      <c r="AY544" s="19" t="s">
        <v>154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81</v>
      </c>
      <c r="BK544" s="218">
        <f>ROUND(I544*H544,2)</f>
        <v>0</v>
      </c>
      <c r="BL544" s="19" t="s">
        <v>162</v>
      </c>
      <c r="BM544" s="217" t="s">
        <v>645</v>
      </c>
    </row>
    <row r="545" spans="1:47" s="2" customFormat="1" ht="12">
      <c r="A545" s="40"/>
      <c r="B545" s="41"/>
      <c r="C545" s="42"/>
      <c r="D545" s="219" t="s">
        <v>164</v>
      </c>
      <c r="E545" s="42"/>
      <c r="F545" s="220" t="s">
        <v>644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164</v>
      </c>
      <c r="AU545" s="19" t="s">
        <v>178</v>
      </c>
    </row>
    <row r="546" spans="1:47" s="2" customFormat="1" ht="12">
      <c r="A546" s="40"/>
      <c r="B546" s="41"/>
      <c r="C546" s="42"/>
      <c r="D546" s="219" t="s">
        <v>646</v>
      </c>
      <c r="E546" s="42"/>
      <c r="F546" s="279" t="s">
        <v>647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646</v>
      </c>
      <c r="AU546" s="19" t="s">
        <v>178</v>
      </c>
    </row>
    <row r="547" spans="1:51" s="13" customFormat="1" ht="12">
      <c r="A547" s="13"/>
      <c r="B547" s="226"/>
      <c r="C547" s="227"/>
      <c r="D547" s="219" t="s">
        <v>168</v>
      </c>
      <c r="E547" s="228" t="s">
        <v>28</v>
      </c>
      <c r="F547" s="229" t="s">
        <v>648</v>
      </c>
      <c r="G547" s="227"/>
      <c r="H547" s="228" t="s">
        <v>28</v>
      </c>
      <c r="I547" s="230"/>
      <c r="J547" s="227"/>
      <c r="K547" s="227"/>
      <c r="L547" s="231"/>
      <c r="M547" s="232"/>
      <c r="N547" s="233"/>
      <c r="O547" s="233"/>
      <c r="P547" s="233"/>
      <c r="Q547" s="233"/>
      <c r="R547" s="233"/>
      <c r="S547" s="233"/>
      <c r="T547" s="23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5" t="s">
        <v>168</v>
      </c>
      <c r="AU547" s="235" t="s">
        <v>178</v>
      </c>
      <c r="AV547" s="13" t="s">
        <v>81</v>
      </c>
      <c r="AW547" s="13" t="s">
        <v>35</v>
      </c>
      <c r="AX547" s="13" t="s">
        <v>73</v>
      </c>
      <c r="AY547" s="235" t="s">
        <v>154</v>
      </c>
    </row>
    <row r="548" spans="1:51" s="14" customFormat="1" ht="12">
      <c r="A548" s="14"/>
      <c r="B548" s="236"/>
      <c r="C548" s="237"/>
      <c r="D548" s="219" t="s">
        <v>168</v>
      </c>
      <c r="E548" s="238" t="s">
        <v>28</v>
      </c>
      <c r="F548" s="239" t="s">
        <v>649</v>
      </c>
      <c r="G548" s="237"/>
      <c r="H548" s="240">
        <v>11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168</v>
      </c>
      <c r="AU548" s="246" t="s">
        <v>178</v>
      </c>
      <c r="AV548" s="14" t="s">
        <v>83</v>
      </c>
      <c r="AW548" s="14" t="s">
        <v>35</v>
      </c>
      <c r="AX548" s="14" t="s">
        <v>81</v>
      </c>
      <c r="AY548" s="246" t="s">
        <v>154</v>
      </c>
    </row>
    <row r="549" spans="1:65" s="2" customFormat="1" ht="16.5" customHeight="1">
      <c r="A549" s="40"/>
      <c r="B549" s="41"/>
      <c r="C549" s="206" t="s">
        <v>650</v>
      </c>
      <c r="D549" s="206" t="s">
        <v>157</v>
      </c>
      <c r="E549" s="207" t="s">
        <v>651</v>
      </c>
      <c r="F549" s="208" t="s">
        <v>652</v>
      </c>
      <c r="G549" s="209" t="s">
        <v>160</v>
      </c>
      <c r="H549" s="210">
        <v>0.5</v>
      </c>
      <c r="I549" s="211"/>
      <c r="J549" s="212">
        <f>ROUND(I549*H549,2)</f>
        <v>0</v>
      </c>
      <c r="K549" s="208" t="s">
        <v>161</v>
      </c>
      <c r="L549" s="46"/>
      <c r="M549" s="213" t="s">
        <v>28</v>
      </c>
      <c r="N549" s="214" t="s">
        <v>44</v>
      </c>
      <c r="O549" s="86"/>
      <c r="P549" s="215">
        <f>O549*H549</f>
        <v>0</v>
      </c>
      <c r="Q549" s="215">
        <v>0.36924</v>
      </c>
      <c r="R549" s="215">
        <f>Q549*H549</f>
        <v>0.18462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162</v>
      </c>
      <c r="AT549" s="217" t="s">
        <v>157</v>
      </c>
      <c r="AU549" s="217" t="s">
        <v>178</v>
      </c>
      <c r="AY549" s="19" t="s">
        <v>154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81</v>
      </c>
      <c r="BK549" s="218">
        <f>ROUND(I549*H549,2)</f>
        <v>0</v>
      </c>
      <c r="BL549" s="19" t="s">
        <v>162</v>
      </c>
      <c r="BM549" s="217" t="s">
        <v>653</v>
      </c>
    </row>
    <row r="550" spans="1:47" s="2" customFormat="1" ht="12">
      <c r="A550" s="40"/>
      <c r="B550" s="41"/>
      <c r="C550" s="42"/>
      <c r="D550" s="219" t="s">
        <v>164</v>
      </c>
      <c r="E550" s="42"/>
      <c r="F550" s="220" t="s">
        <v>654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164</v>
      </c>
      <c r="AU550" s="19" t="s">
        <v>178</v>
      </c>
    </row>
    <row r="551" spans="1:47" s="2" customFormat="1" ht="12">
      <c r="A551" s="40"/>
      <c r="B551" s="41"/>
      <c r="C551" s="42"/>
      <c r="D551" s="224" t="s">
        <v>166</v>
      </c>
      <c r="E551" s="42"/>
      <c r="F551" s="225" t="s">
        <v>655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166</v>
      </c>
      <c r="AU551" s="19" t="s">
        <v>178</v>
      </c>
    </row>
    <row r="552" spans="1:51" s="13" customFormat="1" ht="12">
      <c r="A552" s="13"/>
      <c r="B552" s="226"/>
      <c r="C552" s="227"/>
      <c r="D552" s="219" t="s">
        <v>168</v>
      </c>
      <c r="E552" s="228" t="s">
        <v>28</v>
      </c>
      <c r="F552" s="229" t="s">
        <v>656</v>
      </c>
      <c r="G552" s="227"/>
      <c r="H552" s="228" t="s">
        <v>28</v>
      </c>
      <c r="I552" s="230"/>
      <c r="J552" s="227"/>
      <c r="K552" s="227"/>
      <c r="L552" s="231"/>
      <c r="M552" s="232"/>
      <c r="N552" s="233"/>
      <c r="O552" s="233"/>
      <c r="P552" s="233"/>
      <c r="Q552" s="233"/>
      <c r="R552" s="233"/>
      <c r="S552" s="233"/>
      <c r="T552" s="23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5" t="s">
        <v>168</v>
      </c>
      <c r="AU552" s="235" t="s">
        <v>178</v>
      </c>
      <c r="AV552" s="13" t="s">
        <v>81</v>
      </c>
      <c r="AW552" s="13" t="s">
        <v>35</v>
      </c>
      <c r="AX552" s="13" t="s">
        <v>73</v>
      </c>
      <c r="AY552" s="235" t="s">
        <v>154</v>
      </c>
    </row>
    <row r="553" spans="1:51" s="13" customFormat="1" ht="12">
      <c r="A553" s="13"/>
      <c r="B553" s="226"/>
      <c r="C553" s="227"/>
      <c r="D553" s="219" t="s">
        <v>168</v>
      </c>
      <c r="E553" s="228" t="s">
        <v>28</v>
      </c>
      <c r="F553" s="229" t="s">
        <v>657</v>
      </c>
      <c r="G553" s="227"/>
      <c r="H553" s="228" t="s">
        <v>28</v>
      </c>
      <c r="I553" s="230"/>
      <c r="J553" s="227"/>
      <c r="K553" s="227"/>
      <c r="L553" s="231"/>
      <c r="M553" s="232"/>
      <c r="N553" s="233"/>
      <c r="O553" s="233"/>
      <c r="P553" s="233"/>
      <c r="Q553" s="233"/>
      <c r="R553" s="233"/>
      <c r="S553" s="233"/>
      <c r="T553" s="23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5" t="s">
        <v>168</v>
      </c>
      <c r="AU553" s="235" t="s">
        <v>178</v>
      </c>
      <c r="AV553" s="13" t="s">
        <v>81</v>
      </c>
      <c r="AW553" s="13" t="s">
        <v>35</v>
      </c>
      <c r="AX553" s="13" t="s">
        <v>73</v>
      </c>
      <c r="AY553" s="235" t="s">
        <v>154</v>
      </c>
    </row>
    <row r="554" spans="1:51" s="14" customFormat="1" ht="12">
      <c r="A554" s="14"/>
      <c r="B554" s="236"/>
      <c r="C554" s="237"/>
      <c r="D554" s="219" t="s">
        <v>168</v>
      </c>
      <c r="E554" s="238" t="s">
        <v>28</v>
      </c>
      <c r="F554" s="239" t="s">
        <v>658</v>
      </c>
      <c r="G554" s="237"/>
      <c r="H554" s="240">
        <v>0.5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6" t="s">
        <v>168</v>
      </c>
      <c r="AU554" s="246" t="s">
        <v>178</v>
      </c>
      <c r="AV554" s="14" t="s">
        <v>83</v>
      </c>
      <c r="AW554" s="14" t="s">
        <v>35</v>
      </c>
      <c r="AX554" s="14" t="s">
        <v>81</v>
      </c>
      <c r="AY554" s="246" t="s">
        <v>154</v>
      </c>
    </row>
    <row r="555" spans="1:63" s="12" customFormat="1" ht="20.85" customHeight="1">
      <c r="A555" s="12"/>
      <c r="B555" s="190"/>
      <c r="C555" s="191"/>
      <c r="D555" s="192" t="s">
        <v>72</v>
      </c>
      <c r="E555" s="204" t="s">
        <v>659</v>
      </c>
      <c r="F555" s="204" t="s">
        <v>660</v>
      </c>
      <c r="G555" s="191"/>
      <c r="H555" s="191"/>
      <c r="I555" s="194"/>
      <c r="J555" s="205">
        <f>BK555</f>
        <v>0</v>
      </c>
      <c r="K555" s="191"/>
      <c r="L555" s="196"/>
      <c r="M555" s="197"/>
      <c r="N555" s="198"/>
      <c r="O555" s="198"/>
      <c r="P555" s="199">
        <f>SUM(P556:P558)</f>
        <v>0</v>
      </c>
      <c r="Q555" s="198"/>
      <c r="R555" s="199">
        <f>SUM(R556:R558)</f>
        <v>0</v>
      </c>
      <c r="S555" s="198"/>
      <c r="T555" s="200">
        <f>SUM(T556:T558)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01" t="s">
        <v>81</v>
      </c>
      <c r="AT555" s="202" t="s">
        <v>72</v>
      </c>
      <c r="AU555" s="202" t="s">
        <v>83</v>
      </c>
      <c r="AY555" s="201" t="s">
        <v>154</v>
      </c>
      <c r="BK555" s="203">
        <f>SUM(BK556:BK558)</f>
        <v>0</v>
      </c>
    </row>
    <row r="556" spans="1:65" s="2" customFormat="1" ht="24.15" customHeight="1">
      <c r="A556" s="40"/>
      <c r="B556" s="41"/>
      <c r="C556" s="206" t="s">
        <v>661</v>
      </c>
      <c r="D556" s="206" t="s">
        <v>157</v>
      </c>
      <c r="E556" s="207" t="s">
        <v>662</v>
      </c>
      <c r="F556" s="208" t="s">
        <v>663</v>
      </c>
      <c r="G556" s="209" t="s">
        <v>549</v>
      </c>
      <c r="H556" s="210">
        <v>7.094</v>
      </c>
      <c r="I556" s="211"/>
      <c r="J556" s="212">
        <f>ROUND(I556*H556,2)</f>
        <v>0</v>
      </c>
      <c r="K556" s="208" t="s">
        <v>161</v>
      </c>
      <c r="L556" s="46"/>
      <c r="M556" s="213" t="s">
        <v>28</v>
      </c>
      <c r="N556" s="214" t="s">
        <v>44</v>
      </c>
      <c r="O556" s="86"/>
      <c r="P556" s="215">
        <f>O556*H556</f>
        <v>0</v>
      </c>
      <c r="Q556" s="215">
        <v>0</v>
      </c>
      <c r="R556" s="215">
        <f>Q556*H556</f>
        <v>0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162</v>
      </c>
      <c r="AT556" s="217" t="s">
        <v>157</v>
      </c>
      <c r="AU556" s="217" t="s">
        <v>178</v>
      </c>
      <c r="AY556" s="19" t="s">
        <v>154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81</v>
      </c>
      <c r="BK556" s="218">
        <f>ROUND(I556*H556,2)</f>
        <v>0</v>
      </c>
      <c r="BL556" s="19" t="s">
        <v>162</v>
      </c>
      <c r="BM556" s="217" t="s">
        <v>664</v>
      </c>
    </row>
    <row r="557" spans="1:47" s="2" customFormat="1" ht="12">
      <c r="A557" s="40"/>
      <c r="B557" s="41"/>
      <c r="C557" s="42"/>
      <c r="D557" s="219" t="s">
        <v>164</v>
      </c>
      <c r="E557" s="42"/>
      <c r="F557" s="220" t="s">
        <v>665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164</v>
      </c>
      <c r="AU557" s="19" t="s">
        <v>178</v>
      </c>
    </row>
    <row r="558" spans="1:47" s="2" customFormat="1" ht="12">
      <c r="A558" s="40"/>
      <c r="B558" s="41"/>
      <c r="C558" s="42"/>
      <c r="D558" s="224" t="s">
        <v>166</v>
      </c>
      <c r="E558" s="42"/>
      <c r="F558" s="225" t="s">
        <v>666</v>
      </c>
      <c r="G558" s="42"/>
      <c r="H558" s="42"/>
      <c r="I558" s="221"/>
      <c r="J558" s="42"/>
      <c r="K558" s="42"/>
      <c r="L558" s="46"/>
      <c r="M558" s="222"/>
      <c r="N558" s="22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166</v>
      </c>
      <c r="AU558" s="19" t="s">
        <v>178</v>
      </c>
    </row>
    <row r="559" spans="1:63" s="12" customFormat="1" ht="20.85" customHeight="1">
      <c r="A559" s="12"/>
      <c r="B559" s="190"/>
      <c r="C559" s="191"/>
      <c r="D559" s="192" t="s">
        <v>72</v>
      </c>
      <c r="E559" s="204" t="s">
        <v>667</v>
      </c>
      <c r="F559" s="204" t="s">
        <v>668</v>
      </c>
      <c r="G559" s="191"/>
      <c r="H559" s="191"/>
      <c r="I559" s="194"/>
      <c r="J559" s="205">
        <f>BK559</f>
        <v>0</v>
      </c>
      <c r="K559" s="191"/>
      <c r="L559" s="196"/>
      <c r="M559" s="197"/>
      <c r="N559" s="198"/>
      <c r="O559" s="198"/>
      <c r="P559" s="199">
        <f>SUM(P560:P584)</f>
        <v>0</v>
      </c>
      <c r="Q559" s="198"/>
      <c r="R559" s="199">
        <f>SUM(R560:R584)</f>
        <v>0.061810000000000004</v>
      </c>
      <c r="S559" s="198"/>
      <c r="T559" s="200">
        <f>SUM(T560:T584)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1" t="s">
        <v>83</v>
      </c>
      <c r="AT559" s="202" t="s">
        <v>72</v>
      </c>
      <c r="AU559" s="202" t="s">
        <v>83</v>
      </c>
      <c r="AY559" s="201" t="s">
        <v>154</v>
      </c>
      <c r="BK559" s="203">
        <f>SUM(BK560:BK584)</f>
        <v>0</v>
      </c>
    </row>
    <row r="560" spans="1:65" s="2" customFormat="1" ht="24.15" customHeight="1">
      <c r="A560" s="40"/>
      <c r="B560" s="41"/>
      <c r="C560" s="206" t="s">
        <v>669</v>
      </c>
      <c r="D560" s="206" t="s">
        <v>157</v>
      </c>
      <c r="E560" s="207" t="s">
        <v>670</v>
      </c>
      <c r="F560" s="208" t="s">
        <v>671</v>
      </c>
      <c r="G560" s="209" t="s">
        <v>190</v>
      </c>
      <c r="H560" s="210">
        <v>2</v>
      </c>
      <c r="I560" s="211"/>
      <c r="J560" s="212">
        <f>ROUND(I560*H560,2)</f>
        <v>0</v>
      </c>
      <c r="K560" s="208" t="s">
        <v>161</v>
      </c>
      <c r="L560" s="46"/>
      <c r="M560" s="213" t="s">
        <v>28</v>
      </c>
      <c r="N560" s="214" t="s">
        <v>44</v>
      </c>
      <c r="O560" s="86"/>
      <c r="P560" s="215">
        <f>O560*H560</f>
        <v>0</v>
      </c>
      <c r="Q560" s="215">
        <v>0.01355</v>
      </c>
      <c r="R560" s="215">
        <f>Q560*H560</f>
        <v>0.0271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305</v>
      </c>
      <c r="AT560" s="217" t="s">
        <v>157</v>
      </c>
      <c r="AU560" s="217" t="s">
        <v>178</v>
      </c>
      <c r="AY560" s="19" t="s">
        <v>154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81</v>
      </c>
      <c r="BK560" s="218">
        <f>ROUND(I560*H560,2)</f>
        <v>0</v>
      </c>
      <c r="BL560" s="19" t="s">
        <v>305</v>
      </c>
      <c r="BM560" s="217" t="s">
        <v>672</v>
      </c>
    </row>
    <row r="561" spans="1:47" s="2" customFormat="1" ht="12">
      <c r="A561" s="40"/>
      <c r="B561" s="41"/>
      <c r="C561" s="42"/>
      <c r="D561" s="219" t="s">
        <v>164</v>
      </c>
      <c r="E561" s="42"/>
      <c r="F561" s="220" t="s">
        <v>673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164</v>
      </c>
      <c r="AU561" s="19" t="s">
        <v>178</v>
      </c>
    </row>
    <row r="562" spans="1:47" s="2" customFormat="1" ht="12">
      <c r="A562" s="40"/>
      <c r="B562" s="41"/>
      <c r="C562" s="42"/>
      <c r="D562" s="224" t="s">
        <v>166</v>
      </c>
      <c r="E562" s="42"/>
      <c r="F562" s="225" t="s">
        <v>674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166</v>
      </c>
      <c r="AU562" s="19" t="s">
        <v>178</v>
      </c>
    </row>
    <row r="563" spans="1:51" s="13" customFormat="1" ht="12">
      <c r="A563" s="13"/>
      <c r="B563" s="226"/>
      <c r="C563" s="227"/>
      <c r="D563" s="219" t="s">
        <v>168</v>
      </c>
      <c r="E563" s="228" t="s">
        <v>28</v>
      </c>
      <c r="F563" s="229" t="s">
        <v>675</v>
      </c>
      <c r="G563" s="227"/>
      <c r="H563" s="228" t="s">
        <v>28</v>
      </c>
      <c r="I563" s="230"/>
      <c r="J563" s="227"/>
      <c r="K563" s="227"/>
      <c r="L563" s="231"/>
      <c r="M563" s="232"/>
      <c r="N563" s="233"/>
      <c r="O563" s="233"/>
      <c r="P563" s="233"/>
      <c r="Q563" s="233"/>
      <c r="R563" s="233"/>
      <c r="S563" s="233"/>
      <c r="T563" s="23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5" t="s">
        <v>168</v>
      </c>
      <c r="AU563" s="235" t="s">
        <v>178</v>
      </c>
      <c r="AV563" s="13" t="s">
        <v>81</v>
      </c>
      <c r="AW563" s="13" t="s">
        <v>35</v>
      </c>
      <c r="AX563" s="13" t="s">
        <v>73</v>
      </c>
      <c r="AY563" s="235" t="s">
        <v>154</v>
      </c>
    </row>
    <row r="564" spans="1:51" s="13" customFormat="1" ht="12">
      <c r="A564" s="13"/>
      <c r="B564" s="226"/>
      <c r="C564" s="227"/>
      <c r="D564" s="219" t="s">
        <v>168</v>
      </c>
      <c r="E564" s="228" t="s">
        <v>28</v>
      </c>
      <c r="F564" s="229" t="s">
        <v>676</v>
      </c>
      <c r="G564" s="227"/>
      <c r="H564" s="228" t="s">
        <v>28</v>
      </c>
      <c r="I564" s="230"/>
      <c r="J564" s="227"/>
      <c r="K564" s="227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168</v>
      </c>
      <c r="AU564" s="235" t="s">
        <v>178</v>
      </c>
      <c r="AV564" s="13" t="s">
        <v>81</v>
      </c>
      <c r="AW564" s="13" t="s">
        <v>35</v>
      </c>
      <c r="AX564" s="13" t="s">
        <v>73</v>
      </c>
      <c r="AY564" s="235" t="s">
        <v>154</v>
      </c>
    </row>
    <row r="565" spans="1:51" s="14" customFormat="1" ht="12">
      <c r="A565" s="14"/>
      <c r="B565" s="236"/>
      <c r="C565" s="237"/>
      <c r="D565" s="219" t="s">
        <v>168</v>
      </c>
      <c r="E565" s="238" t="s">
        <v>28</v>
      </c>
      <c r="F565" s="239" t="s">
        <v>677</v>
      </c>
      <c r="G565" s="237"/>
      <c r="H565" s="240">
        <v>2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6" t="s">
        <v>168</v>
      </c>
      <c r="AU565" s="246" t="s">
        <v>178</v>
      </c>
      <c r="AV565" s="14" t="s">
        <v>83</v>
      </c>
      <c r="AW565" s="14" t="s">
        <v>35</v>
      </c>
      <c r="AX565" s="14" t="s">
        <v>81</v>
      </c>
      <c r="AY565" s="246" t="s">
        <v>154</v>
      </c>
    </row>
    <row r="566" spans="1:65" s="2" customFormat="1" ht="24.15" customHeight="1">
      <c r="A566" s="40"/>
      <c r="B566" s="41"/>
      <c r="C566" s="206" t="s">
        <v>678</v>
      </c>
      <c r="D566" s="206" t="s">
        <v>157</v>
      </c>
      <c r="E566" s="207" t="s">
        <v>679</v>
      </c>
      <c r="F566" s="208" t="s">
        <v>680</v>
      </c>
      <c r="G566" s="209" t="s">
        <v>190</v>
      </c>
      <c r="H566" s="210">
        <v>1</v>
      </c>
      <c r="I566" s="211"/>
      <c r="J566" s="212">
        <f>ROUND(I566*H566,2)</f>
        <v>0</v>
      </c>
      <c r="K566" s="208" t="s">
        <v>161</v>
      </c>
      <c r="L566" s="46"/>
      <c r="M566" s="213" t="s">
        <v>28</v>
      </c>
      <c r="N566" s="214" t="s">
        <v>44</v>
      </c>
      <c r="O566" s="86"/>
      <c r="P566" s="215">
        <f>O566*H566</f>
        <v>0</v>
      </c>
      <c r="Q566" s="215">
        <v>0.01701</v>
      </c>
      <c r="R566" s="215">
        <f>Q566*H566</f>
        <v>0.01701</v>
      </c>
      <c r="S566" s="215">
        <v>0</v>
      </c>
      <c r="T566" s="21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17" t="s">
        <v>305</v>
      </c>
      <c r="AT566" s="217" t="s">
        <v>157</v>
      </c>
      <c r="AU566" s="217" t="s">
        <v>178</v>
      </c>
      <c r="AY566" s="19" t="s">
        <v>154</v>
      </c>
      <c r="BE566" s="218">
        <f>IF(N566="základní",J566,0)</f>
        <v>0</v>
      </c>
      <c r="BF566" s="218">
        <f>IF(N566="snížená",J566,0)</f>
        <v>0</v>
      </c>
      <c r="BG566" s="218">
        <f>IF(N566="zákl. přenesená",J566,0)</f>
        <v>0</v>
      </c>
      <c r="BH566" s="218">
        <f>IF(N566="sníž. přenesená",J566,0)</f>
        <v>0</v>
      </c>
      <c r="BI566" s="218">
        <f>IF(N566="nulová",J566,0)</f>
        <v>0</v>
      </c>
      <c r="BJ566" s="19" t="s">
        <v>81</v>
      </c>
      <c r="BK566" s="218">
        <f>ROUND(I566*H566,2)</f>
        <v>0</v>
      </c>
      <c r="BL566" s="19" t="s">
        <v>305</v>
      </c>
      <c r="BM566" s="217" t="s">
        <v>681</v>
      </c>
    </row>
    <row r="567" spans="1:47" s="2" customFormat="1" ht="12">
      <c r="A567" s="40"/>
      <c r="B567" s="41"/>
      <c r="C567" s="42"/>
      <c r="D567" s="219" t="s">
        <v>164</v>
      </c>
      <c r="E567" s="42"/>
      <c r="F567" s="220" t="s">
        <v>682</v>
      </c>
      <c r="G567" s="42"/>
      <c r="H567" s="42"/>
      <c r="I567" s="221"/>
      <c r="J567" s="42"/>
      <c r="K567" s="42"/>
      <c r="L567" s="46"/>
      <c r="M567" s="222"/>
      <c r="N567" s="223"/>
      <c r="O567" s="86"/>
      <c r="P567" s="86"/>
      <c r="Q567" s="86"/>
      <c r="R567" s="86"/>
      <c r="S567" s="86"/>
      <c r="T567" s="87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164</v>
      </c>
      <c r="AU567" s="19" t="s">
        <v>178</v>
      </c>
    </row>
    <row r="568" spans="1:47" s="2" customFormat="1" ht="12">
      <c r="A568" s="40"/>
      <c r="B568" s="41"/>
      <c r="C568" s="42"/>
      <c r="D568" s="224" t="s">
        <v>166</v>
      </c>
      <c r="E568" s="42"/>
      <c r="F568" s="225" t="s">
        <v>683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166</v>
      </c>
      <c r="AU568" s="19" t="s">
        <v>178</v>
      </c>
    </row>
    <row r="569" spans="1:51" s="13" customFormat="1" ht="12">
      <c r="A569" s="13"/>
      <c r="B569" s="226"/>
      <c r="C569" s="227"/>
      <c r="D569" s="219" t="s">
        <v>168</v>
      </c>
      <c r="E569" s="228" t="s">
        <v>28</v>
      </c>
      <c r="F569" s="229" t="s">
        <v>675</v>
      </c>
      <c r="G569" s="227"/>
      <c r="H569" s="228" t="s">
        <v>28</v>
      </c>
      <c r="I569" s="230"/>
      <c r="J569" s="227"/>
      <c r="K569" s="227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168</v>
      </c>
      <c r="AU569" s="235" t="s">
        <v>178</v>
      </c>
      <c r="AV569" s="13" t="s">
        <v>81</v>
      </c>
      <c r="AW569" s="13" t="s">
        <v>35</v>
      </c>
      <c r="AX569" s="13" t="s">
        <v>73</v>
      </c>
      <c r="AY569" s="235" t="s">
        <v>154</v>
      </c>
    </row>
    <row r="570" spans="1:51" s="13" customFormat="1" ht="12">
      <c r="A570" s="13"/>
      <c r="B570" s="226"/>
      <c r="C570" s="227"/>
      <c r="D570" s="219" t="s">
        <v>168</v>
      </c>
      <c r="E570" s="228" t="s">
        <v>28</v>
      </c>
      <c r="F570" s="229" t="s">
        <v>684</v>
      </c>
      <c r="G570" s="227"/>
      <c r="H570" s="228" t="s">
        <v>28</v>
      </c>
      <c r="I570" s="230"/>
      <c r="J570" s="227"/>
      <c r="K570" s="227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168</v>
      </c>
      <c r="AU570" s="235" t="s">
        <v>178</v>
      </c>
      <c r="AV570" s="13" t="s">
        <v>81</v>
      </c>
      <c r="AW570" s="13" t="s">
        <v>35</v>
      </c>
      <c r="AX570" s="13" t="s">
        <v>73</v>
      </c>
      <c r="AY570" s="235" t="s">
        <v>154</v>
      </c>
    </row>
    <row r="571" spans="1:51" s="14" customFormat="1" ht="12">
      <c r="A571" s="14"/>
      <c r="B571" s="236"/>
      <c r="C571" s="237"/>
      <c r="D571" s="219" t="s">
        <v>168</v>
      </c>
      <c r="E571" s="238" t="s">
        <v>28</v>
      </c>
      <c r="F571" s="239" t="s">
        <v>685</v>
      </c>
      <c r="G571" s="237"/>
      <c r="H571" s="240">
        <v>1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168</v>
      </c>
      <c r="AU571" s="246" t="s">
        <v>178</v>
      </c>
      <c r="AV571" s="14" t="s">
        <v>83</v>
      </c>
      <c r="AW571" s="14" t="s">
        <v>35</v>
      </c>
      <c r="AX571" s="14" t="s">
        <v>81</v>
      </c>
      <c r="AY571" s="246" t="s">
        <v>154</v>
      </c>
    </row>
    <row r="572" spans="1:65" s="2" customFormat="1" ht="24.15" customHeight="1">
      <c r="A572" s="40"/>
      <c r="B572" s="41"/>
      <c r="C572" s="206" t="s">
        <v>686</v>
      </c>
      <c r="D572" s="206" t="s">
        <v>157</v>
      </c>
      <c r="E572" s="207" t="s">
        <v>687</v>
      </c>
      <c r="F572" s="208" t="s">
        <v>688</v>
      </c>
      <c r="G572" s="209" t="s">
        <v>207</v>
      </c>
      <c r="H572" s="210">
        <v>2</v>
      </c>
      <c r="I572" s="211"/>
      <c r="J572" s="212">
        <f>ROUND(I572*H572,2)</f>
        <v>0</v>
      </c>
      <c r="K572" s="208" t="s">
        <v>28</v>
      </c>
      <c r="L572" s="46"/>
      <c r="M572" s="213" t="s">
        <v>28</v>
      </c>
      <c r="N572" s="214" t="s">
        <v>44</v>
      </c>
      <c r="O572" s="86"/>
      <c r="P572" s="215">
        <f>O572*H572</f>
        <v>0</v>
      </c>
      <c r="Q572" s="215">
        <v>0.0011</v>
      </c>
      <c r="R572" s="215">
        <f>Q572*H572</f>
        <v>0.0022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305</v>
      </c>
      <c r="AT572" s="217" t="s">
        <v>157</v>
      </c>
      <c r="AU572" s="217" t="s">
        <v>178</v>
      </c>
      <c r="AY572" s="19" t="s">
        <v>154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81</v>
      </c>
      <c r="BK572" s="218">
        <f>ROUND(I572*H572,2)</f>
        <v>0</v>
      </c>
      <c r="BL572" s="19" t="s">
        <v>305</v>
      </c>
      <c r="BM572" s="217" t="s">
        <v>689</v>
      </c>
    </row>
    <row r="573" spans="1:47" s="2" customFormat="1" ht="12">
      <c r="A573" s="40"/>
      <c r="B573" s="41"/>
      <c r="C573" s="42"/>
      <c r="D573" s="219" t="s">
        <v>164</v>
      </c>
      <c r="E573" s="42"/>
      <c r="F573" s="220" t="s">
        <v>690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164</v>
      </c>
      <c r="AU573" s="19" t="s">
        <v>178</v>
      </c>
    </row>
    <row r="574" spans="1:51" s="13" customFormat="1" ht="12">
      <c r="A574" s="13"/>
      <c r="B574" s="226"/>
      <c r="C574" s="227"/>
      <c r="D574" s="219" t="s">
        <v>168</v>
      </c>
      <c r="E574" s="228" t="s">
        <v>28</v>
      </c>
      <c r="F574" s="229" t="s">
        <v>691</v>
      </c>
      <c r="G574" s="227"/>
      <c r="H574" s="228" t="s">
        <v>28</v>
      </c>
      <c r="I574" s="230"/>
      <c r="J574" s="227"/>
      <c r="K574" s="227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168</v>
      </c>
      <c r="AU574" s="235" t="s">
        <v>178</v>
      </c>
      <c r="AV574" s="13" t="s">
        <v>81</v>
      </c>
      <c r="AW574" s="13" t="s">
        <v>35</v>
      </c>
      <c r="AX574" s="13" t="s">
        <v>73</v>
      </c>
      <c r="AY574" s="235" t="s">
        <v>154</v>
      </c>
    </row>
    <row r="575" spans="1:51" s="14" customFormat="1" ht="12">
      <c r="A575" s="14"/>
      <c r="B575" s="236"/>
      <c r="C575" s="237"/>
      <c r="D575" s="219" t="s">
        <v>168</v>
      </c>
      <c r="E575" s="238" t="s">
        <v>28</v>
      </c>
      <c r="F575" s="239" t="s">
        <v>83</v>
      </c>
      <c r="G575" s="237"/>
      <c r="H575" s="240">
        <v>2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168</v>
      </c>
      <c r="AU575" s="246" t="s">
        <v>178</v>
      </c>
      <c r="AV575" s="14" t="s">
        <v>83</v>
      </c>
      <c r="AW575" s="14" t="s">
        <v>35</v>
      </c>
      <c r="AX575" s="14" t="s">
        <v>81</v>
      </c>
      <c r="AY575" s="246" t="s">
        <v>154</v>
      </c>
    </row>
    <row r="576" spans="1:65" s="2" customFormat="1" ht="16.5" customHeight="1">
      <c r="A576" s="40"/>
      <c r="B576" s="41"/>
      <c r="C576" s="206" t="s">
        <v>692</v>
      </c>
      <c r="D576" s="206" t="s">
        <v>157</v>
      </c>
      <c r="E576" s="207" t="s">
        <v>693</v>
      </c>
      <c r="F576" s="208" t="s">
        <v>694</v>
      </c>
      <c r="G576" s="209" t="s">
        <v>207</v>
      </c>
      <c r="H576" s="210">
        <v>2</v>
      </c>
      <c r="I576" s="211"/>
      <c r="J576" s="212">
        <f>ROUND(I576*H576,2)</f>
        <v>0</v>
      </c>
      <c r="K576" s="208" t="s">
        <v>161</v>
      </c>
      <c r="L576" s="46"/>
      <c r="M576" s="213" t="s">
        <v>28</v>
      </c>
      <c r="N576" s="214" t="s">
        <v>44</v>
      </c>
      <c r="O576" s="86"/>
      <c r="P576" s="215">
        <f>O576*H576</f>
        <v>0</v>
      </c>
      <c r="Q576" s="215">
        <v>0.00775</v>
      </c>
      <c r="R576" s="215">
        <f>Q576*H576</f>
        <v>0.0155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305</v>
      </c>
      <c r="AT576" s="217" t="s">
        <v>157</v>
      </c>
      <c r="AU576" s="217" t="s">
        <v>178</v>
      </c>
      <c r="AY576" s="19" t="s">
        <v>154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81</v>
      </c>
      <c r="BK576" s="218">
        <f>ROUND(I576*H576,2)</f>
        <v>0</v>
      </c>
      <c r="BL576" s="19" t="s">
        <v>305</v>
      </c>
      <c r="BM576" s="217" t="s">
        <v>695</v>
      </c>
    </row>
    <row r="577" spans="1:47" s="2" customFormat="1" ht="12">
      <c r="A577" s="40"/>
      <c r="B577" s="41"/>
      <c r="C577" s="42"/>
      <c r="D577" s="219" t="s">
        <v>164</v>
      </c>
      <c r="E577" s="42"/>
      <c r="F577" s="220" t="s">
        <v>696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164</v>
      </c>
      <c r="AU577" s="19" t="s">
        <v>178</v>
      </c>
    </row>
    <row r="578" spans="1:47" s="2" customFormat="1" ht="12">
      <c r="A578" s="40"/>
      <c r="B578" s="41"/>
      <c r="C578" s="42"/>
      <c r="D578" s="224" t="s">
        <v>166</v>
      </c>
      <c r="E578" s="42"/>
      <c r="F578" s="225" t="s">
        <v>697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166</v>
      </c>
      <c r="AU578" s="19" t="s">
        <v>178</v>
      </c>
    </row>
    <row r="579" spans="1:51" s="13" customFormat="1" ht="12">
      <c r="A579" s="13"/>
      <c r="B579" s="226"/>
      <c r="C579" s="227"/>
      <c r="D579" s="219" t="s">
        <v>168</v>
      </c>
      <c r="E579" s="228" t="s">
        <v>28</v>
      </c>
      <c r="F579" s="229" t="s">
        <v>698</v>
      </c>
      <c r="G579" s="227"/>
      <c r="H579" s="228" t="s">
        <v>28</v>
      </c>
      <c r="I579" s="230"/>
      <c r="J579" s="227"/>
      <c r="K579" s="227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168</v>
      </c>
      <c r="AU579" s="235" t="s">
        <v>178</v>
      </c>
      <c r="AV579" s="13" t="s">
        <v>81</v>
      </c>
      <c r="AW579" s="13" t="s">
        <v>35</v>
      </c>
      <c r="AX579" s="13" t="s">
        <v>73</v>
      </c>
      <c r="AY579" s="235" t="s">
        <v>154</v>
      </c>
    </row>
    <row r="580" spans="1:51" s="13" customFormat="1" ht="12">
      <c r="A580" s="13"/>
      <c r="B580" s="226"/>
      <c r="C580" s="227"/>
      <c r="D580" s="219" t="s">
        <v>168</v>
      </c>
      <c r="E580" s="228" t="s">
        <v>28</v>
      </c>
      <c r="F580" s="229" t="s">
        <v>699</v>
      </c>
      <c r="G580" s="227"/>
      <c r="H580" s="228" t="s">
        <v>28</v>
      </c>
      <c r="I580" s="230"/>
      <c r="J580" s="227"/>
      <c r="K580" s="227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168</v>
      </c>
      <c r="AU580" s="235" t="s">
        <v>178</v>
      </c>
      <c r="AV580" s="13" t="s">
        <v>81</v>
      </c>
      <c r="AW580" s="13" t="s">
        <v>35</v>
      </c>
      <c r="AX580" s="13" t="s">
        <v>73</v>
      </c>
      <c r="AY580" s="235" t="s">
        <v>154</v>
      </c>
    </row>
    <row r="581" spans="1:51" s="14" customFormat="1" ht="12">
      <c r="A581" s="14"/>
      <c r="B581" s="236"/>
      <c r="C581" s="237"/>
      <c r="D581" s="219" t="s">
        <v>168</v>
      </c>
      <c r="E581" s="238" t="s">
        <v>28</v>
      </c>
      <c r="F581" s="239" t="s">
        <v>83</v>
      </c>
      <c r="G581" s="237"/>
      <c r="H581" s="240">
        <v>2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168</v>
      </c>
      <c r="AU581" s="246" t="s">
        <v>178</v>
      </c>
      <c r="AV581" s="14" t="s">
        <v>83</v>
      </c>
      <c r="AW581" s="14" t="s">
        <v>35</v>
      </c>
      <c r="AX581" s="14" t="s">
        <v>81</v>
      </c>
      <c r="AY581" s="246" t="s">
        <v>154</v>
      </c>
    </row>
    <row r="582" spans="1:65" s="2" customFormat="1" ht="24.15" customHeight="1">
      <c r="A582" s="40"/>
      <c r="B582" s="41"/>
      <c r="C582" s="206" t="s">
        <v>700</v>
      </c>
      <c r="D582" s="206" t="s">
        <v>157</v>
      </c>
      <c r="E582" s="207" t="s">
        <v>701</v>
      </c>
      <c r="F582" s="208" t="s">
        <v>702</v>
      </c>
      <c r="G582" s="209" t="s">
        <v>549</v>
      </c>
      <c r="H582" s="210">
        <v>0.062</v>
      </c>
      <c r="I582" s="211"/>
      <c r="J582" s="212">
        <f>ROUND(I582*H582,2)</f>
        <v>0</v>
      </c>
      <c r="K582" s="208" t="s">
        <v>161</v>
      </c>
      <c r="L582" s="46"/>
      <c r="M582" s="213" t="s">
        <v>28</v>
      </c>
      <c r="N582" s="214" t="s">
        <v>44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305</v>
      </c>
      <c r="AT582" s="217" t="s">
        <v>157</v>
      </c>
      <c r="AU582" s="217" t="s">
        <v>178</v>
      </c>
      <c r="AY582" s="19" t="s">
        <v>154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81</v>
      </c>
      <c r="BK582" s="218">
        <f>ROUND(I582*H582,2)</f>
        <v>0</v>
      </c>
      <c r="BL582" s="19" t="s">
        <v>305</v>
      </c>
      <c r="BM582" s="217" t="s">
        <v>703</v>
      </c>
    </row>
    <row r="583" spans="1:47" s="2" customFormat="1" ht="12">
      <c r="A583" s="40"/>
      <c r="B583" s="41"/>
      <c r="C583" s="42"/>
      <c r="D583" s="219" t="s">
        <v>164</v>
      </c>
      <c r="E583" s="42"/>
      <c r="F583" s="220" t="s">
        <v>704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164</v>
      </c>
      <c r="AU583" s="19" t="s">
        <v>178</v>
      </c>
    </row>
    <row r="584" spans="1:47" s="2" customFormat="1" ht="12">
      <c r="A584" s="40"/>
      <c r="B584" s="41"/>
      <c r="C584" s="42"/>
      <c r="D584" s="224" t="s">
        <v>166</v>
      </c>
      <c r="E584" s="42"/>
      <c r="F584" s="225" t="s">
        <v>705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166</v>
      </c>
      <c r="AU584" s="19" t="s">
        <v>178</v>
      </c>
    </row>
    <row r="585" spans="1:63" s="12" customFormat="1" ht="20.85" customHeight="1">
      <c r="A585" s="12"/>
      <c r="B585" s="190"/>
      <c r="C585" s="191"/>
      <c r="D585" s="192" t="s">
        <v>72</v>
      </c>
      <c r="E585" s="204" t="s">
        <v>706</v>
      </c>
      <c r="F585" s="204" t="s">
        <v>707</v>
      </c>
      <c r="G585" s="191"/>
      <c r="H585" s="191"/>
      <c r="I585" s="194"/>
      <c r="J585" s="205">
        <f>BK585</f>
        <v>0</v>
      </c>
      <c r="K585" s="191"/>
      <c r="L585" s="196"/>
      <c r="M585" s="197"/>
      <c r="N585" s="198"/>
      <c r="O585" s="198"/>
      <c r="P585" s="199">
        <f>SUM(P586:P608)</f>
        <v>0</v>
      </c>
      <c r="Q585" s="198"/>
      <c r="R585" s="199">
        <f>SUM(R586:R608)</f>
        <v>0.102</v>
      </c>
      <c r="S585" s="198"/>
      <c r="T585" s="200">
        <f>SUM(T586:T608)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1" t="s">
        <v>83</v>
      </c>
      <c r="AT585" s="202" t="s">
        <v>72</v>
      </c>
      <c r="AU585" s="202" t="s">
        <v>83</v>
      </c>
      <c r="AY585" s="201" t="s">
        <v>154</v>
      </c>
      <c r="BK585" s="203">
        <f>SUM(BK586:BK608)</f>
        <v>0</v>
      </c>
    </row>
    <row r="586" spans="1:65" s="2" customFormat="1" ht="24.15" customHeight="1">
      <c r="A586" s="40"/>
      <c r="B586" s="41"/>
      <c r="C586" s="206" t="s">
        <v>708</v>
      </c>
      <c r="D586" s="206" t="s">
        <v>157</v>
      </c>
      <c r="E586" s="207" t="s">
        <v>709</v>
      </c>
      <c r="F586" s="208" t="s">
        <v>710</v>
      </c>
      <c r="G586" s="209" t="s">
        <v>160</v>
      </c>
      <c r="H586" s="210">
        <v>4.5</v>
      </c>
      <c r="I586" s="211"/>
      <c r="J586" s="212">
        <f>ROUND(I586*H586,2)</f>
        <v>0</v>
      </c>
      <c r="K586" s="208" t="s">
        <v>161</v>
      </c>
      <c r="L586" s="46"/>
      <c r="M586" s="213" t="s">
        <v>28</v>
      </c>
      <c r="N586" s="214" t="s">
        <v>44</v>
      </c>
      <c r="O586" s="86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7" t="s">
        <v>305</v>
      </c>
      <c r="AT586" s="217" t="s">
        <v>157</v>
      </c>
      <c r="AU586" s="217" t="s">
        <v>178</v>
      </c>
      <c r="AY586" s="19" t="s">
        <v>154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81</v>
      </c>
      <c r="BK586" s="218">
        <f>ROUND(I586*H586,2)</f>
        <v>0</v>
      </c>
      <c r="BL586" s="19" t="s">
        <v>305</v>
      </c>
      <c r="BM586" s="217" t="s">
        <v>711</v>
      </c>
    </row>
    <row r="587" spans="1:47" s="2" customFormat="1" ht="12">
      <c r="A587" s="40"/>
      <c r="B587" s="41"/>
      <c r="C587" s="42"/>
      <c r="D587" s="219" t="s">
        <v>164</v>
      </c>
      <c r="E587" s="42"/>
      <c r="F587" s="220" t="s">
        <v>712</v>
      </c>
      <c r="G587" s="42"/>
      <c r="H587" s="42"/>
      <c r="I587" s="221"/>
      <c r="J587" s="42"/>
      <c r="K587" s="42"/>
      <c r="L587" s="46"/>
      <c r="M587" s="222"/>
      <c r="N587" s="223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164</v>
      </c>
      <c r="AU587" s="19" t="s">
        <v>178</v>
      </c>
    </row>
    <row r="588" spans="1:47" s="2" customFormat="1" ht="12">
      <c r="A588" s="40"/>
      <c r="B588" s="41"/>
      <c r="C588" s="42"/>
      <c r="D588" s="224" t="s">
        <v>166</v>
      </c>
      <c r="E588" s="42"/>
      <c r="F588" s="225" t="s">
        <v>713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166</v>
      </c>
      <c r="AU588" s="19" t="s">
        <v>178</v>
      </c>
    </row>
    <row r="589" spans="1:51" s="13" customFormat="1" ht="12">
      <c r="A589" s="13"/>
      <c r="B589" s="226"/>
      <c r="C589" s="227"/>
      <c r="D589" s="219" t="s">
        <v>168</v>
      </c>
      <c r="E589" s="228" t="s">
        <v>28</v>
      </c>
      <c r="F589" s="229" t="s">
        <v>714</v>
      </c>
      <c r="G589" s="227"/>
      <c r="H589" s="228" t="s">
        <v>28</v>
      </c>
      <c r="I589" s="230"/>
      <c r="J589" s="227"/>
      <c r="K589" s="227"/>
      <c r="L589" s="231"/>
      <c r="M589" s="232"/>
      <c r="N589" s="233"/>
      <c r="O589" s="233"/>
      <c r="P589" s="233"/>
      <c r="Q589" s="233"/>
      <c r="R589" s="233"/>
      <c r="S589" s="233"/>
      <c r="T589" s="23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168</v>
      </c>
      <c r="AU589" s="235" t="s">
        <v>178</v>
      </c>
      <c r="AV589" s="13" t="s">
        <v>81</v>
      </c>
      <c r="AW589" s="13" t="s">
        <v>35</v>
      </c>
      <c r="AX589" s="13" t="s">
        <v>73</v>
      </c>
      <c r="AY589" s="235" t="s">
        <v>154</v>
      </c>
    </row>
    <row r="590" spans="1:51" s="13" customFormat="1" ht="12">
      <c r="A590" s="13"/>
      <c r="B590" s="226"/>
      <c r="C590" s="227"/>
      <c r="D590" s="219" t="s">
        <v>168</v>
      </c>
      <c r="E590" s="228" t="s">
        <v>28</v>
      </c>
      <c r="F590" s="229" t="s">
        <v>715</v>
      </c>
      <c r="G590" s="227"/>
      <c r="H590" s="228" t="s">
        <v>28</v>
      </c>
      <c r="I590" s="230"/>
      <c r="J590" s="227"/>
      <c r="K590" s="227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168</v>
      </c>
      <c r="AU590" s="235" t="s">
        <v>178</v>
      </c>
      <c r="AV590" s="13" t="s">
        <v>81</v>
      </c>
      <c r="AW590" s="13" t="s">
        <v>35</v>
      </c>
      <c r="AX590" s="13" t="s">
        <v>73</v>
      </c>
      <c r="AY590" s="235" t="s">
        <v>154</v>
      </c>
    </row>
    <row r="591" spans="1:51" s="14" customFormat="1" ht="12">
      <c r="A591" s="14"/>
      <c r="B591" s="236"/>
      <c r="C591" s="237"/>
      <c r="D591" s="219" t="s">
        <v>168</v>
      </c>
      <c r="E591" s="238" t="s">
        <v>28</v>
      </c>
      <c r="F591" s="239" t="s">
        <v>716</v>
      </c>
      <c r="G591" s="237"/>
      <c r="H591" s="240">
        <v>4.5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168</v>
      </c>
      <c r="AU591" s="246" t="s">
        <v>178</v>
      </c>
      <c r="AV591" s="14" t="s">
        <v>83</v>
      </c>
      <c r="AW591" s="14" t="s">
        <v>35</v>
      </c>
      <c r="AX591" s="14" t="s">
        <v>81</v>
      </c>
      <c r="AY591" s="246" t="s">
        <v>154</v>
      </c>
    </row>
    <row r="592" spans="1:65" s="2" customFormat="1" ht="16.5" customHeight="1">
      <c r="A592" s="40"/>
      <c r="B592" s="41"/>
      <c r="C592" s="269" t="s">
        <v>717</v>
      </c>
      <c r="D592" s="269" t="s">
        <v>627</v>
      </c>
      <c r="E592" s="270" t="s">
        <v>718</v>
      </c>
      <c r="F592" s="271" t="s">
        <v>719</v>
      </c>
      <c r="G592" s="272" t="s">
        <v>160</v>
      </c>
      <c r="H592" s="273">
        <v>4.5</v>
      </c>
      <c r="I592" s="274"/>
      <c r="J592" s="275">
        <f>ROUND(I592*H592,2)</f>
        <v>0</v>
      </c>
      <c r="K592" s="271" t="s">
        <v>161</v>
      </c>
      <c r="L592" s="276"/>
      <c r="M592" s="277" t="s">
        <v>28</v>
      </c>
      <c r="N592" s="278" t="s">
        <v>44</v>
      </c>
      <c r="O592" s="86"/>
      <c r="P592" s="215">
        <f>O592*H592</f>
        <v>0</v>
      </c>
      <c r="Q592" s="215">
        <v>0.022</v>
      </c>
      <c r="R592" s="215">
        <f>Q592*H592</f>
        <v>0.09899999999999999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442</v>
      </c>
      <c r="AT592" s="217" t="s">
        <v>627</v>
      </c>
      <c r="AU592" s="217" t="s">
        <v>178</v>
      </c>
      <c r="AY592" s="19" t="s">
        <v>154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81</v>
      </c>
      <c r="BK592" s="218">
        <f>ROUND(I592*H592,2)</f>
        <v>0</v>
      </c>
      <c r="BL592" s="19" t="s">
        <v>305</v>
      </c>
      <c r="BM592" s="217" t="s">
        <v>720</v>
      </c>
    </row>
    <row r="593" spans="1:47" s="2" customFormat="1" ht="12">
      <c r="A593" s="40"/>
      <c r="B593" s="41"/>
      <c r="C593" s="42"/>
      <c r="D593" s="219" t="s">
        <v>164</v>
      </c>
      <c r="E593" s="42"/>
      <c r="F593" s="220" t="s">
        <v>719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164</v>
      </c>
      <c r="AU593" s="19" t="s">
        <v>178</v>
      </c>
    </row>
    <row r="594" spans="1:51" s="13" customFormat="1" ht="12">
      <c r="A594" s="13"/>
      <c r="B594" s="226"/>
      <c r="C594" s="227"/>
      <c r="D594" s="219" t="s">
        <v>168</v>
      </c>
      <c r="E594" s="228" t="s">
        <v>28</v>
      </c>
      <c r="F594" s="229" t="s">
        <v>721</v>
      </c>
      <c r="G594" s="227"/>
      <c r="H594" s="228" t="s">
        <v>28</v>
      </c>
      <c r="I594" s="230"/>
      <c r="J594" s="227"/>
      <c r="K594" s="227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168</v>
      </c>
      <c r="AU594" s="235" t="s">
        <v>178</v>
      </c>
      <c r="AV594" s="13" t="s">
        <v>81</v>
      </c>
      <c r="AW594" s="13" t="s">
        <v>35</v>
      </c>
      <c r="AX594" s="13" t="s">
        <v>73</v>
      </c>
      <c r="AY594" s="235" t="s">
        <v>154</v>
      </c>
    </row>
    <row r="595" spans="1:51" s="14" customFormat="1" ht="12">
      <c r="A595" s="14"/>
      <c r="B595" s="236"/>
      <c r="C595" s="237"/>
      <c r="D595" s="219" t="s">
        <v>168</v>
      </c>
      <c r="E595" s="238" t="s">
        <v>28</v>
      </c>
      <c r="F595" s="239" t="s">
        <v>722</v>
      </c>
      <c r="G595" s="237"/>
      <c r="H595" s="240">
        <v>4.5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168</v>
      </c>
      <c r="AU595" s="246" t="s">
        <v>178</v>
      </c>
      <c r="AV595" s="14" t="s">
        <v>83</v>
      </c>
      <c r="AW595" s="14" t="s">
        <v>35</v>
      </c>
      <c r="AX595" s="14" t="s">
        <v>81</v>
      </c>
      <c r="AY595" s="246" t="s">
        <v>154</v>
      </c>
    </row>
    <row r="596" spans="1:65" s="2" customFormat="1" ht="24.15" customHeight="1">
      <c r="A596" s="40"/>
      <c r="B596" s="41"/>
      <c r="C596" s="206" t="s">
        <v>723</v>
      </c>
      <c r="D596" s="206" t="s">
        <v>157</v>
      </c>
      <c r="E596" s="207" t="s">
        <v>724</v>
      </c>
      <c r="F596" s="208" t="s">
        <v>725</v>
      </c>
      <c r="G596" s="209" t="s">
        <v>190</v>
      </c>
      <c r="H596" s="210">
        <v>15</v>
      </c>
      <c r="I596" s="211"/>
      <c r="J596" s="212">
        <f>ROUND(I596*H596,2)</f>
        <v>0</v>
      </c>
      <c r="K596" s="208" t="s">
        <v>161</v>
      </c>
      <c r="L596" s="46"/>
      <c r="M596" s="213" t="s">
        <v>28</v>
      </c>
      <c r="N596" s="214" t="s">
        <v>44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305</v>
      </c>
      <c r="AT596" s="217" t="s">
        <v>157</v>
      </c>
      <c r="AU596" s="217" t="s">
        <v>178</v>
      </c>
      <c r="AY596" s="19" t="s">
        <v>154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81</v>
      </c>
      <c r="BK596" s="218">
        <f>ROUND(I596*H596,2)</f>
        <v>0</v>
      </c>
      <c r="BL596" s="19" t="s">
        <v>305</v>
      </c>
      <c r="BM596" s="217" t="s">
        <v>726</v>
      </c>
    </row>
    <row r="597" spans="1:47" s="2" customFormat="1" ht="12">
      <c r="A597" s="40"/>
      <c r="B597" s="41"/>
      <c r="C597" s="42"/>
      <c r="D597" s="219" t="s">
        <v>164</v>
      </c>
      <c r="E597" s="42"/>
      <c r="F597" s="220" t="s">
        <v>727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164</v>
      </c>
      <c r="AU597" s="19" t="s">
        <v>178</v>
      </c>
    </row>
    <row r="598" spans="1:47" s="2" customFormat="1" ht="12">
      <c r="A598" s="40"/>
      <c r="B598" s="41"/>
      <c r="C598" s="42"/>
      <c r="D598" s="224" t="s">
        <v>166</v>
      </c>
      <c r="E598" s="42"/>
      <c r="F598" s="225" t="s">
        <v>728</v>
      </c>
      <c r="G598" s="42"/>
      <c r="H598" s="42"/>
      <c r="I598" s="221"/>
      <c r="J598" s="42"/>
      <c r="K598" s="42"/>
      <c r="L598" s="46"/>
      <c r="M598" s="222"/>
      <c r="N598" s="223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166</v>
      </c>
      <c r="AU598" s="19" t="s">
        <v>178</v>
      </c>
    </row>
    <row r="599" spans="1:51" s="13" customFormat="1" ht="12">
      <c r="A599" s="13"/>
      <c r="B599" s="226"/>
      <c r="C599" s="227"/>
      <c r="D599" s="219" t="s">
        <v>168</v>
      </c>
      <c r="E599" s="228" t="s">
        <v>28</v>
      </c>
      <c r="F599" s="229" t="s">
        <v>714</v>
      </c>
      <c r="G599" s="227"/>
      <c r="H599" s="228" t="s">
        <v>28</v>
      </c>
      <c r="I599" s="230"/>
      <c r="J599" s="227"/>
      <c r="K599" s="227"/>
      <c r="L599" s="231"/>
      <c r="M599" s="232"/>
      <c r="N599" s="233"/>
      <c r="O599" s="233"/>
      <c r="P599" s="233"/>
      <c r="Q599" s="233"/>
      <c r="R599" s="233"/>
      <c r="S599" s="233"/>
      <c r="T599" s="23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5" t="s">
        <v>168</v>
      </c>
      <c r="AU599" s="235" t="s">
        <v>178</v>
      </c>
      <c r="AV599" s="13" t="s">
        <v>81</v>
      </c>
      <c r="AW599" s="13" t="s">
        <v>35</v>
      </c>
      <c r="AX599" s="13" t="s">
        <v>73</v>
      </c>
      <c r="AY599" s="235" t="s">
        <v>154</v>
      </c>
    </row>
    <row r="600" spans="1:51" s="13" customFormat="1" ht="12">
      <c r="A600" s="13"/>
      <c r="B600" s="226"/>
      <c r="C600" s="227"/>
      <c r="D600" s="219" t="s">
        <v>168</v>
      </c>
      <c r="E600" s="228" t="s">
        <v>28</v>
      </c>
      <c r="F600" s="229" t="s">
        <v>715</v>
      </c>
      <c r="G600" s="227"/>
      <c r="H600" s="228" t="s">
        <v>28</v>
      </c>
      <c r="I600" s="230"/>
      <c r="J600" s="227"/>
      <c r="K600" s="227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168</v>
      </c>
      <c r="AU600" s="235" t="s">
        <v>178</v>
      </c>
      <c r="AV600" s="13" t="s">
        <v>81</v>
      </c>
      <c r="AW600" s="13" t="s">
        <v>35</v>
      </c>
      <c r="AX600" s="13" t="s">
        <v>73</v>
      </c>
      <c r="AY600" s="235" t="s">
        <v>154</v>
      </c>
    </row>
    <row r="601" spans="1:51" s="14" customFormat="1" ht="12">
      <c r="A601" s="14"/>
      <c r="B601" s="236"/>
      <c r="C601" s="237"/>
      <c r="D601" s="219" t="s">
        <v>168</v>
      </c>
      <c r="E601" s="238" t="s">
        <v>28</v>
      </c>
      <c r="F601" s="239" t="s">
        <v>729</v>
      </c>
      <c r="G601" s="237"/>
      <c r="H601" s="240">
        <v>15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168</v>
      </c>
      <c r="AU601" s="246" t="s">
        <v>178</v>
      </c>
      <c r="AV601" s="14" t="s">
        <v>83</v>
      </c>
      <c r="AW601" s="14" t="s">
        <v>35</v>
      </c>
      <c r="AX601" s="14" t="s">
        <v>81</v>
      </c>
      <c r="AY601" s="246" t="s">
        <v>154</v>
      </c>
    </row>
    <row r="602" spans="1:65" s="2" customFormat="1" ht="16.5" customHeight="1">
      <c r="A602" s="40"/>
      <c r="B602" s="41"/>
      <c r="C602" s="269" t="s">
        <v>730</v>
      </c>
      <c r="D602" s="269" t="s">
        <v>627</v>
      </c>
      <c r="E602" s="270" t="s">
        <v>731</v>
      </c>
      <c r="F602" s="271" t="s">
        <v>732</v>
      </c>
      <c r="G602" s="272" t="s">
        <v>190</v>
      </c>
      <c r="H602" s="273">
        <v>15</v>
      </c>
      <c r="I602" s="274"/>
      <c r="J602" s="275">
        <f>ROUND(I602*H602,2)</f>
        <v>0</v>
      </c>
      <c r="K602" s="271" t="s">
        <v>161</v>
      </c>
      <c r="L602" s="276"/>
      <c r="M602" s="277" t="s">
        <v>28</v>
      </c>
      <c r="N602" s="278" t="s">
        <v>44</v>
      </c>
      <c r="O602" s="86"/>
      <c r="P602" s="215">
        <f>O602*H602</f>
        <v>0</v>
      </c>
      <c r="Q602" s="215">
        <v>0.0002</v>
      </c>
      <c r="R602" s="215">
        <f>Q602*H602</f>
        <v>0.003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442</v>
      </c>
      <c r="AT602" s="217" t="s">
        <v>627</v>
      </c>
      <c r="AU602" s="217" t="s">
        <v>178</v>
      </c>
      <c r="AY602" s="19" t="s">
        <v>154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81</v>
      </c>
      <c r="BK602" s="218">
        <f>ROUND(I602*H602,2)</f>
        <v>0</v>
      </c>
      <c r="BL602" s="19" t="s">
        <v>305</v>
      </c>
      <c r="BM602" s="217" t="s">
        <v>733</v>
      </c>
    </row>
    <row r="603" spans="1:47" s="2" customFormat="1" ht="12">
      <c r="A603" s="40"/>
      <c r="B603" s="41"/>
      <c r="C603" s="42"/>
      <c r="D603" s="219" t="s">
        <v>164</v>
      </c>
      <c r="E603" s="42"/>
      <c r="F603" s="220" t="s">
        <v>734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164</v>
      </c>
      <c r="AU603" s="19" t="s">
        <v>178</v>
      </c>
    </row>
    <row r="604" spans="1:51" s="13" customFormat="1" ht="12">
      <c r="A604" s="13"/>
      <c r="B604" s="226"/>
      <c r="C604" s="227"/>
      <c r="D604" s="219" t="s">
        <v>168</v>
      </c>
      <c r="E604" s="228" t="s">
        <v>28</v>
      </c>
      <c r="F604" s="229" t="s">
        <v>735</v>
      </c>
      <c r="G604" s="227"/>
      <c r="H604" s="228" t="s">
        <v>28</v>
      </c>
      <c r="I604" s="230"/>
      <c r="J604" s="227"/>
      <c r="K604" s="227"/>
      <c r="L604" s="231"/>
      <c r="M604" s="232"/>
      <c r="N604" s="233"/>
      <c r="O604" s="233"/>
      <c r="P604" s="233"/>
      <c r="Q604" s="233"/>
      <c r="R604" s="233"/>
      <c r="S604" s="233"/>
      <c r="T604" s="23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5" t="s">
        <v>168</v>
      </c>
      <c r="AU604" s="235" t="s">
        <v>178</v>
      </c>
      <c r="AV604" s="13" t="s">
        <v>81</v>
      </c>
      <c r="AW604" s="13" t="s">
        <v>35</v>
      </c>
      <c r="AX604" s="13" t="s">
        <v>73</v>
      </c>
      <c r="AY604" s="235" t="s">
        <v>154</v>
      </c>
    </row>
    <row r="605" spans="1:51" s="14" customFormat="1" ht="12">
      <c r="A605" s="14"/>
      <c r="B605" s="236"/>
      <c r="C605" s="237"/>
      <c r="D605" s="219" t="s">
        <v>168</v>
      </c>
      <c r="E605" s="238" t="s">
        <v>28</v>
      </c>
      <c r="F605" s="239" t="s">
        <v>736</v>
      </c>
      <c r="G605" s="237"/>
      <c r="H605" s="240">
        <v>15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168</v>
      </c>
      <c r="AU605" s="246" t="s">
        <v>178</v>
      </c>
      <c r="AV605" s="14" t="s">
        <v>83</v>
      </c>
      <c r="AW605" s="14" t="s">
        <v>35</v>
      </c>
      <c r="AX605" s="14" t="s">
        <v>81</v>
      </c>
      <c r="AY605" s="246" t="s">
        <v>154</v>
      </c>
    </row>
    <row r="606" spans="1:65" s="2" customFormat="1" ht="24.15" customHeight="1">
      <c r="A606" s="40"/>
      <c r="B606" s="41"/>
      <c r="C606" s="206" t="s">
        <v>737</v>
      </c>
      <c r="D606" s="206" t="s">
        <v>157</v>
      </c>
      <c r="E606" s="207" t="s">
        <v>738</v>
      </c>
      <c r="F606" s="208" t="s">
        <v>739</v>
      </c>
      <c r="G606" s="209" t="s">
        <v>549</v>
      </c>
      <c r="H606" s="210">
        <v>0.102</v>
      </c>
      <c r="I606" s="211"/>
      <c r="J606" s="212">
        <f>ROUND(I606*H606,2)</f>
        <v>0</v>
      </c>
      <c r="K606" s="208" t="s">
        <v>161</v>
      </c>
      <c r="L606" s="46"/>
      <c r="M606" s="213" t="s">
        <v>28</v>
      </c>
      <c r="N606" s="214" t="s">
        <v>44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305</v>
      </c>
      <c r="AT606" s="217" t="s">
        <v>157</v>
      </c>
      <c r="AU606" s="217" t="s">
        <v>178</v>
      </c>
      <c r="AY606" s="19" t="s">
        <v>154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81</v>
      </c>
      <c r="BK606" s="218">
        <f>ROUND(I606*H606,2)</f>
        <v>0</v>
      </c>
      <c r="BL606" s="19" t="s">
        <v>305</v>
      </c>
      <c r="BM606" s="217" t="s">
        <v>740</v>
      </c>
    </row>
    <row r="607" spans="1:47" s="2" customFormat="1" ht="12">
      <c r="A607" s="40"/>
      <c r="B607" s="41"/>
      <c r="C607" s="42"/>
      <c r="D607" s="219" t="s">
        <v>164</v>
      </c>
      <c r="E607" s="42"/>
      <c r="F607" s="220" t="s">
        <v>741</v>
      </c>
      <c r="G607" s="42"/>
      <c r="H607" s="42"/>
      <c r="I607" s="221"/>
      <c r="J607" s="42"/>
      <c r="K607" s="42"/>
      <c r="L607" s="46"/>
      <c r="M607" s="222"/>
      <c r="N607" s="22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164</v>
      </c>
      <c r="AU607" s="19" t="s">
        <v>178</v>
      </c>
    </row>
    <row r="608" spans="1:47" s="2" customFormat="1" ht="12">
      <c r="A608" s="40"/>
      <c r="B608" s="41"/>
      <c r="C608" s="42"/>
      <c r="D608" s="224" t="s">
        <v>166</v>
      </c>
      <c r="E608" s="42"/>
      <c r="F608" s="225" t="s">
        <v>742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166</v>
      </c>
      <c r="AU608" s="19" t="s">
        <v>178</v>
      </c>
    </row>
    <row r="609" spans="1:63" s="12" customFormat="1" ht="22.8" customHeight="1">
      <c r="A609" s="12"/>
      <c r="B609" s="190"/>
      <c r="C609" s="191"/>
      <c r="D609" s="192" t="s">
        <v>72</v>
      </c>
      <c r="E609" s="204" t="s">
        <v>743</v>
      </c>
      <c r="F609" s="204" t="s">
        <v>213</v>
      </c>
      <c r="G609" s="191"/>
      <c r="H609" s="191"/>
      <c r="I609" s="194"/>
      <c r="J609" s="205">
        <f>BK609</f>
        <v>0</v>
      </c>
      <c r="K609" s="191"/>
      <c r="L609" s="196"/>
      <c r="M609" s="197"/>
      <c r="N609" s="198"/>
      <c r="O609" s="198"/>
      <c r="P609" s="199">
        <f>P610+P651+P824+P830+P853+P857+P867+P883+P914+P922+P1014+P1106+P1140+P1203+P1243+P1294+P1350</f>
        <v>0</v>
      </c>
      <c r="Q609" s="198"/>
      <c r="R609" s="199">
        <f>R610+R651+R824+R830+R853+R857+R867+R883+R914+R922+R1014+R1106+R1140+R1203+R1243+R1294+R1350</f>
        <v>22.238272549999998</v>
      </c>
      <c r="S609" s="198"/>
      <c r="T609" s="200">
        <f>T610+T651+T824+T830+T853+T857+T867+T883+T914+T922+T1014+T1106+T1140+T1203+T1243+T1294+T1350</f>
        <v>0.0011200000000000001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1" t="s">
        <v>81</v>
      </c>
      <c r="AT609" s="202" t="s">
        <v>72</v>
      </c>
      <c r="AU609" s="202" t="s">
        <v>81</v>
      </c>
      <c r="AY609" s="201" t="s">
        <v>154</v>
      </c>
      <c r="BK609" s="203">
        <f>BK610+BK651+BK824+BK830+BK853+BK857+BK867+BK883+BK914+BK922+BK1014+BK1106+BK1140+BK1203+BK1243+BK1294+BK1350</f>
        <v>0</v>
      </c>
    </row>
    <row r="610" spans="1:63" s="12" customFormat="1" ht="20.85" customHeight="1">
      <c r="A610" s="12"/>
      <c r="B610" s="190"/>
      <c r="C610" s="191"/>
      <c r="D610" s="192" t="s">
        <v>72</v>
      </c>
      <c r="E610" s="204" t="s">
        <v>178</v>
      </c>
      <c r="F610" s="204" t="s">
        <v>744</v>
      </c>
      <c r="G610" s="191"/>
      <c r="H610" s="191"/>
      <c r="I610" s="194"/>
      <c r="J610" s="205">
        <f>BK610</f>
        <v>0</v>
      </c>
      <c r="K610" s="191"/>
      <c r="L610" s="196"/>
      <c r="M610" s="197"/>
      <c r="N610" s="198"/>
      <c r="O610" s="198"/>
      <c r="P610" s="199">
        <f>SUM(P611:P650)</f>
        <v>0</v>
      </c>
      <c r="Q610" s="198"/>
      <c r="R610" s="199">
        <f>SUM(R611:R650)</f>
        <v>1.3581320000000001</v>
      </c>
      <c r="S610" s="198"/>
      <c r="T610" s="200">
        <f>SUM(T611:T650)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1" t="s">
        <v>81</v>
      </c>
      <c r="AT610" s="202" t="s">
        <v>72</v>
      </c>
      <c r="AU610" s="202" t="s">
        <v>83</v>
      </c>
      <c r="AY610" s="201" t="s">
        <v>154</v>
      </c>
      <c r="BK610" s="203">
        <f>SUM(BK611:BK650)</f>
        <v>0</v>
      </c>
    </row>
    <row r="611" spans="1:65" s="2" customFormat="1" ht="44.25" customHeight="1">
      <c r="A611" s="40"/>
      <c r="B611" s="41"/>
      <c r="C611" s="206" t="s">
        <v>745</v>
      </c>
      <c r="D611" s="206" t="s">
        <v>157</v>
      </c>
      <c r="E611" s="207" t="s">
        <v>746</v>
      </c>
      <c r="F611" s="208" t="s">
        <v>747</v>
      </c>
      <c r="G611" s="209" t="s">
        <v>748</v>
      </c>
      <c r="H611" s="210">
        <v>1</v>
      </c>
      <c r="I611" s="211"/>
      <c r="J611" s="212">
        <f>ROUND(I611*H611,2)</f>
        <v>0</v>
      </c>
      <c r="K611" s="208" t="s">
        <v>28</v>
      </c>
      <c r="L611" s="46"/>
      <c r="M611" s="213" t="s">
        <v>28</v>
      </c>
      <c r="N611" s="214" t="s">
        <v>44</v>
      </c>
      <c r="O611" s="86"/>
      <c r="P611" s="215">
        <f>O611*H611</f>
        <v>0</v>
      </c>
      <c r="Q611" s="215">
        <v>0</v>
      </c>
      <c r="R611" s="215">
        <f>Q611*H611</f>
        <v>0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162</v>
      </c>
      <c r="AT611" s="217" t="s">
        <v>157</v>
      </c>
      <c r="AU611" s="217" t="s">
        <v>178</v>
      </c>
      <c r="AY611" s="19" t="s">
        <v>154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81</v>
      </c>
      <c r="BK611" s="218">
        <f>ROUND(I611*H611,2)</f>
        <v>0</v>
      </c>
      <c r="BL611" s="19" t="s">
        <v>162</v>
      </c>
      <c r="BM611" s="217" t="s">
        <v>749</v>
      </c>
    </row>
    <row r="612" spans="1:47" s="2" customFormat="1" ht="12">
      <c r="A612" s="40"/>
      <c r="B612" s="41"/>
      <c r="C612" s="42"/>
      <c r="D612" s="219" t="s">
        <v>164</v>
      </c>
      <c r="E612" s="42"/>
      <c r="F612" s="220" t="s">
        <v>747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164</v>
      </c>
      <c r="AU612" s="19" t="s">
        <v>178</v>
      </c>
    </row>
    <row r="613" spans="1:65" s="2" customFormat="1" ht="24.15" customHeight="1">
      <c r="A613" s="40"/>
      <c r="B613" s="41"/>
      <c r="C613" s="206" t="s">
        <v>750</v>
      </c>
      <c r="D613" s="206" t="s">
        <v>157</v>
      </c>
      <c r="E613" s="207" t="s">
        <v>751</v>
      </c>
      <c r="F613" s="208" t="s">
        <v>752</v>
      </c>
      <c r="G613" s="209" t="s">
        <v>549</v>
      </c>
      <c r="H613" s="210">
        <v>0.033</v>
      </c>
      <c r="I613" s="211"/>
      <c r="J613" s="212">
        <f>ROUND(I613*H613,2)</f>
        <v>0</v>
      </c>
      <c r="K613" s="208" t="s">
        <v>161</v>
      </c>
      <c r="L613" s="46"/>
      <c r="M613" s="213" t="s">
        <v>28</v>
      </c>
      <c r="N613" s="214" t="s">
        <v>44</v>
      </c>
      <c r="O613" s="86"/>
      <c r="P613" s="215">
        <f>O613*H613</f>
        <v>0</v>
      </c>
      <c r="Q613" s="215">
        <v>1.09</v>
      </c>
      <c r="R613" s="215">
        <f>Q613*H613</f>
        <v>0.03597</v>
      </c>
      <c r="S613" s="215">
        <v>0</v>
      </c>
      <c r="T613" s="21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7" t="s">
        <v>162</v>
      </c>
      <c r="AT613" s="217" t="s">
        <v>157</v>
      </c>
      <c r="AU613" s="217" t="s">
        <v>178</v>
      </c>
      <c r="AY613" s="19" t="s">
        <v>154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9" t="s">
        <v>81</v>
      </c>
      <c r="BK613" s="218">
        <f>ROUND(I613*H613,2)</f>
        <v>0</v>
      </c>
      <c r="BL613" s="19" t="s">
        <v>162</v>
      </c>
      <c r="BM613" s="217" t="s">
        <v>753</v>
      </c>
    </row>
    <row r="614" spans="1:47" s="2" customFormat="1" ht="12">
      <c r="A614" s="40"/>
      <c r="B614" s="41"/>
      <c r="C614" s="42"/>
      <c r="D614" s="219" t="s">
        <v>164</v>
      </c>
      <c r="E614" s="42"/>
      <c r="F614" s="220" t="s">
        <v>754</v>
      </c>
      <c r="G614" s="42"/>
      <c r="H614" s="42"/>
      <c r="I614" s="221"/>
      <c r="J614" s="42"/>
      <c r="K614" s="42"/>
      <c r="L614" s="46"/>
      <c r="M614" s="222"/>
      <c r="N614" s="223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164</v>
      </c>
      <c r="AU614" s="19" t="s">
        <v>178</v>
      </c>
    </row>
    <row r="615" spans="1:47" s="2" customFormat="1" ht="12">
      <c r="A615" s="40"/>
      <c r="B615" s="41"/>
      <c r="C615" s="42"/>
      <c r="D615" s="224" t="s">
        <v>166</v>
      </c>
      <c r="E615" s="42"/>
      <c r="F615" s="225" t="s">
        <v>755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166</v>
      </c>
      <c r="AU615" s="19" t="s">
        <v>178</v>
      </c>
    </row>
    <row r="616" spans="1:51" s="13" customFormat="1" ht="12">
      <c r="A616" s="13"/>
      <c r="B616" s="226"/>
      <c r="C616" s="227"/>
      <c r="D616" s="219" t="s">
        <v>168</v>
      </c>
      <c r="E616" s="228" t="s">
        <v>28</v>
      </c>
      <c r="F616" s="229" t="s">
        <v>756</v>
      </c>
      <c r="G616" s="227"/>
      <c r="H616" s="228" t="s">
        <v>28</v>
      </c>
      <c r="I616" s="230"/>
      <c r="J616" s="227"/>
      <c r="K616" s="227"/>
      <c r="L616" s="231"/>
      <c r="M616" s="232"/>
      <c r="N616" s="233"/>
      <c r="O616" s="233"/>
      <c r="P616" s="233"/>
      <c r="Q616" s="233"/>
      <c r="R616" s="233"/>
      <c r="S616" s="233"/>
      <c r="T616" s="23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5" t="s">
        <v>168</v>
      </c>
      <c r="AU616" s="235" t="s">
        <v>178</v>
      </c>
      <c r="AV616" s="13" t="s">
        <v>81</v>
      </c>
      <c r="AW616" s="13" t="s">
        <v>35</v>
      </c>
      <c r="AX616" s="13" t="s">
        <v>73</v>
      </c>
      <c r="AY616" s="235" t="s">
        <v>154</v>
      </c>
    </row>
    <row r="617" spans="1:51" s="13" customFormat="1" ht="12">
      <c r="A617" s="13"/>
      <c r="B617" s="226"/>
      <c r="C617" s="227"/>
      <c r="D617" s="219" t="s">
        <v>168</v>
      </c>
      <c r="E617" s="228" t="s">
        <v>28</v>
      </c>
      <c r="F617" s="229" t="s">
        <v>757</v>
      </c>
      <c r="G617" s="227"/>
      <c r="H617" s="228" t="s">
        <v>28</v>
      </c>
      <c r="I617" s="230"/>
      <c r="J617" s="227"/>
      <c r="K617" s="227"/>
      <c r="L617" s="231"/>
      <c r="M617" s="232"/>
      <c r="N617" s="233"/>
      <c r="O617" s="233"/>
      <c r="P617" s="233"/>
      <c r="Q617" s="233"/>
      <c r="R617" s="233"/>
      <c r="S617" s="233"/>
      <c r="T617" s="23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168</v>
      </c>
      <c r="AU617" s="235" t="s">
        <v>178</v>
      </c>
      <c r="AV617" s="13" t="s">
        <v>81</v>
      </c>
      <c r="AW617" s="13" t="s">
        <v>35</v>
      </c>
      <c r="AX617" s="13" t="s">
        <v>73</v>
      </c>
      <c r="AY617" s="235" t="s">
        <v>154</v>
      </c>
    </row>
    <row r="618" spans="1:51" s="14" customFormat="1" ht="12">
      <c r="A618" s="14"/>
      <c r="B618" s="236"/>
      <c r="C618" s="237"/>
      <c r="D618" s="219" t="s">
        <v>168</v>
      </c>
      <c r="E618" s="238" t="s">
        <v>28</v>
      </c>
      <c r="F618" s="239" t="s">
        <v>758</v>
      </c>
      <c r="G618" s="237"/>
      <c r="H618" s="240">
        <v>0.033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6" t="s">
        <v>168</v>
      </c>
      <c r="AU618" s="246" t="s">
        <v>178</v>
      </c>
      <c r="AV618" s="14" t="s">
        <v>83</v>
      </c>
      <c r="AW618" s="14" t="s">
        <v>35</v>
      </c>
      <c r="AX618" s="14" t="s">
        <v>81</v>
      </c>
      <c r="AY618" s="246" t="s">
        <v>154</v>
      </c>
    </row>
    <row r="619" spans="1:65" s="2" customFormat="1" ht="16.5" customHeight="1">
      <c r="A619" s="40"/>
      <c r="B619" s="41"/>
      <c r="C619" s="206" t="s">
        <v>759</v>
      </c>
      <c r="D619" s="206" t="s">
        <v>157</v>
      </c>
      <c r="E619" s="207" t="s">
        <v>760</v>
      </c>
      <c r="F619" s="208" t="s">
        <v>761</v>
      </c>
      <c r="G619" s="209" t="s">
        <v>181</v>
      </c>
      <c r="H619" s="210">
        <v>0.1</v>
      </c>
      <c r="I619" s="211"/>
      <c r="J619" s="212">
        <f>ROUND(I619*H619,2)</f>
        <v>0</v>
      </c>
      <c r="K619" s="208" t="s">
        <v>161</v>
      </c>
      <c r="L619" s="46"/>
      <c r="M619" s="213" t="s">
        <v>28</v>
      </c>
      <c r="N619" s="214" t="s">
        <v>44</v>
      </c>
      <c r="O619" s="86"/>
      <c r="P619" s="215">
        <f>O619*H619</f>
        <v>0</v>
      </c>
      <c r="Q619" s="215">
        <v>1.94302</v>
      </c>
      <c r="R619" s="215">
        <f>Q619*H619</f>
        <v>0.194302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162</v>
      </c>
      <c r="AT619" s="217" t="s">
        <v>157</v>
      </c>
      <c r="AU619" s="217" t="s">
        <v>178</v>
      </c>
      <c r="AY619" s="19" t="s">
        <v>154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81</v>
      </c>
      <c r="BK619" s="218">
        <f>ROUND(I619*H619,2)</f>
        <v>0</v>
      </c>
      <c r="BL619" s="19" t="s">
        <v>162</v>
      </c>
      <c r="BM619" s="217" t="s">
        <v>762</v>
      </c>
    </row>
    <row r="620" spans="1:47" s="2" customFormat="1" ht="12">
      <c r="A620" s="40"/>
      <c r="B620" s="41"/>
      <c r="C620" s="42"/>
      <c r="D620" s="219" t="s">
        <v>164</v>
      </c>
      <c r="E620" s="42"/>
      <c r="F620" s="220" t="s">
        <v>763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164</v>
      </c>
      <c r="AU620" s="19" t="s">
        <v>178</v>
      </c>
    </row>
    <row r="621" spans="1:47" s="2" customFormat="1" ht="12">
      <c r="A621" s="40"/>
      <c r="B621" s="41"/>
      <c r="C621" s="42"/>
      <c r="D621" s="224" t="s">
        <v>166</v>
      </c>
      <c r="E621" s="42"/>
      <c r="F621" s="225" t="s">
        <v>764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166</v>
      </c>
      <c r="AU621" s="19" t="s">
        <v>178</v>
      </c>
    </row>
    <row r="622" spans="1:51" s="13" customFormat="1" ht="12">
      <c r="A622" s="13"/>
      <c r="B622" s="226"/>
      <c r="C622" s="227"/>
      <c r="D622" s="219" t="s">
        <v>168</v>
      </c>
      <c r="E622" s="228" t="s">
        <v>28</v>
      </c>
      <c r="F622" s="229" t="s">
        <v>765</v>
      </c>
      <c r="G622" s="227"/>
      <c r="H622" s="228" t="s">
        <v>28</v>
      </c>
      <c r="I622" s="230"/>
      <c r="J622" s="227"/>
      <c r="K622" s="227"/>
      <c r="L622" s="231"/>
      <c r="M622" s="232"/>
      <c r="N622" s="233"/>
      <c r="O622" s="233"/>
      <c r="P622" s="233"/>
      <c r="Q622" s="233"/>
      <c r="R622" s="233"/>
      <c r="S622" s="233"/>
      <c r="T622" s="23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5" t="s">
        <v>168</v>
      </c>
      <c r="AU622" s="235" t="s">
        <v>178</v>
      </c>
      <c r="AV622" s="13" t="s">
        <v>81</v>
      </c>
      <c r="AW622" s="13" t="s">
        <v>35</v>
      </c>
      <c r="AX622" s="13" t="s">
        <v>73</v>
      </c>
      <c r="AY622" s="235" t="s">
        <v>154</v>
      </c>
    </row>
    <row r="623" spans="1:51" s="13" customFormat="1" ht="12">
      <c r="A623" s="13"/>
      <c r="B623" s="226"/>
      <c r="C623" s="227"/>
      <c r="D623" s="219" t="s">
        <v>168</v>
      </c>
      <c r="E623" s="228" t="s">
        <v>28</v>
      </c>
      <c r="F623" s="229" t="s">
        <v>766</v>
      </c>
      <c r="G623" s="227"/>
      <c r="H623" s="228" t="s">
        <v>28</v>
      </c>
      <c r="I623" s="230"/>
      <c r="J623" s="227"/>
      <c r="K623" s="227"/>
      <c r="L623" s="231"/>
      <c r="M623" s="232"/>
      <c r="N623" s="233"/>
      <c r="O623" s="233"/>
      <c r="P623" s="233"/>
      <c r="Q623" s="233"/>
      <c r="R623" s="233"/>
      <c r="S623" s="233"/>
      <c r="T623" s="23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5" t="s">
        <v>168</v>
      </c>
      <c r="AU623" s="235" t="s">
        <v>178</v>
      </c>
      <c r="AV623" s="13" t="s">
        <v>81</v>
      </c>
      <c r="AW623" s="13" t="s">
        <v>35</v>
      </c>
      <c r="AX623" s="13" t="s">
        <v>73</v>
      </c>
      <c r="AY623" s="235" t="s">
        <v>154</v>
      </c>
    </row>
    <row r="624" spans="1:51" s="14" customFormat="1" ht="12">
      <c r="A624" s="14"/>
      <c r="B624" s="236"/>
      <c r="C624" s="237"/>
      <c r="D624" s="219" t="s">
        <v>168</v>
      </c>
      <c r="E624" s="238" t="s">
        <v>28</v>
      </c>
      <c r="F624" s="239" t="s">
        <v>767</v>
      </c>
      <c r="G624" s="237"/>
      <c r="H624" s="240">
        <v>0.1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6" t="s">
        <v>168</v>
      </c>
      <c r="AU624" s="246" t="s">
        <v>178</v>
      </c>
      <c r="AV624" s="14" t="s">
        <v>83</v>
      </c>
      <c r="AW624" s="14" t="s">
        <v>35</v>
      </c>
      <c r="AX624" s="14" t="s">
        <v>81</v>
      </c>
      <c r="AY624" s="246" t="s">
        <v>154</v>
      </c>
    </row>
    <row r="625" spans="1:65" s="2" customFormat="1" ht="24.15" customHeight="1">
      <c r="A625" s="40"/>
      <c r="B625" s="41"/>
      <c r="C625" s="206" t="s">
        <v>768</v>
      </c>
      <c r="D625" s="206" t="s">
        <v>157</v>
      </c>
      <c r="E625" s="207" t="s">
        <v>769</v>
      </c>
      <c r="F625" s="208" t="s">
        <v>770</v>
      </c>
      <c r="G625" s="209" t="s">
        <v>160</v>
      </c>
      <c r="H625" s="210">
        <v>0.026</v>
      </c>
      <c r="I625" s="211"/>
      <c r="J625" s="212">
        <f>ROUND(I625*H625,2)</f>
        <v>0</v>
      </c>
      <c r="K625" s="208" t="s">
        <v>161</v>
      </c>
      <c r="L625" s="46"/>
      <c r="M625" s="213" t="s">
        <v>28</v>
      </c>
      <c r="N625" s="214" t="s">
        <v>44</v>
      </c>
      <c r="O625" s="86"/>
      <c r="P625" s="215">
        <f>O625*H625</f>
        <v>0</v>
      </c>
      <c r="Q625" s="215">
        <v>0.155</v>
      </c>
      <c r="R625" s="215">
        <f>Q625*H625</f>
        <v>0.00403</v>
      </c>
      <c r="S625" s="215">
        <v>0</v>
      </c>
      <c r="T625" s="21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17" t="s">
        <v>162</v>
      </c>
      <c r="AT625" s="217" t="s">
        <v>157</v>
      </c>
      <c r="AU625" s="217" t="s">
        <v>178</v>
      </c>
      <c r="AY625" s="19" t="s">
        <v>154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81</v>
      </c>
      <c r="BK625" s="218">
        <f>ROUND(I625*H625,2)</f>
        <v>0</v>
      </c>
      <c r="BL625" s="19" t="s">
        <v>162</v>
      </c>
      <c r="BM625" s="217" t="s">
        <v>771</v>
      </c>
    </row>
    <row r="626" spans="1:47" s="2" customFormat="1" ht="12">
      <c r="A626" s="40"/>
      <c r="B626" s="41"/>
      <c r="C626" s="42"/>
      <c r="D626" s="219" t="s">
        <v>164</v>
      </c>
      <c r="E626" s="42"/>
      <c r="F626" s="220" t="s">
        <v>772</v>
      </c>
      <c r="G626" s="42"/>
      <c r="H626" s="42"/>
      <c r="I626" s="221"/>
      <c r="J626" s="42"/>
      <c r="K626" s="42"/>
      <c r="L626" s="46"/>
      <c r="M626" s="222"/>
      <c r="N626" s="22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164</v>
      </c>
      <c r="AU626" s="19" t="s">
        <v>178</v>
      </c>
    </row>
    <row r="627" spans="1:47" s="2" customFormat="1" ht="12">
      <c r="A627" s="40"/>
      <c r="B627" s="41"/>
      <c r="C627" s="42"/>
      <c r="D627" s="224" t="s">
        <v>166</v>
      </c>
      <c r="E627" s="42"/>
      <c r="F627" s="225" t="s">
        <v>773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166</v>
      </c>
      <c r="AU627" s="19" t="s">
        <v>178</v>
      </c>
    </row>
    <row r="628" spans="1:51" s="13" customFormat="1" ht="12">
      <c r="A628" s="13"/>
      <c r="B628" s="226"/>
      <c r="C628" s="227"/>
      <c r="D628" s="219" t="s">
        <v>168</v>
      </c>
      <c r="E628" s="228" t="s">
        <v>28</v>
      </c>
      <c r="F628" s="229" t="s">
        <v>774</v>
      </c>
      <c r="G628" s="227"/>
      <c r="H628" s="228" t="s">
        <v>28</v>
      </c>
      <c r="I628" s="230"/>
      <c r="J628" s="227"/>
      <c r="K628" s="227"/>
      <c r="L628" s="231"/>
      <c r="M628" s="232"/>
      <c r="N628" s="233"/>
      <c r="O628" s="233"/>
      <c r="P628" s="233"/>
      <c r="Q628" s="233"/>
      <c r="R628" s="233"/>
      <c r="S628" s="233"/>
      <c r="T628" s="23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5" t="s">
        <v>168</v>
      </c>
      <c r="AU628" s="235" t="s">
        <v>178</v>
      </c>
      <c r="AV628" s="13" t="s">
        <v>81</v>
      </c>
      <c r="AW628" s="13" t="s">
        <v>35</v>
      </c>
      <c r="AX628" s="13" t="s">
        <v>73</v>
      </c>
      <c r="AY628" s="235" t="s">
        <v>154</v>
      </c>
    </row>
    <row r="629" spans="1:51" s="13" customFormat="1" ht="12">
      <c r="A629" s="13"/>
      <c r="B629" s="226"/>
      <c r="C629" s="227"/>
      <c r="D629" s="219" t="s">
        <v>168</v>
      </c>
      <c r="E629" s="228" t="s">
        <v>28</v>
      </c>
      <c r="F629" s="229" t="s">
        <v>775</v>
      </c>
      <c r="G629" s="227"/>
      <c r="H629" s="228" t="s">
        <v>28</v>
      </c>
      <c r="I629" s="230"/>
      <c r="J629" s="227"/>
      <c r="K629" s="227"/>
      <c r="L629" s="231"/>
      <c r="M629" s="232"/>
      <c r="N629" s="233"/>
      <c r="O629" s="233"/>
      <c r="P629" s="233"/>
      <c r="Q629" s="233"/>
      <c r="R629" s="233"/>
      <c r="S629" s="233"/>
      <c r="T629" s="23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5" t="s">
        <v>168</v>
      </c>
      <c r="AU629" s="235" t="s">
        <v>178</v>
      </c>
      <c r="AV629" s="13" t="s">
        <v>81</v>
      </c>
      <c r="AW629" s="13" t="s">
        <v>35</v>
      </c>
      <c r="AX629" s="13" t="s">
        <v>73</v>
      </c>
      <c r="AY629" s="235" t="s">
        <v>154</v>
      </c>
    </row>
    <row r="630" spans="1:51" s="14" customFormat="1" ht="12">
      <c r="A630" s="14"/>
      <c r="B630" s="236"/>
      <c r="C630" s="237"/>
      <c r="D630" s="219" t="s">
        <v>168</v>
      </c>
      <c r="E630" s="238" t="s">
        <v>28</v>
      </c>
      <c r="F630" s="239" t="s">
        <v>776</v>
      </c>
      <c r="G630" s="237"/>
      <c r="H630" s="240">
        <v>0.026</v>
      </c>
      <c r="I630" s="241"/>
      <c r="J630" s="237"/>
      <c r="K630" s="237"/>
      <c r="L630" s="242"/>
      <c r="M630" s="243"/>
      <c r="N630" s="244"/>
      <c r="O630" s="244"/>
      <c r="P630" s="244"/>
      <c r="Q630" s="244"/>
      <c r="R630" s="244"/>
      <c r="S630" s="244"/>
      <c r="T630" s="24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6" t="s">
        <v>168</v>
      </c>
      <c r="AU630" s="246" t="s">
        <v>178</v>
      </c>
      <c r="AV630" s="14" t="s">
        <v>83</v>
      </c>
      <c r="AW630" s="14" t="s">
        <v>35</v>
      </c>
      <c r="AX630" s="14" t="s">
        <v>81</v>
      </c>
      <c r="AY630" s="246" t="s">
        <v>154</v>
      </c>
    </row>
    <row r="631" spans="1:65" s="2" customFormat="1" ht="24.15" customHeight="1">
      <c r="A631" s="40"/>
      <c r="B631" s="41"/>
      <c r="C631" s="206" t="s">
        <v>777</v>
      </c>
      <c r="D631" s="206" t="s">
        <v>157</v>
      </c>
      <c r="E631" s="207" t="s">
        <v>778</v>
      </c>
      <c r="F631" s="208" t="s">
        <v>779</v>
      </c>
      <c r="G631" s="209" t="s">
        <v>160</v>
      </c>
      <c r="H631" s="210">
        <v>1.9</v>
      </c>
      <c r="I631" s="211"/>
      <c r="J631" s="212">
        <f>ROUND(I631*H631,2)</f>
        <v>0</v>
      </c>
      <c r="K631" s="208" t="s">
        <v>161</v>
      </c>
      <c r="L631" s="46"/>
      <c r="M631" s="213" t="s">
        <v>28</v>
      </c>
      <c r="N631" s="214" t="s">
        <v>44</v>
      </c>
      <c r="O631" s="86"/>
      <c r="P631" s="215">
        <f>O631*H631</f>
        <v>0</v>
      </c>
      <c r="Q631" s="215">
        <v>0.155</v>
      </c>
      <c r="R631" s="215">
        <f>Q631*H631</f>
        <v>0.2945</v>
      </c>
      <c r="S631" s="215">
        <v>0</v>
      </c>
      <c r="T631" s="21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17" t="s">
        <v>162</v>
      </c>
      <c r="AT631" s="217" t="s">
        <v>157</v>
      </c>
      <c r="AU631" s="217" t="s">
        <v>178</v>
      </c>
      <c r="AY631" s="19" t="s">
        <v>154</v>
      </c>
      <c r="BE631" s="218">
        <f>IF(N631="základní",J631,0)</f>
        <v>0</v>
      </c>
      <c r="BF631" s="218">
        <f>IF(N631="snížená",J631,0)</f>
        <v>0</v>
      </c>
      <c r="BG631" s="218">
        <f>IF(N631="zákl. přenesená",J631,0)</f>
        <v>0</v>
      </c>
      <c r="BH631" s="218">
        <f>IF(N631="sníž. přenesená",J631,0)</f>
        <v>0</v>
      </c>
      <c r="BI631" s="218">
        <f>IF(N631="nulová",J631,0)</f>
        <v>0</v>
      </c>
      <c r="BJ631" s="19" t="s">
        <v>81</v>
      </c>
      <c r="BK631" s="218">
        <f>ROUND(I631*H631,2)</f>
        <v>0</v>
      </c>
      <c r="BL631" s="19" t="s">
        <v>162</v>
      </c>
      <c r="BM631" s="217" t="s">
        <v>780</v>
      </c>
    </row>
    <row r="632" spans="1:47" s="2" customFormat="1" ht="12">
      <c r="A632" s="40"/>
      <c r="B632" s="41"/>
      <c r="C632" s="42"/>
      <c r="D632" s="219" t="s">
        <v>164</v>
      </c>
      <c r="E632" s="42"/>
      <c r="F632" s="220" t="s">
        <v>781</v>
      </c>
      <c r="G632" s="42"/>
      <c r="H632" s="42"/>
      <c r="I632" s="221"/>
      <c r="J632" s="42"/>
      <c r="K632" s="42"/>
      <c r="L632" s="46"/>
      <c r="M632" s="222"/>
      <c r="N632" s="223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164</v>
      </c>
      <c r="AU632" s="19" t="s">
        <v>178</v>
      </c>
    </row>
    <row r="633" spans="1:47" s="2" customFormat="1" ht="12">
      <c r="A633" s="40"/>
      <c r="B633" s="41"/>
      <c r="C633" s="42"/>
      <c r="D633" s="224" t="s">
        <v>166</v>
      </c>
      <c r="E633" s="42"/>
      <c r="F633" s="225" t="s">
        <v>782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166</v>
      </c>
      <c r="AU633" s="19" t="s">
        <v>178</v>
      </c>
    </row>
    <row r="634" spans="1:51" s="13" customFormat="1" ht="12">
      <c r="A634" s="13"/>
      <c r="B634" s="226"/>
      <c r="C634" s="227"/>
      <c r="D634" s="219" t="s">
        <v>168</v>
      </c>
      <c r="E634" s="228" t="s">
        <v>28</v>
      </c>
      <c r="F634" s="229" t="s">
        <v>783</v>
      </c>
      <c r="G634" s="227"/>
      <c r="H634" s="228" t="s">
        <v>28</v>
      </c>
      <c r="I634" s="230"/>
      <c r="J634" s="227"/>
      <c r="K634" s="227"/>
      <c r="L634" s="231"/>
      <c r="M634" s="232"/>
      <c r="N634" s="233"/>
      <c r="O634" s="233"/>
      <c r="P634" s="233"/>
      <c r="Q634" s="233"/>
      <c r="R634" s="233"/>
      <c r="S634" s="233"/>
      <c r="T634" s="23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5" t="s">
        <v>168</v>
      </c>
      <c r="AU634" s="235" t="s">
        <v>178</v>
      </c>
      <c r="AV634" s="13" t="s">
        <v>81</v>
      </c>
      <c r="AW634" s="13" t="s">
        <v>35</v>
      </c>
      <c r="AX634" s="13" t="s">
        <v>73</v>
      </c>
      <c r="AY634" s="235" t="s">
        <v>154</v>
      </c>
    </row>
    <row r="635" spans="1:51" s="14" customFormat="1" ht="12">
      <c r="A635" s="14"/>
      <c r="B635" s="236"/>
      <c r="C635" s="237"/>
      <c r="D635" s="219" t="s">
        <v>168</v>
      </c>
      <c r="E635" s="238" t="s">
        <v>28</v>
      </c>
      <c r="F635" s="239" t="s">
        <v>784</v>
      </c>
      <c r="G635" s="237"/>
      <c r="H635" s="240">
        <v>1.9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6" t="s">
        <v>168</v>
      </c>
      <c r="AU635" s="246" t="s">
        <v>178</v>
      </c>
      <c r="AV635" s="14" t="s">
        <v>83</v>
      </c>
      <c r="AW635" s="14" t="s">
        <v>35</v>
      </c>
      <c r="AX635" s="14" t="s">
        <v>81</v>
      </c>
      <c r="AY635" s="246" t="s">
        <v>154</v>
      </c>
    </row>
    <row r="636" spans="1:65" s="2" customFormat="1" ht="24.15" customHeight="1">
      <c r="A636" s="40"/>
      <c r="B636" s="41"/>
      <c r="C636" s="206" t="s">
        <v>785</v>
      </c>
      <c r="D636" s="206" t="s">
        <v>157</v>
      </c>
      <c r="E636" s="207" t="s">
        <v>786</v>
      </c>
      <c r="F636" s="208" t="s">
        <v>787</v>
      </c>
      <c r="G636" s="209" t="s">
        <v>160</v>
      </c>
      <c r="H636" s="210">
        <v>5.9</v>
      </c>
      <c r="I636" s="211"/>
      <c r="J636" s="212">
        <f>ROUND(I636*H636,2)</f>
        <v>0</v>
      </c>
      <c r="K636" s="208" t="s">
        <v>161</v>
      </c>
      <c r="L636" s="46"/>
      <c r="M636" s="213" t="s">
        <v>28</v>
      </c>
      <c r="N636" s="214" t="s">
        <v>44</v>
      </c>
      <c r="O636" s="86"/>
      <c r="P636" s="215">
        <f>O636*H636</f>
        <v>0</v>
      </c>
      <c r="Q636" s="215">
        <v>0.1403</v>
      </c>
      <c r="R636" s="215">
        <f>Q636*H636</f>
        <v>0.8277700000000001</v>
      </c>
      <c r="S636" s="215">
        <v>0</v>
      </c>
      <c r="T636" s="21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7" t="s">
        <v>162</v>
      </c>
      <c r="AT636" s="217" t="s">
        <v>157</v>
      </c>
      <c r="AU636" s="217" t="s">
        <v>178</v>
      </c>
      <c r="AY636" s="19" t="s">
        <v>154</v>
      </c>
      <c r="BE636" s="218">
        <f>IF(N636="základní",J636,0)</f>
        <v>0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9" t="s">
        <v>81</v>
      </c>
      <c r="BK636" s="218">
        <f>ROUND(I636*H636,2)</f>
        <v>0</v>
      </c>
      <c r="BL636" s="19" t="s">
        <v>162</v>
      </c>
      <c r="BM636" s="217" t="s">
        <v>788</v>
      </c>
    </row>
    <row r="637" spans="1:47" s="2" customFormat="1" ht="12">
      <c r="A637" s="40"/>
      <c r="B637" s="41"/>
      <c r="C637" s="42"/>
      <c r="D637" s="219" t="s">
        <v>164</v>
      </c>
      <c r="E637" s="42"/>
      <c r="F637" s="220" t="s">
        <v>789</v>
      </c>
      <c r="G637" s="42"/>
      <c r="H637" s="42"/>
      <c r="I637" s="221"/>
      <c r="J637" s="42"/>
      <c r="K637" s="42"/>
      <c r="L637" s="46"/>
      <c r="M637" s="222"/>
      <c r="N637" s="22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164</v>
      </c>
      <c r="AU637" s="19" t="s">
        <v>178</v>
      </c>
    </row>
    <row r="638" spans="1:47" s="2" customFormat="1" ht="12">
      <c r="A638" s="40"/>
      <c r="B638" s="41"/>
      <c r="C638" s="42"/>
      <c r="D638" s="224" t="s">
        <v>166</v>
      </c>
      <c r="E638" s="42"/>
      <c r="F638" s="225" t="s">
        <v>790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166</v>
      </c>
      <c r="AU638" s="19" t="s">
        <v>178</v>
      </c>
    </row>
    <row r="639" spans="1:51" s="13" customFormat="1" ht="12">
      <c r="A639" s="13"/>
      <c r="B639" s="226"/>
      <c r="C639" s="227"/>
      <c r="D639" s="219" t="s">
        <v>168</v>
      </c>
      <c r="E639" s="228" t="s">
        <v>28</v>
      </c>
      <c r="F639" s="229" t="s">
        <v>791</v>
      </c>
      <c r="G639" s="227"/>
      <c r="H639" s="228" t="s">
        <v>28</v>
      </c>
      <c r="I639" s="230"/>
      <c r="J639" s="227"/>
      <c r="K639" s="227"/>
      <c r="L639" s="231"/>
      <c r="M639" s="232"/>
      <c r="N639" s="233"/>
      <c r="O639" s="233"/>
      <c r="P639" s="233"/>
      <c r="Q639" s="233"/>
      <c r="R639" s="233"/>
      <c r="S639" s="233"/>
      <c r="T639" s="23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5" t="s">
        <v>168</v>
      </c>
      <c r="AU639" s="235" t="s">
        <v>178</v>
      </c>
      <c r="AV639" s="13" t="s">
        <v>81</v>
      </c>
      <c r="AW639" s="13" t="s">
        <v>35</v>
      </c>
      <c r="AX639" s="13" t="s">
        <v>73</v>
      </c>
      <c r="AY639" s="235" t="s">
        <v>154</v>
      </c>
    </row>
    <row r="640" spans="1:51" s="14" customFormat="1" ht="12">
      <c r="A640" s="14"/>
      <c r="B640" s="236"/>
      <c r="C640" s="237"/>
      <c r="D640" s="219" t="s">
        <v>168</v>
      </c>
      <c r="E640" s="238" t="s">
        <v>28</v>
      </c>
      <c r="F640" s="239" t="s">
        <v>792</v>
      </c>
      <c r="G640" s="237"/>
      <c r="H640" s="240">
        <v>5.9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6" t="s">
        <v>168</v>
      </c>
      <c r="AU640" s="246" t="s">
        <v>178</v>
      </c>
      <c r="AV640" s="14" t="s">
        <v>83</v>
      </c>
      <c r="AW640" s="14" t="s">
        <v>35</v>
      </c>
      <c r="AX640" s="14" t="s">
        <v>81</v>
      </c>
      <c r="AY640" s="246" t="s">
        <v>154</v>
      </c>
    </row>
    <row r="641" spans="1:65" s="2" customFormat="1" ht="24.15" customHeight="1">
      <c r="A641" s="40"/>
      <c r="B641" s="41"/>
      <c r="C641" s="206" t="s">
        <v>793</v>
      </c>
      <c r="D641" s="206" t="s">
        <v>157</v>
      </c>
      <c r="E641" s="207" t="s">
        <v>794</v>
      </c>
      <c r="F641" s="208" t="s">
        <v>795</v>
      </c>
      <c r="G641" s="209" t="s">
        <v>190</v>
      </c>
      <c r="H641" s="210">
        <v>12</v>
      </c>
      <c r="I641" s="211"/>
      <c r="J641" s="212">
        <f>ROUND(I641*H641,2)</f>
        <v>0</v>
      </c>
      <c r="K641" s="208" t="s">
        <v>161</v>
      </c>
      <c r="L641" s="46"/>
      <c r="M641" s="213" t="s">
        <v>28</v>
      </c>
      <c r="N641" s="214" t="s">
        <v>44</v>
      </c>
      <c r="O641" s="86"/>
      <c r="P641" s="215">
        <f>O641*H641</f>
        <v>0</v>
      </c>
      <c r="Q641" s="215">
        <v>0.00013</v>
      </c>
      <c r="R641" s="215">
        <f>Q641*H641</f>
        <v>0.0015599999999999998</v>
      </c>
      <c r="S641" s="215">
        <v>0</v>
      </c>
      <c r="T641" s="216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17" t="s">
        <v>162</v>
      </c>
      <c r="AT641" s="217" t="s">
        <v>157</v>
      </c>
      <c r="AU641" s="217" t="s">
        <v>178</v>
      </c>
      <c r="AY641" s="19" t="s">
        <v>154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9" t="s">
        <v>81</v>
      </c>
      <c r="BK641" s="218">
        <f>ROUND(I641*H641,2)</f>
        <v>0</v>
      </c>
      <c r="BL641" s="19" t="s">
        <v>162</v>
      </c>
      <c r="BM641" s="217" t="s">
        <v>796</v>
      </c>
    </row>
    <row r="642" spans="1:47" s="2" customFormat="1" ht="12">
      <c r="A642" s="40"/>
      <c r="B642" s="41"/>
      <c r="C642" s="42"/>
      <c r="D642" s="219" t="s">
        <v>164</v>
      </c>
      <c r="E642" s="42"/>
      <c r="F642" s="220" t="s">
        <v>797</v>
      </c>
      <c r="G642" s="42"/>
      <c r="H642" s="42"/>
      <c r="I642" s="221"/>
      <c r="J642" s="42"/>
      <c r="K642" s="42"/>
      <c r="L642" s="46"/>
      <c r="M642" s="222"/>
      <c r="N642" s="223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164</v>
      </c>
      <c r="AU642" s="19" t="s">
        <v>178</v>
      </c>
    </row>
    <row r="643" spans="1:47" s="2" customFormat="1" ht="12">
      <c r="A643" s="40"/>
      <c r="B643" s="41"/>
      <c r="C643" s="42"/>
      <c r="D643" s="224" t="s">
        <v>166</v>
      </c>
      <c r="E643" s="42"/>
      <c r="F643" s="225" t="s">
        <v>798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166</v>
      </c>
      <c r="AU643" s="19" t="s">
        <v>178</v>
      </c>
    </row>
    <row r="644" spans="1:51" s="13" customFormat="1" ht="12">
      <c r="A644" s="13"/>
      <c r="B644" s="226"/>
      <c r="C644" s="227"/>
      <c r="D644" s="219" t="s">
        <v>168</v>
      </c>
      <c r="E644" s="228" t="s">
        <v>28</v>
      </c>
      <c r="F644" s="229" t="s">
        <v>799</v>
      </c>
      <c r="G644" s="227"/>
      <c r="H644" s="228" t="s">
        <v>28</v>
      </c>
      <c r="I644" s="230"/>
      <c r="J644" s="227"/>
      <c r="K644" s="227"/>
      <c r="L644" s="231"/>
      <c r="M644" s="232"/>
      <c r="N644" s="233"/>
      <c r="O644" s="233"/>
      <c r="P644" s="233"/>
      <c r="Q644" s="233"/>
      <c r="R644" s="233"/>
      <c r="S644" s="233"/>
      <c r="T644" s="23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5" t="s">
        <v>168</v>
      </c>
      <c r="AU644" s="235" t="s">
        <v>178</v>
      </c>
      <c r="AV644" s="13" t="s">
        <v>81</v>
      </c>
      <c r="AW644" s="13" t="s">
        <v>35</v>
      </c>
      <c r="AX644" s="13" t="s">
        <v>73</v>
      </c>
      <c r="AY644" s="235" t="s">
        <v>154</v>
      </c>
    </row>
    <row r="645" spans="1:51" s="14" customFormat="1" ht="12">
      <c r="A645" s="14"/>
      <c r="B645" s="236"/>
      <c r="C645" s="237"/>
      <c r="D645" s="219" t="s">
        <v>168</v>
      </c>
      <c r="E645" s="238" t="s">
        <v>28</v>
      </c>
      <c r="F645" s="239" t="s">
        <v>800</v>
      </c>
      <c r="G645" s="237"/>
      <c r="H645" s="240">
        <v>1.2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168</v>
      </c>
      <c r="AU645" s="246" t="s">
        <v>178</v>
      </c>
      <c r="AV645" s="14" t="s">
        <v>83</v>
      </c>
      <c r="AW645" s="14" t="s">
        <v>35</v>
      </c>
      <c r="AX645" s="14" t="s">
        <v>73</v>
      </c>
      <c r="AY645" s="246" t="s">
        <v>154</v>
      </c>
    </row>
    <row r="646" spans="1:51" s="13" customFormat="1" ht="12">
      <c r="A646" s="13"/>
      <c r="B646" s="226"/>
      <c r="C646" s="227"/>
      <c r="D646" s="219" t="s">
        <v>168</v>
      </c>
      <c r="E646" s="228" t="s">
        <v>28</v>
      </c>
      <c r="F646" s="229" t="s">
        <v>801</v>
      </c>
      <c r="G646" s="227"/>
      <c r="H646" s="228" t="s">
        <v>28</v>
      </c>
      <c r="I646" s="230"/>
      <c r="J646" s="227"/>
      <c r="K646" s="227"/>
      <c r="L646" s="231"/>
      <c r="M646" s="232"/>
      <c r="N646" s="233"/>
      <c r="O646" s="233"/>
      <c r="P646" s="233"/>
      <c r="Q646" s="233"/>
      <c r="R646" s="233"/>
      <c r="S646" s="233"/>
      <c r="T646" s="23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5" t="s">
        <v>168</v>
      </c>
      <c r="AU646" s="235" t="s">
        <v>178</v>
      </c>
      <c r="AV646" s="13" t="s">
        <v>81</v>
      </c>
      <c r="AW646" s="13" t="s">
        <v>35</v>
      </c>
      <c r="AX646" s="13" t="s">
        <v>73</v>
      </c>
      <c r="AY646" s="235" t="s">
        <v>154</v>
      </c>
    </row>
    <row r="647" spans="1:51" s="14" customFormat="1" ht="12">
      <c r="A647" s="14"/>
      <c r="B647" s="236"/>
      <c r="C647" s="237"/>
      <c r="D647" s="219" t="s">
        <v>168</v>
      </c>
      <c r="E647" s="238" t="s">
        <v>28</v>
      </c>
      <c r="F647" s="239" t="s">
        <v>802</v>
      </c>
      <c r="G647" s="237"/>
      <c r="H647" s="240">
        <v>4.1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168</v>
      </c>
      <c r="AU647" s="246" t="s">
        <v>178</v>
      </c>
      <c r="AV647" s="14" t="s">
        <v>83</v>
      </c>
      <c r="AW647" s="14" t="s">
        <v>35</v>
      </c>
      <c r="AX647" s="14" t="s">
        <v>73</v>
      </c>
      <c r="AY647" s="246" t="s">
        <v>154</v>
      </c>
    </row>
    <row r="648" spans="1:51" s="13" customFormat="1" ht="12">
      <c r="A648" s="13"/>
      <c r="B648" s="226"/>
      <c r="C648" s="227"/>
      <c r="D648" s="219" t="s">
        <v>168</v>
      </c>
      <c r="E648" s="228" t="s">
        <v>28</v>
      </c>
      <c r="F648" s="229" t="s">
        <v>803</v>
      </c>
      <c r="G648" s="227"/>
      <c r="H648" s="228" t="s">
        <v>28</v>
      </c>
      <c r="I648" s="230"/>
      <c r="J648" s="227"/>
      <c r="K648" s="227"/>
      <c r="L648" s="231"/>
      <c r="M648" s="232"/>
      <c r="N648" s="233"/>
      <c r="O648" s="233"/>
      <c r="P648" s="233"/>
      <c r="Q648" s="233"/>
      <c r="R648" s="233"/>
      <c r="S648" s="233"/>
      <c r="T648" s="23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5" t="s">
        <v>168</v>
      </c>
      <c r="AU648" s="235" t="s">
        <v>178</v>
      </c>
      <c r="AV648" s="13" t="s">
        <v>81</v>
      </c>
      <c r="AW648" s="13" t="s">
        <v>35</v>
      </c>
      <c r="AX648" s="13" t="s">
        <v>73</v>
      </c>
      <c r="AY648" s="235" t="s">
        <v>154</v>
      </c>
    </row>
    <row r="649" spans="1:51" s="14" customFormat="1" ht="12">
      <c r="A649" s="14"/>
      <c r="B649" s="236"/>
      <c r="C649" s="237"/>
      <c r="D649" s="219" t="s">
        <v>168</v>
      </c>
      <c r="E649" s="238" t="s">
        <v>28</v>
      </c>
      <c r="F649" s="239" t="s">
        <v>804</v>
      </c>
      <c r="G649" s="237"/>
      <c r="H649" s="240">
        <v>6.7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6" t="s">
        <v>168</v>
      </c>
      <c r="AU649" s="246" t="s">
        <v>178</v>
      </c>
      <c r="AV649" s="14" t="s">
        <v>83</v>
      </c>
      <c r="AW649" s="14" t="s">
        <v>35</v>
      </c>
      <c r="AX649" s="14" t="s">
        <v>73</v>
      </c>
      <c r="AY649" s="246" t="s">
        <v>154</v>
      </c>
    </row>
    <row r="650" spans="1:51" s="15" customFormat="1" ht="12">
      <c r="A650" s="15"/>
      <c r="B650" s="247"/>
      <c r="C650" s="248"/>
      <c r="D650" s="219" t="s">
        <v>168</v>
      </c>
      <c r="E650" s="249" t="s">
        <v>28</v>
      </c>
      <c r="F650" s="250" t="s">
        <v>222</v>
      </c>
      <c r="G650" s="248"/>
      <c r="H650" s="251">
        <v>12</v>
      </c>
      <c r="I650" s="252"/>
      <c r="J650" s="248"/>
      <c r="K650" s="248"/>
      <c r="L650" s="253"/>
      <c r="M650" s="254"/>
      <c r="N650" s="255"/>
      <c r="O650" s="255"/>
      <c r="P650" s="255"/>
      <c r="Q650" s="255"/>
      <c r="R650" s="255"/>
      <c r="S650" s="255"/>
      <c r="T650" s="25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57" t="s">
        <v>168</v>
      </c>
      <c r="AU650" s="257" t="s">
        <v>178</v>
      </c>
      <c r="AV650" s="15" t="s">
        <v>162</v>
      </c>
      <c r="AW650" s="15" t="s">
        <v>35</v>
      </c>
      <c r="AX650" s="15" t="s">
        <v>81</v>
      </c>
      <c r="AY650" s="257" t="s">
        <v>154</v>
      </c>
    </row>
    <row r="651" spans="1:63" s="12" customFormat="1" ht="20.85" customHeight="1">
      <c r="A651" s="12"/>
      <c r="B651" s="190"/>
      <c r="C651" s="191"/>
      <c r="D651" s="192" t="s">
        <v>72</v>
      </c>
      <c r="E651" s="204" t="s">
        <v>204</v>
      </c>
      <c r="F651" s="204" t="s">
        <v>805</v>
      </c>
      <c r="G651" s="191"/>
      <c r="H651" s="191"/>
      <c r="I651" s="194"/>
      <c r="J651" s="205">
        <f>BK651</f>
        <v>0</v>
      </c>
      <c r="K651" s="191"/>
      <c r="L651" s="196"/>
      <c r="M651" s="197"/>
      <c r="N651" s="198"/>
      <c r="O651" s="198"/>
      <c r="P651" s="199">
        <f>SUM(P652:P823)</f>
        <v>0</v>
      </c>
      <c r="Q651" s="198"/>
      <c r="R651" s="199">
        <f>SUM(R652:R823)</f>
        <v>12.20438075</v>
      </c>
      <c r="S651" s="198"/>
      <c r="T651" s="200">
        <f>SUM(T652:T823)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01" t="s">
        <v>81</v>
      </c>
      <c r="AT651" s="202" t="s">
        <v>72</v>
      </c>
      <c r="AU651" s="202" t="s">
        <v>83</v>
      </c>
      <c r="AY651" s="201" t="s">
        <v>154</v>
      </c>
      <c r="BK651" s="203">
        <f>SUM(BK652:BK823)</f>
        <v>0</v>
      </c>
    </row>
    <row r="652" spans="1:65" s="2" customFormat="1" ht="33" customHeight="1">
      <c r="A652" s="40"/>
      <c r="B652" s="41"/>
      <c r="C652" s="206" t="s">
        <v>806</v>
      </c>
      <c r="D652" s="206" t="s">
        <v>157</v>
      </c>
      <c r="E652" s="207" t="s">
        <v>807</v>
      </c>
      <c r="F652" s="208" t="s">
        <v>808</v>
      </c>
      <c r="G652" s="209" t="s">
        <v>181</v>
      </c>
      <c r="H652" s="210">
        <v>0.225</v>
      </c>
      <c r="I652" s="211"/>
      <c r="J652" s="212">
        <f>ROUND(I652*H652,2)</f>
        <v>0</v>
      </c>
      <c r="K652" s="208" t="s">
        <v>161</v>
      </c>
      <c r="L652" s="46"/>
      <c r="M652" s="213" t="s">
        <v>28</v>
      </c>
      <c r="N652" s="214" t="s">
        <v>44</v>
      </c>
      <c r="O652" s="86"/>
      <c r="P652" s="215">
        <f>O652*H652</f>
        <v>0</v>
      </c>
      <c r="Q652" s="215">
        <v>2.50187</v>
      </c>
      <c r="R652" s="215">
        <f>Q652*H652</f>
        <v>0.56292075</v>
      </c>
      <c r="S652" s="215">
        <v>0</v>
      </c>
      <c r="T652" s="21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162</v>
      </c>
      <c r="AT652" s="217" t="s">
        <v>157</v>
      </c>
      <c r="AU652" s="217" t="s">
        <v>178</v>
      </c>
      <c r="AY652" s="19" t="s">
        <v>154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81</v>
      </c>
      <c r="BK652" s="218">
        <f>ROUND(I652*H652,2)</f>
        <v>0</v>
      </c>
      <c r="BL652" s="19" t="s">
        <v>162</v>
      </c>
      <c r="BM652" s="217" t="s">
        <v>809</v>
      </c>
    </row>
    <row r="653" spans="1:47" s="2" customFormat="1" ht="12">
      <c r="A653" s="40"/>
      <c r="B653" s="41"/>
      <c r="C653" s="42"/>
      <c r="D653" s="219" t="s">
        <v>164</v>
      </c>
      <c r="E653" s="42"/>
      <c r="F653" s="220" t="s">
        <v>810</v>
      </c>
      <c r="G653" s="42"/>
      <c r="H653" s="42"/>
      <c r="I653" s="221"/>
      <c r="J653" s="42"/>
      <c r="K653" s="42"/>
      <c r="L653" s="46"/>
      <c r="M653" s="222"/>
      <c r="N653" s="223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164</v>
      </c>
      <c r="AU653" s="19" t="s">
        <v>178</v>
      </c>
    </row>
    <row r="654" spans="1:47" s="2" customFormat="1" ht="12">
      <c r="A654" s="40"/>
      <c r="B654" s="41"/>
      <c r="C654" s="42"/>
      <c r="D654" s="224" t="s">
        <v>166</v>
      </c>
      <c r="E654" s="42"/>
      <c r="F654" s="225" t="s">
        <v>811</v>
      </c>
      <c r="G654" s="42"/>
      <c r="H654" s="42"/>
      <c r="I654" s="221"/>
      <c r="J654" s="42"/>
      <c r="K654" s="42"/>
      <c r="L654" s="46"/>
      <c r="M654" s="222"/>
      <c r="N654" s="223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166</v>
      </c>
      <c r="AU654" s="19" t="s">
        <v>178</v>
      </c>
    </row>
    <row r="655" spans="1:51" s="13" customFormat="1" ht="12">
      <c r="A655" s="13"/>
      <c r="B655" s="226"/>
      <c r="C655" s="227"/>
      <c r="D655" s="219" t="s">
        <v>168</v>
      </c>
      <c r="E655" s="228" t="s">
        <v>28</v>
      </c>
      <c r="F655" s="229" t="s">
        <v>812</v>
      </c>
      <c r="G655" s="227"/>
      <c r="H655" s="228" t="s">
        <v>28</v>
      </c>
      <c r="I655" s="230"/>
      <c r="J655" s="227"/>
      <c r="K655" s="227"/>
      <c r="L655" s="231"/>
      <c r="M655" s="232"/>
      <c r="N655" s="233"/>
      <c r="O655" s="233"/>
      <c r="P655" s="233"/>
      <c r="Q655" s="233"/>
      <c r="R655" s="233"/>
      <c r="S655" s="233"/>
      <c r="T655" s="23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5" t="s">
        <v>168</v>
      </c>
      <c r="AU655" s="235" t="s">
        <v>178</v>
      </c>
      <c r="AV655" s="13" t="s">
        <v>81</v>
      </c>
      <c r="AW655" s="13" t="s">
        <v>35</v>
      </c>
      <c r="AX655" s="13" t="s">
        <v>73</v>
      </c>
      <c r="AY655" s="235" t="s">
        <v>154</v>
      </c>
    </row>
    <row r="656" spans="1:51" s="14" customFormat="1" ht="12">
      <c r="A656" s="14"/>
      <c r="B656" s="236"/>
      <c r="C656" s="237"/>
      <c r="D656" s="219" t="s">
        <v>168</v>
      </c>
      <c r="E656" s="238" t="s">
        <v>28</v>
      </c>
      <c r="F656" s="239" t="s">
        <v>813</v>
      </c>
      <c r="G656" s="237"/>
      <c r="H656" s="240">
        <v>0.014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168</v>
      </c>
      <c r="AU656" s="246" t="s">
        <v>178</v>
      </c>
      <c r="AV656" s="14" t="s">
        <v>83</v>
      </c>
      <c r="AW656" s="14" t="s">
        <v>35</v>
      </c>
      <c r="AX656" s="14" t="s">
        <v>73</v>
      </c>
      <c r="AY656" s="246" t="s">
        <v>154</v>
      </c>
    </row>
    <row r="657" spans="1:51" s="13" customFormat="1" ht="12">
      <c r="A657" s="13"/>
      <c r="B657" s="226"/>
      <c r="C657" s="227"/>
      <c r="D657" s="219" t="s">
        <v>168</v>
      </c>
      <c r="E657" s="228" t="s">
        <v>28</v>
      </c>
      <c r="F657" s="229" t="s">
        <v>814</v>
      </c>
      <c r="G657" s="227"/>
      <c r="H657" s="228" t="s">
        <v>28</v>
      </c>
      <c r="I657" s="230"/>
      <c r="J657" s="227"/>
      <c r="K657" s="227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168</v>
      </c>
      <c r="AU657" s="235" t="s">
        <v>178</v>
      </c>
      <c r="AV657" s="13" t="s">
        <v>81</v>
      </c>
      <c r="AW657" s="13" t="s">
        <v>35</v>
      </c>
      <c r="AX657" s="13" t="s">
        <v>73</v>
      </c>
      <c r="AY657" s="235" t="s">
        <v>154</v>
      </c>
    </row>
    <row r="658" spans="1:51" s="14" customFormat="1" ht="12">
      <c r="A658" s="14"/>
      <c r="B658" s="236"/>
      <c r="C658" s="237"/>
      <c r="D658" s="219" t="s">
        <v>168</v>
      </c>
      <c r="E658" s="238" t="s">
        <v>28</v>
      </c>
      <c r="F658" s="239" t="s">
        <v>815</v>
      </c>
      <c r="G658" s="237"/>
      <c r="H658" s="240">
        <v>0.1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6" t="s">
        <v>168</v>
      </c>
      <c r="AU658" s="246" t="s">
        <v>178</v>
      </c>
      <c r="AV658" s="14" t="s">
        <v>83</v>
      </c>
      <c r="AW658" s="14" t="s">
        <v>35</v>
      </c>
      <c r="AX658" s="14" t="s">
        <v>73</v>
      </c>
      <c r="AY658" s="246" t="s">
        <v>154</v>
      </c>
    </row>
    <row r="659" spans="1:51" s="13" customFormat="1" ht="12">
      <c r="A659" s="13"/>
      <c r="B659" s="226"/>
      <c r="C659" s="227"/>
      <c r="D659" s="219" t="s">
        <v>168</v>
      </c>
      <c r="E659" s="228" t="s">
        <v>28</v>
      </c>
      <c r="F659" s="229" t="s">
        <v>816</v>
      </c>
      <c r="G659" s="227"/>
      <c r="H659" s="228" t="s">
        <v>28</v>
      </c>
      <c r="I659" s="230"/>
      <c r="J659" s="227"/>
      <c r="K659" s="227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168</v>
      </c>
      <c r="AU659" s="235" t="s">
        <v>178</v>
      </c>
      <c r="AV659" s="13" t="s">
        <v>81</v>
      </c>
      <c r="AW659" s="13" t="s">
        <v>35</v>
      </c>
      <c r="AX659" s="13" t="s">
        <v>73</v>
      </c>
      <c r="AY659" s="235" t="s">
        <v>154</v>
      </c>
    </row>
    <row r="660" spans="1:51" s="14" customFormat="1" ht="12">
      <c r="A660" s="14"/>
      <c r="B660" s="236"/>
      <c r="C660" s="237"/>
      <c r="D660" s="219" t="s">
        <v>168</v>
      </c>
      <c r="E660" s="238" t="s">
        <v>28</v>
      </c>
      <c r="F660" s="239" t="s">
        <v>817</v>
      </c>
      <c r="G660" s="237"/>
      <c r="H660" s="240">
        <v>0.111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168</v>
      </c>
      <c r="AU660" s="246" t="s">
        <v>178</v>
      </c>
      <c r="AV660" s="14" t="s">
        <v>83</v>
      </c>
      <c r="AW660" s="14" t="s">
        <v>35</v>
      </c>
      <c r="AX660" s="14" t="s">
        <v>73</v>
      </c>
      <c r="AY660" s="246" t="s">
        <v>154</v>
      </c>
    </row>
    <row r="661" spans="1:51" s="15" customFormat="1" ht="12">
      <c r="A661" s="15"/>
      <c r="B661" s="247"/>
      <c r="C661" s="248"/>
      <c r="D661" s="219" t="s">
        <v>168</v>
      </c>
      <c r="E661" s="249" t="s">
        <v>28</v>
      </c>
      <c r="F661" s="250" t="s">
        <v>222</v>
      </c>
      <c r="G661" s="248"/>
      <c r="H661" s="251">
        <v>0.225</v>
      </c>
      <c r="I661" s="252"/>
      <c r="J661" s="248"/>
      <c r="K661" s="248"/>
      <c r="L661" s="253"/>
      <c r="M661" s="254"/>
      <c r="N661" s="255"/>
      <c r="O661" s="255"/>
      <c r="P661" s="255"/>
      <c r="Q661" s="255"/>
      <c r="R661" s="255"/>
      <c r="S661" s="255"/>
      <c r="T661" s="25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7" t="s">
        <v>168</v>
      </c>
      <c r="AU661" s="257" t="s">
        <v>178</v>
      </c>
      <c r="AV661" s="15" t="s">
        <v>162</v>
      </c>
      <c r="AW661" s="15" t="s">
        <v>35</v>
      </c>
      <c r="AX661" s="15" t="s">
        <v>81</v>
      </c>
      <c r="AY661" s="257" t="s">
        <v>154</v>
      </c>
    </row>
    <row r="662" spans="1:65" s="2" customFormat="1" ht="24.15" customHeight="1">
      <c r="A662" s="40"/>
      <c r="B662" s="41"/>
      <c r="C662" s="206" t="s">
        <v>818</v>
      </c>
      <c r="D662" s="206" t="s">
        <v>157</v>
      </c>
      <c r="E662" s="207" t="s">
        <v>819</v>
      </c>
      <c r="F662" s="208" t="s">
        <v>820</v>
      </c>
      <c r="G662" s="209" t="s">
        <v>160</v>
      </c>
      <c r="H662" s="210">
        <v>3.1</v>
      </c>
      <c r="I662" s="211"/>
      <c r="J662" s="212">
        <f>ROUND(I662*H662,2)</f>
        <v>0</v>
      </c>
      <c r="K662" s="208" t="s">
        <v>161</v>
      </c>
      <c r="L662" s="46"/>
      <c r="M662" s="213" t="s">
        <v>28</v>
      </c>
      <c r="N662" s="214" t="s">
        <v>44</v>
      </c>
      <c r="O662" s="86"/>
      <c r="P662" s="215">
        <f>O662*H662</f>
        <v>0</v>
      </c>
      <c r="Q662" s="215">
        <v>0.1231</v>
      </c>
      <c r="R662" s="215">
        <f>Q662*H662</f>
        <v>0.38161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305</v>
      </c>
      <c r="AT662" s="217" t="s">
        <v>157</v>
      </c>
      <c r="AU662" s="217" t="s">
        <v>178</v>
      </c>
      <c r="AY662" s="19" t="s">
        <v>154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9" t="s">
        <v>81</v>
      </c>
      <c r="BK662" s="218">
        <f>ROUND(I662*H662,2)</f>
        <v>0</v>
      </c>
      <c r="BL662" s="19" t="s">
        <v>305</v>
      </c>
      <c r="BM662" s="217" t="s">
        <v>821</v>
      </c>
    </row>
    <row r="663" spans="1:47" s="2" customFormat="1" ht="12">
      <c r="A663" s="40"/>
      <c r="B663" s="41"/>
      <c r="C663" s="42"/>
      <c r="D663" s="219" t="s">
        <v>164</v>
      </c>
      <c r="E663" s="42"/>
      <c r="F663" s="220" t="s">
        <v>822</v>
      </c>
      <c r="G663" s="42"/>
      <c r="H663" s="42"/>
      <c r="I663" s="221"/>
      <c r="J663" s="42"/>
      <c r="K663" s="42"/>
      <c r="L663" s="46"/>
      <c r="M663" s="222"/>
      <c r="N663" s="223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164</v>
      </c>
      <c r="AU663" s="19" t="s">
        <v>178</v>
      </c>
    </row>
    <row r="664" spans="1:47" s="2" customFormat="1" ht="12">
      <c r="A664" s="40"/>
      <c r="B664" s="41"/>
      <c r="C664" s="42"/>
      <c r="D664" s="224" t="s">
        <v>166</v>
      </c>
      <c r="E664" s="42"/>
      <c r="F664" s="225" t="s">
        <v>823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166</v>
      </c>
      <c r="AU664" s="19" t="s">
        <v>178</v>
      </c>
    </row>
    <row r="665" spans="1:51" s="13" customFormat="1" ht="12">
      <c r="A665" s="13"/>
      <c r="B665" s="226"/>
      <c r="C665" s="227"/>
      <c r="D665" s="219" t="s">
        <v>168</v>
      </c>
      <c r="E665" s="228" t="s">
        <v>28</v>
      </c>
      <c r="F665" s="229" t="s">
        <v>824</v>
      </c>
      <c r="G665" s="227"/>
      <c r="H665" s="228" t="s">
        <v>28</v>
      </c>
      <c r="I665" s="230"/>
      <c r="J665" s="227"/>
      <c r="K665" s="227"/>
      <c r="L665" s="231"/>
      <c r="M665" s="232"/>
      <c r="N665" s="233"/>
      <c r="O665" s="233"/>
      <c r="P665" s="233"/>
      <c r="Q665" s="233"/>
      <c r="R665" s="233"/>
      <c r="S665" s="233"/>
      <c r="T665" s="23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5" t="s">
        <v>168</v>
      </c>
      <c r="AU665" s="235" t="s">
        <v>178</v>
      </c>
      <c r="AV665" s="13" t="s">
        <v>81</v>
      </c>
      <c r="AW665" s="13" t="s">
        <v>35</v>
      </c>
      <c r="AX665" s="13" t="s">
        <v>73</v>
      </c>
      <c r="AY665" s="235" t="s">
        <v>154</v>
      </c>
    </row>
    <row r="666" spans="1:51" s="13" customFormat="1" ht="12">
      <c r="A666" s="13"/>
      <c r="B666" s="226"/>
      <c r="C666" s="227"/>
      <c r="D666" s="219" t="s">
        <v>168</v>
      </c>
      <c r="E666" s="228" t="s">
        <v>28</v>
      </c>
      <c r="F666" s="229" t="s">
        <v>825</v>
      </c>
      <c r="G666" s="227"/>
      <c r="H666" s="228" t="s">
        <v>28</v>
      </c>
      <c r="I666" s="230"/>
      <c r="J666" s="227"/>
      <c r="K666" s="227"/>
      <c r="L666" s="231"/>
      <c r="M666" s="232"/>
      <c r="N666" s="233"/>
      <c r="O666" s="233"/>
      <c r="P666" s="233"/>
      <c r="Q666" s="233"/>
      <c r="R666" s="233"/>
      <c r="S666" s="233"/>
      <c r="T666" s="23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5" t="s">
        <v>168</v>
      </c>
      <c r="AU666" s="235" t="s">
        <v>178</v>
      </c>
      <c r="AV666" s="13" t="s">
        <v>81</v>
      </c>
      <c r="AW666" s="13" t="s">
        <v>35</v>
      </c>
      <c r="AX666" s="13" t="s">
        <v>73</v>
      </c>
      <c r="AY666" s="235" t="s">
        <v>154</v>
      </c>
    </row>
    <row r="667" spans="1:51" s="14" customFormat="1" ht="12">
      <c r="A667" s="14"/>
      <c r="B667" s="236"/>
      <c r="C667" s="237"/>
      <c r="D667" s="219" t="s">
        <v>168</v>
      </c>
      <c r="E667" s="238" t="s">
        <v>28</v>
      </c>
      <c r="F667" s="239" t="s">
        <v>826</v>
      </c>
      <c r="G667" s="237"/>
      <c r="H667" s="240">
        <v>3.1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6" t="s">
        <v>168</v>
      </c>
      <c r="AU667" s="246" t="s">
        <v>178</v>
      </c>
      <c r="AV667" s="14" t="s">
        <v>83</v>
      </c>
      <c r="AW667" s="14" t="s">
        <v>35</v>
      </c>
      <c r="AX667" s="14" t="s">
        <v>81</v>
      </c>
      <c r="AY667" s="246" t="s">
        <v>154</v>
      </c>
    </row>
    <row r="668" spans="1:65" s="2" customFormat="1" ht="16.5" customHeight="1">
      <c r="A668" s="40"/>
      <c r="B668" s="41"/>
      <c r="C668" s="206" t="s">
        <v>827</v>
      </c>
      <c r="D668" s="206" t="s">
        <v>157</v>
      </c>
      <c r="E668" s="207" t="s">
        <v>828</v>
      </c>
      <c r="F668" s="208" t="s">
        <v>829</v>
      </c>
      <c r="G668" s="209" t="s">
        <v>160</v>
      </c>
      <c r="H668" s="210">
        <v>7</v>
      </c>
      <c r="I668" s="211"/>
      <c r="J668" s="212">
        <f>ROUND(I668*H668,2)</f>
        <v>0</v>
      </c>
      <c r="K668" s="208" t="s">
        <v>161</v>
      </c>
      <c r="L668" s="46"/>
      <c r="M668" s="213" t="s">
        <v>28</v>
      </c>
      <c r="N668" s="214" t="s">
        <v>44</v>
      </c>
      <c r="O668" s="86"/>
      <c r="P668" s="215">
        <f>O668*H668</f>
        <v>0</v>
      </c>
      <c r="Q668" s="215">
        <v>0.00085</v>
      </c>
      <c r="R668" s="215">
        <f>Q668*H668</f>
        <v>0.0059499999999999996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162</v>
      </c>
      <c r="AT668" s="217" t="s">
        <v>157</v>
      </c>
      <c r="AU668" s="217" t="s">
        <v>178</v>
      </c>
      <c r="AY668" s="19" t="s">
        <v>154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81</v>
      </c>
      <c r="BK668" s="218">
        <f>ROUND(I668*H668,2)</f>
        <v>0</v>
      </c>
      <c r="BL668" s="19" t="s">
        <v>162</v>
      </c>
      <c r="BM668" s="217" t="s">
        <v>830</v>
      </c>
    </row>
    <row r="669" spans="1:47" s="2" customFormat="1" ht="12">
      <c r="A669" s="40"/>
      <c r="B669" s="41"/>
      <c r="C669" s="42"/>
      <c r="D669" s="219" t="s">
        <v>164</v>
      </c>
      <c r="E669" s="42"/>
      <c r="F669" s="220" t="s">
        <v>831</v>
      </c>
      <c r="G669" s="42"/>
      <c r="H669" s="42"/>
      <c r="I669" s="221"/>
      <c r="J669" s="42"/>
      <c r="K669" s="42"/>
      <c r="L669" s="46"/>
      <c r="M669" s="222"/>
      <c r="N669" s="223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164</v>
      </c>
      <c r="AU669" s="19" t="s">
        <v>178</v>
      </c>
    </row>
    <row r="670" spans="1:47" s="2" customFormat="1" ht="12">
      <c r="A670" s="40"/>
      <c r="B670" s="41"/>
      <c r="C670" s="42"/>
      <c r="D670" s="224" t="s">
        <v>166</v>
      </c>
      <c r="E670" s="42"/>
      <c r="F670" s="225" t="s">
        <v>832</v>
      </c>
      <c r="G670" s="42"/>
      <c r="H670" s="42"/>
      <c r="I670" s="221"/>
      <c r="J670" s="42"/>
      <c r="K670" s="42"/>
      <c r="L670" s="46"/>
      <c r="M670" s="222"/>
      <c r="N670" s="223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166</v>
      </c>
      <c r="AU670" s="19" t="s">
        <v>178</v>
      </c>
    </row>
    <row r="671" spans="1:51" s="13" customFormat="1" ht="12">
      <c r="A671" s="13"/>
      <c r="B671" s="226"/>
      <c r="C671" s="227"/>
      <c r="D671" s="219" t="s">
        <v>168</v>
      </c>
      <c r="E671" s="228" t="s">
        <v>28</v>
      </c>
      <c r="F671" s="229" t="s">
        <v>766</v>
      </c>
      <c r="G671" s="227"/>
      <c r="H671" s="228" t="s">
        <v>28</v>
      </c>
      <c r="I671" s="230"/>
      <c r="J671" s="227"/>
      <c r="K671" s="227"/>
      <c r="L671" s="231"/>
      <c r="M671" s="232"/>
      <c r="N671" s="233"/>
      <c r="O671" s="233"/>
      <c r="P671" s="233"/>
      <c r="Q671" s="233"/>
      <c r="R671" s="233"/>
      <c r="S671" s="233"/>
      <c r="T671" s="23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5" t="s">
        <v>168</v>
      </c>
      <c r="AU671" s="235" t="s">
        <v>178</v>
      </c>
      <c r="AV671" s="13" t="s">
        <v>81</v>
      </c>
      <c r="AW671" s="13" t="s">
        <v>35</v>
      </c>
      <c r="AX671" s="13" t="s">
        <v>73</v>
      </c>
      <c r="AY671" s="235" t="s">
        <v>154</v>
      </c>
    </row>
    <row r="672" spans="1:51" s="14" customFormat="1" ht="12">
      <c r="A672" s="14"/>
      <c r="B672" s="236"/>
      <c r="C672" s="237"/>
      <c r="D672" s="219" t="s">
        <v>168</v>
      </c>
      <c r="E672" s="238" t="s">
        <v>28</v>
      </c>
      <c r="F672" s="239" t="s">
        <v>833</v>
      </c>
      <c r="G672" s="237"/>
      <c r="H672" s="240">
        <v>0.78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168</v>
      </c>
      <c r="AU672" s="246" t="s">
        <v>178</v>
      </c>
      <c r="AV672" s="14" t="s">
        <v>83</v>
      </c>
      <c r="AW672" s="14" t="s">
        <v>35</v>
      </c>
      <c r="AX672" s="14" t="s">
        <v>73</v>
      </c>
      <c r="AY672" s="246" t="s">
        <v>154</v>
      </c>
    </row>
    <row r="673" spans="1:51" s="14" customFormat="1" ht="12">
      <c r="A673" s="14"/>
      <c r="B673" s="236"/>
      <c r="C673" s="237"/>
      <c r="D673" s="219" t="s">
        <v>168</v>
      </c>
      <c r="E673" s="238" t="s">
        <v>28</v>
      </c>
      <c r="F673" s="239" t="s">
        <v>834</v>
      </c>
      <c r="G673" s="237"/>
      <c r="H673" s="240">
        <v>6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168</v>
      </c>
      <c r="AU673" s="246" t="s">
        <v>178</v>
      </c>
      <c r="AV673" s="14" t="s">
        <v>83</v>
      </c>
      <c r="AW673" s="14" t="s">
        <v>35</v>
      </c>
      <c r="AX673" s="14" t="s">
        <v>73</v>
      </c>
      <c r="AY673" s="246" t="s">
        <v>154</v>
      </c>
    </row>
    <row r="674" spans="1:51" s="14" customFormat="1" ht="12">
      <c r="A674" s="14"/>
      <c r="B674" s="236"/>
      <c r="C674" s="237"/>
      <c r="D674" s="219" t="s">
        <v>168</v>
      </c>
      <c r="E674" s="238" t="s">
        <v>28</v>
      </c>
      <c r="F674" s="239" t="s">
        <v>835</v>
      </c>
      <c r="G674" s="237"/>
      <c r="H674" s="240">
        <v>0.22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6" t="s">
        <v>168</v>
      </c>
      <c r="AU674" s="246" t="s">
        <v>178</v>
      </c>
      <c r="AV674" s="14" t="s">
        <v>83</v>
      </c>
      <c r="AW674" s="14" t="s">
        <v>35</v>
      </c>
      <c r="AX674" s="14" t="s">
        <v>73</v>
      </c>
      <c r="AY674" s="246" t="s">
        <v>154</v>
      </c>
    </row>
    <row r="675" spans="1:51" s="15" customFormat="1" ht="12">
      <c r="A675" s="15"/>
      <c r="B675" s="247"/>
      <c r="C675" s="248"/>
      <c r="D675" s="219" t="s">
        <v>168</v>
      </c>
      <c r="E675" s="249" t="s">
        <v>28</v>
      </c>
      <c r="F675" s="250" t="s">
        <v>222</v>
      </c>
      <c r="G675" s="248"/>
      <c r="H675" s="251">
        <v>7</v>
      </c>
      <c r="I675" s="252"/>
      <c r="J675" s="248"/>
      <c r="K675" s="248"/>
      <c r="L675" s="253"/>
      <c r="M675" s="254"/>
      <c r="N675" s="255"/>
      <c r="O675" s="255"/>
      <c r="P675" s="255"/>
      <c r="Q675" s="255"/>
      <c r="R675" s="255"/>
      <c r="S675" s="255"/>
      <c r="T675" s="256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57" t="s">
        <v>168</v>
      </c>
      <c r="AU675" s="257" t="s">
        <v>178</v>
      </c>
      <c r="AV675" s="15" t="s">
        <v>162</v>
      </c>
      <c r="AW675" s="15" t="s">
        <v>35</v>
      </c>
      <c r="AX675" s="15" t="s">
        <v>81</v>
      </c>
      <c r="AY675" s="257" t="s">
        <v>154</v>
      </c>
    </row>
    <row r="676" spans="1:65" s="2" customFormat="1" ht="16.5" customHeight="1">
      <c r="A676" s="40"/>
      <c r="B676" s="41"/>
      <c r="C676" s="206" t="s">
        <v>836</v>
      </c>
      <c r="D676" s="206" t="s">
        <v>157</v>
      </c>
      <c r="E676" s="207" t="s">
        <v>837</v>
      </c>
      <c r="F676" s="208" t="s">
        <v>838</v>
      </c>
      <c r="G676" s="209" t="s">
        <v>160</v>
      </c>
      <c r="H676" s="210">
        <v>26</v>
      </c>
      <c r="I676" s="211"/>
      <c r="J676" s="212">
        <f>ROUND(I676*H676,2)</f>
        <v>0</v>
      </c>
      <c r="K676" s="208" t="s">
        <v>161</v>
      </c>
      <c r="L676" s="46"/>
      <c r="M676" s="213" t="s">
        <v>28</v>
      </c>
      <c r="N676" s="214" t="s">
        <v>44</v>
      </c>
      <c r="O676" s="86"/>
      <c r="P676" s="215">
        <f>O676*H676</f>
        <v>0</v>
      </c>
      <c r="Q676" s="215">
        <v>0.00064</v>
      </c>
      <c r="R676" s="215">
        <f>Q676*H676</f>
        <v>0.016640000000000002</v>
      </c>
      <c r="S676" s="215">
        <v>0</v>
      </c>
      <c r="T676" s="216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7" t="s">
        <v>162</v>
      </c>
      <c r="AT676" s="217" t="s">
        <v>157</v>
      </c>
      <c r="AU676" s="217" t="s">
        <v>178</v>
      </c>
      <c r="AY676" s="19" t="s">
        <v>154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9" t="s">
        <v>81</v>
      </c>
      <c r="BK676" s="218">
        <f>ROUND(I676*H676,2)</f>
        <v>0</v>
      </c>
      <c r="BL676" s="19" t="s">
        <v>162</v>
      </c>
      <c r="BM676" s="217" t="s">
        <v>839</v>
      </c>
    </row>
    <row r="677" spans="1:47" s="2" customFormat="1" ht="12">
      <c r="A677" s="40"/>
      <c r="B677" s="41"/>
      <c r="C677" s="42"/>
      <c r="D677" s="219" t="s">
        <v>164</v>
      </c>
      <c r="E677" s="42"/>
      <c r="F677" s="220" t="s">
        <v>840</v>
      </c>
      <c r="G677" s="42"/>
      <c r="H677" s="42"/>
      <c r="I677" s="221"/>
      <c r="J677" s="42"/>
      <c r="K677" s="42"/>
      <c r="L677" s="46"/>
      <c r="M677" s="222"/>
      <c r="N677" s="223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164</v>
      </c>
      <c r="AU677" s="19" t="s">
        <v>178</v>
      </c>
    </row>
    <row r="678" spans="1:47" s="2" customFormat="1" ht="12">
      <c r="A678" s="40"/>
      <c r="B678" s="41"/>
      <c r="C678" s="42"/>
      <c r="D678" s="224" t="s">
        <v>166</v>
      </c>
      <c r="E678" s="42"/>
      <c r="F678" s="225" t="s">
        <v>841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166</v>
      </c>
      <c r="AU678" s="19" t="s">
        <v>178</v>
      </c>
    </row>
    <row r="679" spans="1:51" s="13" customFormat="1" ht="12">
      <c r="A679" s="13"/>
      <c r="B679" s="226"/>
      <c r="C679" s="227"/>
      <c r="D679" s="219" t="s">
        <v>168</v>
      </c>
      <c r="E679" s="228" t="s">
        <v>28</v>
      </c>
      <c r="F679" s="229" t="s">
        <v>842</v>
      </c>
      <c r="G679" s="227"/>
      <c r="H679" s="228" t="s">
        <v>28</v>
      </c>
      <c r="I679" s="230"/>
      <c r="J679" s="227"/>
      <c r="K679" s="227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168</v>
      </c>
      <c r="AU679" s="235" t="s">
        <v>178</v>
      </c>
      <c r="AV679" s="13" t="s">
        <v>81</v>
      </c>
      <c r="AW679" s="13" t="s">
        <v>35</v>
      </c>
      <c r="AX679" s="13" t="s">
        <v>73</v>
      </c>
      <c r="AY679" s="235" t="s">
        <v>154</v>
      </c>
    </row>
    <row r="680" spans="1:51" s="14" customFormat="1" ht="12">
      <c r="A680" s="14"/>
      <c r="B680" s="236"/>
      <c r="C680" s="237"/>
      <c r="D680" s="219" t="s">
        <v>168</v>
      </c>
      <c r="E680" s="238" t="s">
        <v>28</v>
      </c>
      <c r="F680" s="239" t="s">
        <v>843</v>
      </c>
      <c r="G680" s="237"/>
      <c r="H680" s="240">
        <v>8.64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6" t="s">
        <v>168</v>
      </c>
      <c r="AU680" s="246" t="s">
        <v>178</v>
      </c>
      <c r="AV680" s="14" t="s">
        <v>83</v>
      </c>
      <c r="AW680" s="14" t="s">
        <v>35</v>
      </c>
      <c r="AX680" s="14" t="s">
        <v>73</v>
      </c>
      <c r="AY680" s="246" t="s">
        <v>154</v>
      </c>
    </row>
    <row r="681" spans="1:51" s="14" customFormat="1" ht="12">
      <c r="A681" s="14"/>
      <c r="B681" s="236"/>
      <c r="C681" s="237"/>
      <c r="D681" s="219" t="s">
        <v>168</v>
      </c>
      <c r="E681" s="238" t="s">
        <v>28</v>
      </c>
      <c r="F681" s="239" t="s">
        <v>844</v>
      </c>
      <c r="G681" s="237"/>
      <c r="H681" s="240">
        <v>6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168</v>
      </c>
      <c r="AU681" s="246" t="s">
        <v>178</v>
      </c>
      <c r="AV681" s="14" t="s">
        <v>83</v>
      </c>
      <c r="AW681" s="14" t="s">
        <v>35</v>
      </c>
      <c r="AX681" s="14" t="s">
        <v>73</v>
      </c>
      <c r="AY681" s="246" t="s">
        <v>154</v>
      </c>
    </row>
    <row r="682" spans="1:51" s="14" customFormat="1" ht="12">
      <c r="A682" s="14"/>
      <c r="B682" s="236"/>
      <c r="C682" s="237"/>
      <c r="D682" s="219" t="s">
        <v>168</v>
      </c>
      <c r="E682" s="238" t="s">
        <v>28</v>
      </c>
      <c r="F682" s="239" t="s">
        <v>845</v>
      </c>
      <c r="G682" s="237"/>
      <c r="H682" s="240">
        <v>9.96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6" t="s">
        <v>168</v>
      </c>
      <c r="AU682" s="246" t="s">
        <v>178</v>
      </c>
      <c r="AV682" s="14" t="s">
        <v>83</v>
      </c>
      <c r="AW682" s="14" t="s">
        <v>35</v>
      </c>
      <c r="AX682" s="14" t="s">
        <v>73</v>
      </c>
      <c r="AY682" s="246" t="s">
        <v>154</v>
      </c>
    </row>
    <row r="683" spans="1:51" s="14" customFormat="1" ht="12">
      <c r="A683" s="14"/>
      <c r="B683" s="236"/>
      <c r="C683" s="237"/>
      <c r="D683" s="219" t="s">
        <v>168</v>
      </c>
      <c r="E683" s="238" t="s">
        <v>28</v>
      </c>
      <c r="F683" s="239" t="s">
        <v>846</v>
      </c>
      <c r="G683" s="237"/>
      <c r="H683" s="240">
        <v>1.4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6" t="s">
        <v>168</v>
      </c>
      <c r="AU683" s="246" t="s">
        <v>178</v>
      </c>
      <c r="AV683" s="14" t="s">
        <v>83</v>
      </c>
      <c r="AW683" s="14" t="s">
        <v>35</v>
      </c>
      <c r="AX683" s="14" t="s">
        <v>73</v>
      </c>
      <c r="AY683" s="246" t="s">
        <v>154</v>
      </c>
    </row>
    <row r="684" spans="1:51" s="15" customFormat="1" ht="12">
      <c r="A684" s="15"/>
      <c r="B684" s="247"/>
      <c r="C684" s="248"/>
      <c r="D684" s="219" t="s">
        <v>168</v>
      </c>
      <c r="E684" s="249" t="s">
        <v>28</v>
      </c>
      <c r="F684" s="250" t="s">
        <v>222</v>
      </c>
      <c r="G684" s="248"/>
      <c r="H684" s="251">
        <v>26</v>
      </c>
      <c r="I684" s="252"/>
      <c r="J684" s="248"/>
      <c r="K684" s="248"/>
      <c r="L684" s="253"/>
      <c r="M684" s="254"/>
      <c r="N684" s="255"/>
      <c r="O684" s="255"/>
      <c r="P684" s="255"/>
      <c r="Q684" s="255"/>
      <c r="R684" s="255"/>
      <c r="S684" s="255"/>
      <c r="T684" s="256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57" t="s">
        <v>168</v>
      </c>
      <c r="AU684" s="257" t="s">
        <v>178</v>
      </c>
      <c r="AV684" s="15" t="s">
        <v>162</v>
      </c>
      <c r="AW684" s="15" t="s">
        <v>35</v>
      </c>
      <c r="AX684" s="15" t="s">
        <v>81</v>
      </c>
      <c r="AY684" s="257" t="s">
        <v>154</v>
      </c>
    </row>
    <row r="685" spans="1:65" s="2" customFormat="1" ht="24.15" customHeight="1">
      <c r="A685" s="40"/>
      <c r="B685" s="41"/>
      <c r="C685" s="206" t="s">
        <v>847</v>
      </c>
      <c r="D685" s="206" t="s">
        <v>157</v>
      </c>
      <c r="E685" s="207" t="s">
        <v>848</v>
      </c>
      <c r="F685" s="208" t="s">
        <v>849</v>
      </c>
      <c r="G685" s="209" t="s">
        <v>160</v>
      </c>
      <c r="H685" s="210">
        <v>33</v>
      </c>
      <c r="I685" s="211"/>
      <c r="J685" s="212">
        <f>ROUND(I685*H685,2)</f>
        <v>0</v>
      </c>
      <c r="K685" s="208" t="s">
        <v>161</v>
      </c>
      <c r="L685" s="46"/>
      <c r="M685" s="213" t="s">
        <v>28</v>
      </c>
      <c r="N685" s="214" t="s">
        <v>44</v>
      </c>
      <c r="O685" s="86"/>
      <c r="P685" s="215">
        <f>O685*H685</f>
        <v>0</v>
      </c>
      <c r="Q685" s="215">
        <v>0.0247</v>
      </c>
      <c r="R685" s="215">
        <f>Q685*H685</f>
        <v>0.8150999999999999</v>
      </c>
      <c r="S685" s="215">
        <v>0</v>
      </c>
      <c r="T685" s="216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17" t="s">
        <v>162</v>
      </c>
      <c r="AT685" s="217" t="s">
        <v>157</v>
      </c>
      <c r="AU685" s="217" t="s">
        <v>178</v>
      </c>
      <c r="AY685" s="19" t="s">
        <v>154</v>
      </c>
      <c r="BE685" s="218">
        <f>IF(N685="základní",J685,0)</f>
        <v>0</v>
      </c>
      <c r="BF685" s="218">
        <f>IF(N685="snížená",J685,0)</f>
        <v>0</v>
      </c>
      <c r="BG685" s="218">
        <f>IF(N685="zákl. přenesená",J685,0)</f>
        <v>0</v>
      </c>
      <c r="BH685" s="218">
        <f>IF(N685="sníž. přenesená",J685,0)</f>
        <v>0</v>
      </c>
      <c r="BI685" s="218">
        <f>IF(N685="nulová",J685,0)</f>
        <v>0</v>
      </c>
      <c r="BJ685" s="19" t="s">
        <v>81</v>
      </c>
      <c r="BK685" s="218">
        <f>ROUND(I685*H685,2)</f>
        <v>0</v>
      </c>
      <c r="BL685" s="19" t="s">
        <v>162</v>
      </c>
      <c r="BM685" s="217" t="s">
        <v>850</v>
      </c>
    </row>
    <row r="686" spans="1:47" s="2" customFormat="1" ht="12">
      <c r="A686" s="40"/>
      <c r="B686" s="41"/>
      <c r="C686" s="42"/>
      <c r="D686" s="219" t="s">
        <v>164</v>
      </c>
      <c r="E686" s="42"/>
      <c r="F686" s="220" t="s">
        <v>851</v>
      </c>
      <c r="G686" s="42"/>
      <c r="H686" s="42"/>
      <c r="I686" s="221"/>
      <c r="J686" s="42"/>
      <c r="K686" s="42"/>
      <c r="L686" s="46"/>
      <c r="M686" s="222"/>
      <c r="N686" s="223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164</v>
      </c>
      <c r="AU686" s="19" t="s">
        <v>178</v>
      </c>
    </row>
    <row r="687" spans="1:47" s="2" customFormat="1" ht="12">
      <c r="A687" s="40"/>
      <c r="B687" s="41"/>
      <c r="C687" s="42"/>
      <c r="D687" s="224" t="s">
        <v>166</v>
      </c>
      <c r="E687" s="42"/>
      <c r="F687" s="225" t="s">
        <v>852</v>
      </c>
      <c r="G687" s="42"/>
      <c r="H687" s="42"/>
      <c r="I687" s="221"/>
      <c r="J687" s="42"/>
      <c r="K687" s="42"/>
      <c r="L687" s="46"/>
      <c r="M687" s="222"/>
      <c r="N687" s="223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166</v>
      </c>
      <c r="AU687" s="19" t="s">
        <v>178</v>
      </c>
    </row>
    <row r="688" spans="1:51" s="13" customFormat="1" ht="12">
      <c r="A688" s="13"/>
      <c r="B688" s="226"/>
      <c r="C688" s="227"/>
      <c r="D688" s="219" t="s">
        <v>168</v>
      </c>
      <c r="E688" s="228" t="s">
        <v>28</v>
      </c>
      <c r="F688" s="229" t="s">
        <v>853</v>
      </c>
      <c r="G688" s="227"/>
      <c r="H688" s="228" t="s">
        <v>28</v>
      </c>
      <c r="I688" s="230"/>
      <c r="J688" s="227"/>
      <c r="K688" s="227"/>
      <c r="L688" s="231"/>
      <c r="M688" s="232"/>
      <c r="N688" s="233"/>
      <c r="O688" s="233"/>
      <c r="P688" s="233"/>
      <c r="Q688" s="233"/>
      <c r="R688" s="233"/>
      <c r="S688" s="233"/>
      <c r="T688" s="23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5" t="s">
        <v>168</v>
      </c>
      <c r="AU688" s="235" t="s">
        <v>178</v>
      </c>
      <c r="AV688" s="13" t="s">
        <v>81</v>
      </c>
      <c r="AW688" s="13" t="s">
        <v>35</v>
      </c>
      <c r="AX688" s="13" t="s">
        <v>73</v>
      </c>
      <c r="AY688" s="235" t="s">
        <v>154</v>
      </c>
    </row>
    <row r="689" spans="1:51" s="13" customFormat="1" ht="12">
      <c r="A689" s="13"/>
      <c r="B689" s="226"/>
      <c r="C689" s="227"/>
      <c r="D689" s="219" t="s">
        <v>168</v>
      </c>
      <c r="E689" s="228" t="s">
        <v>28</v>
      </c>
      <c r="F689" s="229" t="s">
        <v>854</v>
      </c>
      <c r="G689" s="227"/>
      <c r="H689" s="228" t="s">
        <v>28</v>
      </c>
      <c r="I689" s="230"/>
      <c r="J689" s="227"/>
      <c r="K689" s="227"/>
      <c r="L689" s="231"/>
      <c r="M689" s="232"/>
      <c r="N689" s="233"/>
      <c r="O689" s="233"/>
      <c r="P689" s="233"/>
      <c r="Q689" s="233"/>
      <c r="R689" s="233"/>
      <c r="S689" s="233"/>
      <c r="T689" s="23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5" t="s">
        <v>168</v>
      </c>
      <c r="AU689" s="235" t="s">
        <v>178</v>
      </c>
      <c r="AV689" s="13" t="s">
        <v>81</v>
      </c>
      <c r="AW689" s="13" t="s">
        <v>35</v>
      </c>
      <c r="AX689" s="13" t="s">
        <v>73</v>
      </c>
      <c r="AY689" s="235" t="s">
        <v>154</v>
      </c>
    </row>
    <row r="690" spans="1:51" s="14" customFormat="1" ht="12">
      <c r="A690" s="14"/>
      <c r="B690" s="236"/>
      <c r="C690" s="237"/>
      <c r="D690" s="219" t="s">
        <v>168</v>
      </c>
      <c r="E690" s="238" t="s">
        <v>28</v>
      </c>
      <c r="F690" s="239" t="s">
        <v>855</v>
      </c>
      <c r="G690" s="237"/>
      <c r="H690" s="240">
        <v>33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168</v>
      </c>
      <c r="AU690" s="246" t="s">
        <v>178</v>
      </c>
      <c r="AV690" s="14" t="s">
        <v>83</v>
      </c>
      <c r="AW690" s="14" t="s">
        <v>35</v>
      </c>
      <c r="AX690" s="14" t="s">
        <v>81</v>
      </c>
      <c r="AY690" s="246" t="s">
        <v>154</v>
      </c>
    </row>
    <row r="691" spans="1:65" s="2" customFormat="1" ht="24.15" customHeight="1">
      <c r="A691" s="40"/>
      <c r="B691" s="41"/>
      <c r="C691" s="206" t="s">
        <v>856</v>
      </c>
      <c r="D691" s="206" t="s">
        <v>157</v>
      </c>
      <c r="E691" s="207" t="s">
        <v>857</v>
      </c>
      <c r="F691" s="208" t="s">
        <v>858</v>
      </c>
      <c r="G691" s="209" t="s">
        <v>160</v>
      </c>
      <c r="H691" s="210">
        <v>66</v>
      </c>
      <c r="I691" s="211"/>
      <c r="J691" s="212">
        <f>ROUND(I691*H691,2)</f>
        <v>0</v>
      </c>
      <c r="K691" s="208" t="s">
        <v>161</v>
      </c>
      <c r="L691" s="46"/>
      <c r="M691" s="213" t="s">
        <v>28</v>
      </c>
      <c r="N691" s="214" t="s">
        <v>44</v>
      </c>
      <c r="O691" s="86"/>
      <c r="P691" s="215">
        <f>O691*H691</f>
        <v>0</v>
      </c>
      <c r="Q691" s="215">
        <v>0.0105</v>
      </c>
      <c r="R691" s="215">
        <f>Q691*H691</f>
        <v>0.6930000000000001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162</v>
      </c>
      <c r="AT691" s="217" t="s">
        <v>157</v>
      </c>
      <c r="AU691" s="217" t="s">
        <v>178</v>
      </c>
      <c r="AY691" s="19" t="s">
        <v>154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9" t="s">
        <v>81</v>
      </c>
      <c r="BK691" s="218">
        <f>ROUND(I691*H691,2)</f>
        <v>0</v>
      </c>
      <c r="BL691" s="19" t="s">
        <v>162</v>
      </c>
      <c r="BM691" s="217" t="s">
        <v>859</v>
      </c>
    </row>
    <row r="692" spans="1:47" s="2" customFormat="1" ht="12">
      <c r="A692" s="40"/>
      <c r="B692" s="41"/>
      <c r="C692" s="42"/>
      <c r="D692" s="219" t="s">
        <v>164</v>
      </c>
      <c r="E692" s="42"/>
      <c r="F692" s="220" t="s">
        <v>860</v>
      </c>
      <c r="G692" s="42"/>
      <c r="H692" s="42"/>
      <c r="I692" s="221"/>
      <c r="J692" s="42"/>
      <c r="K692" s="42"/>
      <c r="L692" s="46"/>
      <c r="M692" s="222"/>
      <c r="N692" s="223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164</v>
      </c>
      <c r="AU692" s="19" t="s">
        <v>178</v>
      </c>
    </row>
    <row r="693" spans="1:47" s="2" customFormat="1" ht="12">
      <c r="A693" s="40"/>
      <c r="B693" s="41"/>
      <c r="C693" s="42"/>
      <c r="D693" s="224" t="s">
        <v>166</v>
      </c>
      <c r="E693" s="42"/>
      <c r="F693" s="225" t="s">
        <v>861</v>
      </c>
      <c r="G693" s="42"/>
      <c r="H693" s="42"/>
      <c r="I693" s="221"/>
      <c r="J693" s="42"/>
      <c r="K693" s="42"/>
      <c r="L693" s="46"/>
      <c r="M693" s="222"/>
      <c r="N693" s="223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166</v>
      </c>
      <c r="AU693" s="19" t="s">
        <v>178</v>
      </c>
    </row>
    <row r="694" spans="1:51" s="13" customFormat="1" ht="12">
      <c r="A694" s="13"/>
      <c r="B694" s="226"/>
      <c r="C694" s="227"/>
      <c r="D694" s="219" t="s">
        <v>168</v>
      </c>
      <c r="E694" s="228" t="s">
        <v>28</v>
      </c>
      <c r="F694" s="229" t="s">
        <v>862</v>
      </c>
      <c r="G694" s="227"/>
      <c r="H694" s="228" t="s">
        <v>28</v>
      </c>
      <c r="I694" s="230"/>
      <c r="J694" s="227"/>
      <c r="K694" s="227"/>
      <c r="L694" s="231"/>
      <c r="M694" s="232"/>
      <c r="N694" s="233"/>
      <c r="O694" s="233"/>
      <c r="P694" s="233"/>
      <c r="Q694" s="233"/>
      <c r="R694" s="233"/>
      <c r="S694" s="233"/>
      <c r="T694" s="23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5" t="s">
        <v>168</v>
      </c>
      <c r="AU694" s="235" t="s">
        <v>178</v>
      </c>
      <c r="AV694" s="13" t="s">
        <v>81</v>
      </c>
      <c r="AW694" s="13" t="s">
        <v>35</v>
      </c>
      <c r="AX694" s="13" t="s">
        <v>73</v>
      </c>
      <c r="AY694" s="235" t="s">
        <v>154</v>
      </c>
    </row>
    <row r="695" spans="1:51" s="13" customFormat="1" ht="12">
      <c r="A695" s="13"/>
      <c r="B695" s="226"/>
      <c r="C695" s="227"/>
      <c r="D695" s="219" t="s">
        <v>168</v>
      </c>
      <c r="E695" s="228" t="s">
        <v>28</v>
      </c>
      <c r="F695" s="229" t="s">
        <v>863</v>
      </c>
      <c r="G695" s="227"/>
      <c r="H695" s="228" t="s">
        <v>28</v>
      </c>
      <c r="I695" s="230"/>
      <c r="J695" s="227"/>
      <c r="K695" s="227"/>
      <c r="L695" s="231"/>
      <c r="M695" s="232"/>
      <c r="N695" s="233"/>
      <c r="O695" s="233"/>
      <c r="P695" s="233"/>
      <c r="Q695" s="233"/>
      <c r="R695" s="233"/>
      <c r="S695" s="233"/>
      <c r="T695" s="23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5" t="s">
        <v>168</v>
      </c>
      <c r="AU695" s="235" t="s">
        <v>178</v>
      </c>
      <c r="AV695" s="13" t="s">
        <v>81</v>
      </c>
      <c r="AW695" s="13" t="s">
        <v>35</v>
      </c>
      <c r="AX695" s="13" t="s">
        <v>73</v>
      </c>
      <c r="AY695" s="235" t="s">
        <v>154</v>
      </c>
    </row>
    <row r="696" spans="1:51" s="14" customFormat="1" ht="12">
      <c r="A696" s="14"/>
      <c r="B696" s="236"/>
      <c r="C696" s="237"/>
      <c r="D696" s="219" t="s">
        <v>168</v>
      </c>
      <c r="E696" s="238" t="s">
        <v>28</v>
      </c>
      <c r="F696" s="239" t="s">
        <v>864</v>
      </c>
      <c r="G696" s="237"/>
      <c r="H696" s="240">
        <v>66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6" t="s">
        <v>168</v>
      </c>
      <c r="AU696" s="246" t="s">
        <v>178</v>
      </c>
      <c r="AV696" s="14" t="s">
        <v>83</v>
      </c>
      <c r="AW696" s="14" t="s">
        <v>35</v>
      </c>
      <c r="AX696" s="14" t="s">
        <v>81</v>
      </c>
      <c r="AY696" s="246" t="s">
        <v>154</v>
      </c>
    </row>
    <row r="697" spans="1:65" s="2" customFormat="1" ht="24.15" customHeight="1">
      <c r="A697" s="40"/>
      <c r="B697" s="41"/>
      <c r="C697" s="206" t="s">
        <v>865</v>
      </c>
      <c r="D697" s="206" t="s">
        <v>157</v>
      </c>
      <c r="E697" s="207" t="s">
        <v>866</v>
      </c>
      <c r="F697" s="208" t="s">
        <v>867</v>
      </c>
      <c r="G697" s="209" t="s">
        <v>160</v>
      </c>
      <c r="H697" s="210">
        <v>51</v>
      </c>
      <c r="I697" s="211"/>
      <c r="J697" s="212">
        <f>ROUND(I697*H697,2)</f>
        <v>0</v>
      </c>
      <c r="K697" s="208" t="s">
        <v>161</v>
      </c>
      <c r="L697" s="46"/>
      <c r="M697" s="213" t="s">
        <v>28</v>
      </c>
      <c r="N697" s="214" t="s">
        <v>44</v>
      </c>
      <c r="O697" s="86"/>
      <c r="P697" s="215">
        <f>O697*H697</f>
        <v>0</v>
      </c>
      <c r="Q697" s="215">
        <v>0.02048</v>
      </c>
      <c r="R697" s="215">
        <f>Q697*H697</f>
        <v>1.04448</v>
      </c>
      <c r="S697" s="215">
        <v>0</v>
      </c>
      <c r="T697" s="216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17" t="s">
        <v>162</v>
      </c>
      <c r="AT697" s="217" t="s">
        <v>157</v>
      </c>
      <c r="AU697" s="217" t="s">
        <v>178</v>
      </c>
      <c r="AY697" s="19" t="s">
        <v>154</v>
      </c>
      <c r="BE697" s="218">
        <f>IF(N697="základní",J697,0)</f>
        <v>0</v>
      </c>
      <c r="BF697" s="218">
        <f>IF(N697="snížená",J697,0)</f>
        <v>0</v>
      </c>
      <c r="BG697" s="218">
        <f>IF(N697="zákl. přenesená",J697,0)</f>
        <v>0</v>
      </c>
      <c r="BH697" s="218">
        <f>IF(N697="sníž. přenesená",J697,0)</f>
        <v>0</v>
      </c>
      <c r="BI697" s="218">
        <f>IF(N697="nulová",J697,0)</f>
        <v>0</v>
      </c>
      <c r="BJ697" s="19" t="s">
        <v>81</v>
      </c>
      <c r="BK697" s="218">
        <f>ROUND(I697*H697,2)</f>
        <v>0</v>
      </c>
      <c r="BL697" s="19" t="s">
        <v>162</v>
      </c>
      <c r="BM697" s="217" t="s">
        <v>868</v>
      </c>
    </row>
    <row r="698" spans="1:47" s="2" customFormat="1" ht="12">
      <c r="A698" s="40"/>
      <c r="B698" s="41"/>
      <c r="C698" s="42"/>
      <c r="D698" s="219" t="s">
        <v>164</v>
      </c>
      <c r="E698" s="42"/>
      <c r="F698" s="220" t="s">
        <v>869</v>
      </c>
      <c r="G698" s="42"/>
      <c r="H698" s="42"/>
      <c r="I698" s="221"/>
      <c r="J698" s="42"/>
      <c r="K698" s="42"/>
      <c r="L698" s="46"/>
      <c r="M698" s="222"/>
      <c r="N698" s="223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164</v>
      </c>
      <c r="AU698" s="19" t="s">
        <v>178</v>
      </c>
    </row>
    <row r="699" spans="1:47" s="2" customFormat="1" ht="12">
      <c r="A699" s="40"/>
      <c r="B699" s="41"/>
      <c r="C699" s="42"/>
      <c r="D699" s="224" t="s">
        <v>166</v>
      </c>
      <c r="E699" s="42"/>
      <c r="F699" s="225" t="s">
        <v>870</v>
      </c>
      <c r="G699" s="42"/>
      <c r="H699" s="42"/>
      <c r="I699" s="221"/>
      <c r="J699" s="42"/>
      <c r="K699" s="42"/>
      <c r="L699" s="46"/>
      <c r="M699" s="222"/>
      <c r="N699" s="223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166</v>
      </c>
      <c r="AU699" s="19" t="s">
        <v>178</v>
      </c>
    </row>
    <row r="700" spans="1:51" s="13" customFormat="1" ht="12">
      <c r="A700" s="13"/>
      <c r="B700" s="226"/>
      <c r="C700" s="227"/>
      <c r="D700" s="219" t="s">
        <v>168</v>
      </c>
      <c r="E700" s="228" t="s">
        <v>28</v>
      </c>
      <c r="F700" s="229" t="s">
        <v>871</v>
      </c>
      <c r="G700" s="227"/>
      <c r="H700" s="228" t="s">
        <v>28</v>
      </c>
      <c r="I700" s="230"/>
      <c r="J700" s="227"/>
      <c r="K700" s="227"/>
      <c r="L700" s="231"/>
      <c r="M700" s="232"/>
      <c r="N700" s="233"/>
      <c r="O700" s="233"/>
      <c r="P700" s="233"/>
      <c r="Q700" s="233"/>
      <c r="R700" s="233"/>
      <c r="S700" s="233"/>
      <c r="T700" s="23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5" t="s">
        <v>168</v>
      </c>
      <c r="AU700" s="235" t="s">
        <v>178</v>
      </c>
      <c r="AV700" s="13" t="s">
        <v>81</v>
      </c>
      <c r="AW700" s="13" t="s">
        <v>35</v>
      </c>
      <c r="AX700" s="13" t="s">
        <v>73</v>
      </c>
      <c r="AY700" s="235" t="s">
        <v>154</v>
      </c>
    </row>
    <row r="701" spans="1:51" s="13" customFormat="1" ht="12">
      <c r="A701" s="13"/>
      <c r="B701" s="226"/>
      <c r="C701" s="227"/>
      <c r="D701" s="219" t="s">
        <v>168</v>
      </c>
      <c r="E701" s="228" t="s">
        <v>28</v>
      </c>
      <c r="F701" s="229" t="s">
        <v>872</v>
      </c>
      <c r="G701" s="227"/>
      <c r="H701" s="228" t="s">
        <v>28</v>
      </c>
      <c r="I701" s="230"/>
      <c r="J701" s="227"/>
      <c r="K701" s="227"/>
      <c r="L701" s="231"/>
      <c r="M701" s="232"/>
      <c r="N701" s="233"/>
      <c r="O701" s="233"/>
      <c r="P701" s="233"/>
      <c r="Q701" s="233"/>
      <c r="R701" s="233"/>
      <c r="S701" s="233"/>
      <c r="T701" s="23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5" t="s">
        <v>168</v>
      </c>
      <c r="AU701" s="235" t="s">
        <v>178</v>
      </c>
      <c r="AV701" s="13" t="s">
        <v>81</v>
      </c>
      <c r="AW701" s="13" t="s">
        <v>35</v>
      </c>
      <c r="AX701" s="13" t="s">
        <v>73</v>
      </c>
      <c r="AY701" s="235" t="s">
        <v>154</v>
      </c>
    </row>
    <row r="702" spans="1:51" s="13" customFormat="1" ht="12">
      <c r="A702" s="13"/>
      <c r="B702" s="226"/>
      <c r="C702" s="227"/>
      <c r="D702" s="219" t="s">
        <v>168</v>
      </c>
      <c r="E702" s="228" t="s">
        <v>28</v>
      </c>
      <c r="F702" s="229" t="s">
        <v>873</v>
      </c>
      <c r="G702" s="227"/>
      <c r="H702" s="228" t="s">
        <v>28</v>
      </c>
      <c r="I702" s="230"/>
      <c r="J702" s="227"/>
      <c r="K702" s="227"/>
      <c r="L702" s="231"/>
      <c r="M702" s="232"/>
      <c r="N702" s="233"/>
      <c r="O702" s="233"/>
      <c r="P702" s="233"/>
      <c r="Q702" s="233"/>
      <c r="R702" s="233"/>
      <c r="S702" s="233"/>
      <c r="T702" s="23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5" t="s">
        <v>168</v>
      </c>
      <c r="AU702" s="235" t="s">
        <v>178</v>
      </c>
      <c r="AV702" s="13" t="s">
        <v>81</v>
      </c>
      <c r="AW702" s="13" t="s">
        <v>35</v>
      </c>
      <c r="AX702" s="13" t="s">
        <v>73</v>
      </c>
      <c r="AY702" s="235" t="s">
        <v>154</v>
      </c>
    </row>
    <row r="703" spans="1:51" s="13" customFormat="1" ht="12">
      <c r="A703" s="13"/>
      <c r="B703" s="226"/>
      <c r="C703" s="227"/>
      <c r="D703" s="219" t="s">
        <v>168</v>
      </c>
      <c r="E703" s="228" t="s">
        <v>28</v>
      </c>
      <c r="F703" s="229" t="s">
        <v>874</v>
      </c>
      <c r="G703" s="227"/>
      <c r="H703" s="228" t="s">
        <v>28</v>
      </c>
      <c r="I703" s="230"/>
      <c r="J703" s="227"/>
      <c r="K703" s="227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168</v>
      </c>
      <c r="AU703" s="235" t="s">
        <v>178</v>
      </c>
      <c r="AV703" s="13" t="s">
        <v>81</v>
      </c>
      <c r="AW703" s="13" t="s">
        <v>35</v>
      </c>
      <c r="AX703" s="13" t="s">
        <v>73</v>
      </c>
      <c r="AY703" s="235" t="s">
        <v>154</v>
      </c>
    </row>
    <row r="704" spans="1:51" s="14" customFormat="1" ht="12">
      <c r="A704" s="14"/>
      <c r="B704" s="236"/>
      <c r="C704" s="237"/>
      <c r="D704" s="219" t="s">
        <v>168</v>
      </c>
      <c r="E704" s="238" t="s">
        <v>28</v>
      </c>
      <c r="F704" s="239" t="s">
        <v>875</v>
      </c>
      <c r="G704" s="237"/>
      <c r="H704" s="240">
        <v>129.15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168</v>
      </c>
      <c r="AU704" s="246" t="s">
        <v>178</v>
      </c>
      <c r="AV704" s="14" t="s">
        <v>83</v>
      </c>
      <c r="AW704" s="14" t="s">
        <v>35</v>
      </c>
      <c r="AX704" s="14" t="s">
        <v>73</v>
      </c>
      <c r="AY704" s="246" t="s">
        <v>154</v>
      </c>
    </row>
    <row r="705" spans="1:51" s="14" customFormat="1" ht="12">
      <c r="A705" s="14"/>
      <c r="B705" s="236"/>
      <c r="C705" s="237"/>
      <c r="D705" s="219" t="s">
        <v>168</v>
      </c>
      <c r="E705" s="238" t="s">
        <v>28</v>
      </c>
      <c r="F705" s="239" t="s">
        <v>876</v>
      </c>
      <c r="G705" s="237"/>
      <c r="H705" s="240">
        <v>-22.56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168</v>
      </c>
      <c r="AU705" s="246" t="s">
        <v>178</v>
      </c>
      <c r="AV705" s="14" t="s">
        <v>83</v>
      </c>
      <c r="AW705" s="14" t="s">
        <v>35</v>
      </c>
      <c r="AX705" s="14" t="s">
        <v>73</v>
      </c>
      <c r="AY705" s="246" t="s">
        <v>154</v>
      </c>
    </row>
    <row r="706" spans="1:51" s="14" customFormat="1" ht="12">
      <c r="A706" s="14"/>
      <c r="B706" s="236"/>
      <c r="C706" s="237"/>
      <c r="D706" s="219" t="s">
        <v>168</v>
      </c>
      <c r="E706" s="238" t="s">
        <v>28</v>
      </c>
      <c r="F706" s="239" t="s">
        <v>877</v>
      </c>
      <c r="G706" s="237"/>
      <c r="H706" s="240">
        <v>91.65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6" t="s">
        <v>168</v>
      </c>
      <c r="AU706" s="246" t="s">
        <v>178</v>
      </c>
      <c r="AV706" s="14" t="s">
        <v>83</v>
      </c>
      <c r="AW706" s="14" t="s">
        <v>35</v>
      </c>
      <c r="AX706" s="14" t="s">
        <v>73</v>
      </c>
      <c r="AY706" s="246" t="s">
        <v>154</v>
      </c>
    </row>
    <row r="707" spans="1:51" s="14" customFormat="1" ht="12">
      <c r="A707" s="14"/>
      <c r="B707" s="236"/>
      <c r="C707" s="237"/>
      <c r="D707" s="219" t="s">
        <v>168</v>
      </c>
      <c r="E707" s="238" t="s">
        <v>28</v>
      </c>
      <c r="F707" s="239" t="s">
        <v>878</v>
      </c>
      <c r="G707" s="237"/>
      <c r="H707" s="240">
        <v>-11.28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6" t="s">
        <v>168</v>
      </c>
      <c r="AU707" s="246" t="s">
        <v>178</v>
      </c>
      <c r="AV707" s="14" t="s">
        <v>83</v>
      </c>
      <c r="AW707" s="14" t="s">
        <v>35</v>
      </c>
      <c r="AX707" s="14" t="s">
        <v>73</v>
      </c>
      <c r="AY707" s="246" t="s">
        <v>154</v>
      </c>
    </row>
    <row r="708" spans="1:51" s="14" customFormat="1" ht="12">
      <c r="A708" s="14"/>
      <c r="B708" s="236"/>
      <c r="C708" s="237"/>
      <c r="D708" s="219" t="s">
        <v>168</v>
      </c>
      <c r="E708" s="238" t="s">
        <v>28</v>
      </c>
      <c r="F708" s="239" t="s">
        <v>879</v>
      </c>
      <c r="G708" s="237"/>
      <c r="H708" s="240">
        <v>119.07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6" t="s">
        <v>168</v>
      </c>
      <c r="AU708" s="246" t="s">
        <v>178</v>
      </c>
      <c r="AV708" s="14" t="s">
        <v>83</v>
      </c>
      <c r="AW708" s="14" t="s">
        <v>35</v>
      </c>
      <c r="AX708" s="14" t="s">
        <v>73</v>
      </c>
      <c r="AY708" s="246" t="s">
        <v>154</v>
      </c>
    </row>
    <row r="709" spans="1:51" s="14" customFormat="1" ht="12">
      <c r="A709" s="14"/>
      <c r="B709" s="236"/>
      <c r="C709" s="237"/>
      <c r="D709" s="219" t="s">
        <v>168</v>
      </c>
      <c r="E709" s="238" t="s">
        <v>28</v>
      </c>
      <c r="F709" s="239" t="s">
        <v>880</v>
      </c>
      <c r="G709" s="237"/>
      <c r="H709" s="240">
        <v>-17.64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6" t="s">
        <v>168</v>
      </c>
      <c r="AU709" s="246" t="s">
        <v>178</v>
      </c>
      <c r="AV709" s="14" t="s">
        <v>83</v>
      </c>
      <c r="AW709" s="14" t="s">
        <v>35</v>
      </c>
      <c r="AX709" s="14" t="s">
        <v>73</v>
      </c>
      <c r="AY709" s="246" t="s">
        <v>154</v>
      </c>
    </row>
    <row r="710" spans="1:51" s="14" customFormat="1" ht="12">
      <c r="A710" s="14"/>
      <c r="B710" s="236"/>
      <c r="C710" s="237"/>
      <c r="D710" s="219" t="s">
        <v>168</v>
      </c>
      <c r="E710" s="238" t="s">
        <v>28</v>
      </c>
      <c r="F710" s="239" t="s">
        <v>881</v>
      </c>
      <c r="G710" s="237"/>
      <c r="H710" s="240">
        <v>107.1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6" t="s">
        <v>168</v>
      </c>
      <c r="AU710" s="246" t="s">
        <v>178</v>
      </c>
      <c r="AV710" s="14" t="s">
        <v>83</v>
      </c>
      <c r="AW710" s="14" t="s">
        <v>35</v>
      </c>
      <c r="AX710" s="14" t="s">
        <v>73</v>
      </c>
      <c r="AY710" s="246" t="s">
        <v>154</v>
      </c>
    </row>
    <row r="711" spans="1:51" s="14" customFormat="1" ht="12">
      <c r="A711" s="14"/>
      <c r="B711" s="236"/>
      <c r="C711" s="237"/>
      <c r="D711" s="219" t="s">
        <v>168</v>
      </c>
      <c r="E711" s="238" t="s">
        <v>28</v>
      </c>
      <c r="F711" s="239" t="s">
        <v>880</v>
      </c>
      <c r="G711" s="237"/>
      <c r="H711" s="240">
        <v>-17.64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168</v>
      </c>
      <c r="AU711" s="246" t="s">
        <v>178</v>
      </c>
      <c r="AV711" s="14" t="s">
        <v>83</v>
      </c>
      <c r="AW711" s="14" t="s">
        <v>35</v>
      </c>
      <c r="AX711" s="14" t="s">
        <v>73</v>
      </c>
      <c r="AY711" s="246" t="s">
        <v>154</v>
      </c>
    </row>
    <row r="712" spans="1:51" s="14" customFormat="1" ht="12">
      <c r="A712" s="14"/>
      <c r="B712" s="236"/>
      <c r="C712" s="237"/>
      <c r="D712" s="219" t="s">
        <v>168</v>
      </c>
      <c r="E712" s="238" t="s">
        <v>28</v>
      </c>
      <c r="F712" s="239" t="s">
        <v>882</v>
      </c>
      <c r="G712" s="237"/>
      <c r="H712" s="240">
        <v>23.725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6" t="s">
        <v>168</v>
      </c>
      <c r="AU712" s="246" t="s">
        <v>178</v>
      </c>
      <c r="AV712" s="14" t="s">
        <v>83</v>
      </c>
      <c r="AW712" s="14" t="s">
        <v>35</v>
      </c>
      <c r="AX712" s="14" t="s">
        <v>73</v>
      </c>
      <c r="AY712" s="246" t="s">
        <v>154</v>
      </c>
    </row>
    <row r="713" spans="1:51" s="14" customFormat="1" ht="12">
      <c r="A713" s="14"/>
      <c r="B713" s="236"/>
      <c r="C713" s="237"/>
      <c r="D713" s="219" t="s">
        <v>168</v>
      </c>
      <c r="E713" s="238" t="s">
        <v>28</v>
      </c>
      <c r="F713" s="239" t="s">
        <v>883</v>
      </c>
      <c r="G713" s="237"/>
      <c r="H713" s="240">
        <v>0.425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168</v>
      </c>
      <c r="AU713" s="246" t="s">
        <v>178</v>
      </c>
      <c r="AV713" s="14" t="s">
        <v>83</v>
      </c>
      <c r="AW713" s="14" t="s">
        <v>35</v>
      </c>
      <c r="AX713" s="14" t="s">
        <v>73</v>
      </c>
      <c r="AY713" s="246" t="s">
        <v>154</v>
      </c>
    </row>
    <row r="714" spans="1:51" s="13" customFormat="1" ht="12">
      <c r="A714" s="13"/>
      <c r="B714" s="226"/>
      <c r="C714" s="227"/>
      <c r="D714" s="219" t="s">
        <v>168</v>
      </c>
      <c r="E714" s="228" t="s">
        <v>28</v>
      </c>
      <c r="F714" s="229" t="s">
        <v>884</v>
      </c>
      <c r="G714" s="227"/>
      <c r="H714" s="228" t="s">
        <v>28</v>
      </c>
      <c r="I714" s="230"/>
      <c r="J714" s="227"/>
      <c r="K714" s="227"/>
      <c r="L714" s="231"/>
      <c r="M714" s="232"/>
      <c r="N714" s="233"/>
      <c r="O714" s="233"/>
      <c r="P714" s="233"/>
      <c r="Q714" s="233"/>
      <c r="R714" s="233"/>
      <c r="S714" s="233"/>
      <c r="T714" s="23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5" t="s">
        <v>168</v>
      </c>
      <c r="AU714" s="235" t="s">
        <v>178</v>
      </c>
      <c r="AV714" s="13" t="s">
        <v>81</v>
      </c>
      <c r="AW714" s="13" t="s">
        <v>35</v>
      </c>
      <c r="AX714" s="13" t="s">
        <v>73</v>
      </c>
      <c r="AY714" s="235" t="s">
        <v>154</v>
      </c>
    </row>
    <row r="715" spans="1:51" s="13" customFormat="1" ht="12">
      <c r="A715" s="13"/>
      <c r="B715" s="226"/>
      <c r="C715" s="227"/>
      <c r="D715" s="219" t="s">
        <v>168</v>
      </c>
      <c r="E715" s="228" t="s">
        <v>28</v>
      </c>
      <c r="F715" s="229" t="s">
        <v>885</v>
      </c>
      <c r="G715" s="227"/>
      <c r="H715" s="228" t="s">
        <v>28</v>
      </c>
      <c r="I715" s="230"/>
      <c r="J715" s="227"/>
      <c r="K715" s="227"/>
      <c r="L715" s="231"/>
      <c r="M715" s="232"/>
      <c r="N715" s="233"/>
      <c r="O715" s="233"/>
      <c r="P715" s="233"/>
      <c r="Q715" s="233"/>
      <c r="R715" s="233"/>
      <c r="S715" s="233"/>
      <c r="T715" s="23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5" t="s">
        <v>168</v>
      </c>
      <c r="AU715" s="235" t="s">
        <v>178</v>
      </c>
      <c r="AV715" s="13" t="s">
        <v>81</v>
      </c>
      <c r="AW715" s="13" t="s">
        <v>35</v>
      </c>
      <c r="AX715" s="13" t="s">
        <v>73</v>
      </c>
      <c r="AY715" s="235" t="s">
        <v>154</v>
      </c>
    </row>
    <row r="716" spans="1:51" s="14" customFormat="1" ht="12">
      <c r="A716" s="14"/>
      <c r="B716" s="236"/>
      <c r="C716" s="237"/>
      <c r="D716" s="219" t="s">
        <v>168</v>
      </c>
      <c r="E716" s="238" t="s">
        <v>28</v>
      </c>
      <c r="F716" s="239" t="s">
        <v>886</v>
      </c>
      <c r="G716" s="237"/>
      <c r="H716" s="240">
        <v>100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168</v>
      </c>
      <c r="AU716" s="246" t="s">
        <v>178</v>
      </c>
      <c r="AV716" s="14" t="s">
        <v>83</v>
      </c>
      <c r="AW716" s="14" t="s">
        <v>35</v>
      </c>
      <c r="AX716" s="14" t="s">
        <v>73</v>
      </c>
      <c r="AY716" s="246" t="s">
        <v>154</v>
      </c>
    </row>
    <row r="717" spans="1:51" s="16" customFormat="1" ht="12">
      <c r="A717" s="16"/>
      <c r="B717" s="258"/>
      <c r="C717" s="259"/>
      <c r="D717" s="219" t="s">
        <v>168</v>
      </c>
      <c r="E717" s="260" t="s">
        <v>28</v>
      </c>
      <c r="F717" s="261" t="s">
        <v>887</v>
      </c>
      <c r="G717" s="259"/>
      <c r="H717" s="262">
        <v>502.00000000000006</v>
      </c>
      <c r="I717" s="263"/>
      <c r="J717" s="259"/>
      <c r="K717" s="259"/>
      <c r="L717" s="264"/>
      <c r="M717" s="265"/>
      <c r="N717" s="266"/>
      <c r="O717" s="266"/>
      <c r="P717" s="266"/>
      <c r="Q717" s="266"/>
      <c r="R717" s="266"/>
      <c r="S717" s="266"/>
      <c r="T717" s="267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T717" s="268" t="s">
        <v>168</v>
      </c>
      <c r="AU717" s="268" t="s">
        <v>178</v>
      </c>
      <c r="AV717" s="16" t="s">
        <v>178</v>
      </c>
      <c r="AW717" s="16" t="s">
        <v>35</v>
      </c>
      <c r="AX717" s="16" t="s">
        <v>73</v>
      </c>
      <c r="AY717" s="268" t="s">
        <v>154</v>
      </c>
    </row>
    <row r="718" spans="1:51" s="13" customFormat="1" ht="12">
      <c r="A718" s="13"/>
      <c r="B718" s="226"/>
      <c r="C718" s="227"/>
      <c r="D718" s="219" t="s">
        <v>168</v>
      </c>
      <c r="E718" s="228" t="s">
        <v>28</v>
      </c>
      <c r="F718" s="229" t="s">
        <v>888</v>
      </c>
      <c r="G718" s="227"/>
      <c r="H718" s="228" t="s">
        <v>28</v>
      </c>
      <c r="I718" s="230"/>
      <c r="J718" s="227"/>
      <c r="K718" s="227"/>
      <c r="L718" s="231"/>
      <c r="M718" s="232"/>
      <c r="N718" s="233"/>
      <c r="O718" s="233"/>
      <c r="P718" s="233"/>
      <c r="Q718" s="233"/>
      <c r="R718" s="233"/>
      <c r="S718" s="233"/>
      <c r="T718" s="23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5" t="s">
        <v>168</v>
      </c>
      <c r="AU718" s="235" t="s">
        <v>178</v>
      </c>
      <c r="AV718" s="13" t="s">
        <v>81</v>
      </c>
      <c r="AW718" s="13" t="s">
        <v>35</v>
      </c>
      <c r="AX718" s="13" t="s">
        <v>73</v>
      </c>
      <c r="AY718" s="235" t="s">
        <v>154</v>
      </c>
    </row>
    <row r="719" spans="1:51" s="14" customFormat="1" ht="12">
      <c r="A719" s="14"/>
      <c r="B719" s="236"/>
      <c r="C719" s="237"/>
      <c r="D719" s="219" t="s">
        <v>168</v>
      </c>
      <c r="E719" s="238" t="s">
        <v>28</v>
      </c>
      <c r="F719" s="239" t="s">
        <v>889</v>
      </c>
      <c r="G719" s="237"/>
      <c r="H719" s="240">
        <v>51</v>
      </c>
      <c r="I719" s="241"/>
      <c r="J719" s="237"/>
      <c r="K719" s="237"/>
      <c r="L719" s="242"/>
      <c r="M719" s="243"/>
      <c r="N719" s="244"/>
      <c r="O719" s="244"/>
      <c r="P719" s="244"/>
      <c r="Q719" s="244"/>
      <c r="R719" s="244"/>
      <c r="S719" s="244"/>
      <c r="T719" s="24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6" t="s">
        <v>168</v>
      </c>
      <c r="AU719" s="246" t="s">
        <v>178</v>
      </c>
      <c r="AV719" s="14" t="s">
        <v>83</v>
      </c>
      <c r="AW719" s="14" t="s">
        <v>35</v>
      </c>
      <c r="AX719" s="14" t="s">
        <v>73</v>
      </c>
      <c r="AY719" s="246" t="s">
        <v>154</v>
      </c>
    </row>
    <row r="720" spans="1:51" s="16" customFormat="1" ht="12">
      <c r="A720" s="16"/>
      <c r="B720" s="258"/>
      <c r="C720" s="259"/>
      <c r="D720" s="219" t="s">
        <v>168</v>
      </c>
      <c r="E720" s="260" t="s">
        <v>28</v>
      </c>
      <c r="F720" s="261" t="s">
        <v>890</v>
      </c>
      <c r="G720" s="259"/>
      <c r="H720" s="262">
        <v>51</v>
      </c>
      <c r="I720" s="263"/>
      <c r="J720" s="259"/>
      <c r="K720" s="259"/>
      <c r="L720" s="264"/>
      <c r="M720" s="265"/>
      <c r="N720" s="266"/>
      <c r="O720" s="266"/>
      <c r="P720" s="266"/>
      <c r="Q720" s="266"/>
      <c r="R720" s="266"/>
      <c r="S720" s="266"/>
      <c r="T720" s="267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T720" s="268" t="s">
        <v>168</v>
      </c>
      <c r="AU720" s="268" t="s">
        <v>178</v>
      </c>
      <c r="AV720" s="16" t="s">
        <v>178</v>
      </c>
      <c r="AW720" s="16" t="s">
        <v>35</v>
      </c>
      <c r="AX720" s="16" t="s">
        <v>81</v>
      </c>
      <c r="AY720" s="268" t="s">
        <v>154</v>
      </c>
    </row>
    <row r="721" spans="1:65" s="2" customFormat="1" ht="24.15" customHeight="1">
      <c r="A721" s="40"/>
      <c r="B721" s="41"/>
      <c r="C721" s="206" t="s">
        <v>891</v>
      </c>
      <c r="D721" s="206" t="s">
        <v>157</v>
      </c>
      <c r="E721" s="207" t="s">
        <v>892</v>
      </c>
      <c r="F721" s="208" t="s">
        <v>893</v>
      </c>
      <c r="G721" s="209" t="s">
        <v>160</v>
      </c>
      <c r="H721" s="210">
        <v>102</v>
      </c>
      <c r="I721" s="211"/>
      <c r="J721" s="212">
        <f>ROUND(I721*H721,2)</f>
        <v>0</v>
      </c>
      <c r="K721" s="208" t="s">
        <v>161</v>
      </c>
      <c r="L721" s="46"/>
      <c r="M721" s="213" t="s">
        <v>28</v>
      </c>
      <c r="N721" s="214" t="s">
        <v>44</v>
      </c>
      <c r="O721" s="86"/>
      <c r="P721" s="215">
        <f>O721*H721</f>
        <v>0</v>
      </c>
      <c r="Q721" s="215">
        <v>0.0079</v>
      </c>
      <c r="R721" s="215">
        <f>Q721*H721</f>
        <v>0.8058000000000001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162</v>
      </c>
      <c r="AT721" s="217" t="s">
        <v>157</v>
      </c>
      <c r="AU721" s="217" t="s">
        <v>178</v>
      </c>
      <c r="AY721" s="19" t="s">
        <v>154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81</v>
      </c>
      <c r="BK721" s="218">
        <f>ROUND(I721*H721,2)</f>
        <v>0</v>
      </c>
      <c r="BL721" s="19" t="s">
        <v>162</v>
      </c>
      <c r="BM721" s="217" t="s">
        <v>894</v>
      </c>
    </row>
    <row r="722" spans="1:47" s="2" customFormat="1" ht="12">
      <c r="A722" s="40"/>
      <c r="B722" s="41"/>
      <c r="C722" s="42"/>
      <c r="D722" s="219" t="s">
        <v>164</v>
      </c>
      <c r="E722" s="42"/>
      <c r="F722" s="220" t="s">
        <v>895</v>
      </c>
      <c r="G722" s="42"/>
      <c r="H722" s="42"/>
      <c r="I722" s="221"/>
      <c r="J722" s="42"/>
      <c r="K722" s="42"/>
      <c r="L722" s="46"/>
      <c r="M722" s="222"/>
      <c r="N722" s="223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164</v>
      </c>
      <c r="AU722" s="19" t="s">
        <v>178</v>
      </c>
    </row>
    <row r="723" spans="1:47" s="2" customFormat="1" ht="12">
      <c r="A723" s="40"/>
      <c r="B723" s="41"/>
      <c r="C723" s="42"/>
      <c r="D723" s="224" t="s">
        <v>166</v>
      </c>
      <c r="E723" s="42"/>
      <c r="F723" s="225" t="s">
        <v>896</v>
      </c>
      <c r="G723" s="42"/>
      <c r="H723" s="42"/>
      <c r="I723" s="221"/>
      <c r="J723" s="42"/>
      <c r="K723" s="42"/>
      <c r="L723" s="46"/>
      <c r="M723" s="222"/>
      <c r="N723" s="223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166</v>
      </c>
      <c r="AU723" s="19" t="s">
        <v>178</v>
      </c>
    </row>
    <row r="724" spans="1:51" s="13" customFormat="1" ht="12">
      <c r="A724" s="13"/>
      <c r="B724" s="226"/>
      <c r="C724" s="227"/>
      <c r="D724" s="219" t="s">
        <v>168</v>
      </c>
      <c r="E724" s="228" t="s">
        <v>28</v>
      </c>
      <c r="F724" s="229" t="s">
        <v>871</v>
      </c>
      <c r="G724" s="227"/>
      <c r="H724" s="228" t="s">
        <v>28</v>
      </c>
      <c r="I724" s="230"/>
      <c r="J724" s="227"/>
      <c r="K724" s="227"/>
      <c r="L724" s="231"/>
      <c r="M724" s="232"/>
      <c r="N724" s="233"/>
      <c r="O724" s="233"/>
      <c r="P724" s="233"/>
      <c r="Q724" s="233"/>
      <c r="R724" s="233"/>
      <c r="S724" s="233"/>
      <c r="T724" s="23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5" t="s">
        <v>168</v>
      </c>
      <c r="AU724" s="235" t="s">
        <v>178</v>
      </c>
      <c r="AV724" s="13" t="s">
        <v>81</v>
      </c>
      <c r="AW724" s="13" t="s">
        <v>35</v>
      </c>
      <c r="AX724" s="13" t="s">
        <v>73</v>
      </c>
      <c r="AY724" s="235" t="s">
        <v>154</v>
      </c>
    </row>
    <row r="725" spans="1:51" s="13" customFormat="1" ht="12">
      <c r="A725" s="13"/>
      <c r="B725" s="226"/>
      <c r="C725" s="227"/>
      <c r="D725" s="219" t="s">
        <v>168</v>
      </c>
      <c r="E725" s="228" t="s">
        <v>28</v>
      </c>
      <c r="F725" s="229" t="s">
        <v>872</v>
      </c>
      <c r="G725" s="227"/>
      <c r="H725" s="228" t="s">
        <v>28</v>
      </c>
      <c r="I725" s="230"/>
      <c r="J725" s="227"/>
      <c r="K725" s="227"/>
      <c r="L725" s="231"/>
      <c r="M725" s="232"/>
      <c r="N725" s="233"/>
      <c r="O725" s="233"/>
      <c r="P725" s="233"/>
      <c r="Q725" s="233"/>
      <c r="R725" s="233"/>
      <c r="S725" s="233"/>
      <c r="T725" s="23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5" t="s">
        <v>168</v>
      </c>
      <c r="AU725" s="235" t="s">
        <v>178</v>
      </c>
      <c r="AV725" s="13" t="s">
        <v>81</v>
      </c>
      <c r="AW725" s="13" t="s">
        <v>35</v>
      </c>
      <c r="AX725" s="13" t="s">
        <v>73</v>
      </c>
      <c r="AY725" s="235" t="s">
        <v>154</v>
      </c>
    </row>
    <row r="726" spans="1:51" s="13" customFormat="1" ht="12">
      <c r="A726" s="13"/>
      <c r="B726" s="226"/>
      <c r="C726" s="227"/>
      <c r="D726" s="219" t="s">
        <v>168</v>
      </c>
      <c r="E726" s="228" t="s">
        <v>28</v>
      </c>
      <c r="F726" s="229" t="s">
        <v>897</v>
      </c>
      <c r="G726" s="227"/>
      <c r="H726" s="228" t="s">
        <v>28</v>
      </c>
      <c r="I726" s="230"/>
      <c r="J726" s="227"/>
      <c r="K726" s="227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168</v>
      </c>
      <c r="AU726" s="235" t="s">
        <v>178</v>
      </c>
      <c r="AV726" s="13" t="s">
        <v>81</v>
      </c>
      <c r="AW726" s="13" t="s">
        <v>35</v>
      </c>
      <c r="AX726" s="13" t="s">
        <v>73</v>
      </c>
      <c r="AY726" s="235" t="s">
        <v>154</v>
      </c>
    </row>
    <row r="727" spans="1:51" s="14" customFormat="1" ht="12">
      <c r="A727" s="14"/>
      <c r="B727" s="236"/>
      <c r="C727" s="237"/>
      <c r="D727" s="219" t="s">
        <v>168</v>
      </c>
      <c r="E727" s="238" t="s">
        <v>28</v>
      </c>
      <c r="F727" s="239" t="s">
        <v>898</v>
      </c>
      <c r="G727" s="237"/>
      <c r="H727" s="240">
        <v>102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6" t="s">
        <v>168</v>
      </c>
      <c r="AU727" s="246" t="s">
        <v>178</v>
      </c>
      <c r="AV727" s="14" t="s">
        <v>83</v>
      </c>
      <c r="AW727" s="14" t="s">
        <v>35</v>
      </c>
      <c r="AX727" s="14" t="s">
        <v>81</v>
      </c>
      <c r="AY727" s="246" t="s">
        <v>154</v>
      </c>
    </row>
    <row r="728" spans="1:65" s="2" customFormat="1" ht="24.15" customHeight="1">
      <c r="A728" s="40"/>
      <c r="B728" s="41"/>
      <c r="C728" s="206" t="s">
        <v>899</v>
      </c>
      <c r="D728" s="206" t="s">
        <v>157</v>
      </c>
      <c r="E728" s="207" t="s">
        <v>900</v>
      </c>
      <c r="F728" s="208" t="s">
        <v>901</v>
      </c>
      <c r="G728" s="209" t="s">
        <v>160</v>
      </c>
      <c r="H728" s="210">
        <v>5</v>
      </c>
      <c r="I728" s="211"/>
      <c r="J728" s="212">
        <f>ROUND(I728*H728,2)</f>
        <v>0</v>
      </c>
      <c r="K728" s="208" t="s">
        <v>161</v>
      </c>
      <c r="L728" s="46"/>
      <c r="M728" s="213" t="s">
        <v>28</v>
      </c>
      <c r="N728" s="214" t="s">
        <v>44</v>
      </c>
      <c r="O728" s="86"/>
      <c r="P728" s="215">
        <f>O728*H728</f>
        <v>0</v>
      </c>
      <c r="Q728" s="215">
        <v>0.02048</v>
      </c>
      <c r="R728" s="215">
        <f>Q728*H728</f>
        <v>0.1024</v>
      </c>
      <c r="S728" s="215">
        <v>0</v>
      </c>
      <c r="T728" s="216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17" t="s">
        <v>162</v>
      </c>
      <c r="AT728" s="217" t="s">
        <v>157</v>
      </c>
      <c r="AU728" s="217" t="s">
        <v>178</v>
      </c>
      <c r="AY728" s="19" t="s">
        <v>154</v>
      </c>
      <c r="BE728" s="218">
        <f>IF(N728="základní",J728,0)</f>
        <v>0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9" t="s">
        <v>81</v>
      </c>
      <c r="BK728" s="218">
        <f>ROUND(I728*H728,2)</f>
        <v>0</v>
      </c>
      <c r="BL728" s="19" t="s">
        <v>162</v>
      </c>
      <c r="BM728" s="217" t="s">
        <v>902</v>
      </c>
    </row>
    <row r="729" spans="1:47" s="2" customFormat="1" ht="12">
      <c r="A729" s="40"/>
      <c r="B729" s="41"/>
      <c r="C729" s="42"/>
      <c r="D729" s="219" t="s">
        <v>164</v>
      </c>
      <c r="E729" s="42"/>
      <c r="F729" s="220" t="s">
        <v>903</v>
      </c>
      <c r="G729" s="42"/>
      <c r="H729" s="42"/>
      <c r="I729" s="221"/>
      <c r="J729" s="42"/>
      <c r="K729" s="42"/>
      <c r="L729" s="46"/>
      <c r="M729" s="222"/>
      <c r="N729" s="223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164</v>
      </c>
      <c r="AU729" s="19" t="s">
        <v>178</v>
      </c>
    </row>
    <row r="730" spans="1:47" s="2" customFormat="1" ht="12">
      <c r="A730" s="40"/>
      <c r="B730" s="41"/>
      <c r="C730" s="42"/>
      <c r="D730" s="224" t="s">
        <v>166</v>
      </c>
      <c r="E730" s="42"/>
      <c r="F730" s="225" t="s">
        <v>904</v>
      </c>
      <c r="G730" s="42"/>
      <c r="H730" s="42"/>
      <c r="I730" s="221"/>
      <c r="J730" s="42"/>
      <c r="K730" s="42"/>
      <c r="L730" s="46"/>
      <c r="M730" s="222"/>
      <c r="N730" s="223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166</v>
      </c>
      <c r="AU730" s="19" t="s">
        <v>178</v>
      </c>
    </row>
    <row r="731" spans="1:51" s="13" customFormat="1" ht="12">
      <c r="A731" s="13"/>
      <c r="B731" s="226"/>
      <c r="C731" s="227"/>
      <c r="D731" s="219" t="s">
        <v>168</v>
      </c>
      <c r="E731" s="228" t="s">
        <v>28</v>
      </c>
      <c r="F731" s="229" t="s">
        <v>871</v>
      </c>
      <c r="G731" s="227"/>
      <c r="H731" s="228" t="s">
        <v>28</v>
      </c>
      <c r="I731" s="230"/>
      <c r="J731" s="227"/>
      <c r="K731" s="227"/>
      <c r="L731" s="231"/>
      <c r="M731" s="232"/>
      <c r="N731" s="233"/>
      <c r="O731" s="233"/>
      <c r="P731" s="233"/>
      <c r="Q731" s="233"/>
      <c r="R731" s="233"/>
      <c r="S731" s="233"/>
      <c r="T731" s="23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5" t="s">
        <v>168</v>
      </c>
      <c r="AU731" s="235" t="s">
        <v>178</v>
      </c>
      <c r="AV731" s="13" t="s">
        <v>81</v>
      </c>
      <c r="AW731" s="13" t="s">
        <v>35</v>
      </c>
      <c r="AX731" s="13" t="s">
        <v>73</v>
      </c>
      <c r="AY731" s="235" t="s">
        <v>154</v>
      </c>
    </row>
    <row r="732" spans="1:51" s="13" customFormat="1" ht="12">
      <c r="A732" s="13"/>
      <c r="B732" s="226"/>
      <c r="C732" s="227"/>
      <c r="D732" s="219" t="s">
        <v>168</v>
      </c>
      <c r="E732" s="228" t="s">
        <v>28</v>
      </c>
      <c r="F732" s="229" t="s">
        <v>905</v>
      </c>
      <c r="G732" s="227"/>
      <c r="H732" s="228" t="s">
        <v>28</v>
      </c>
      <c r="I732" s="230"/>
      <c r="J732" s="227"/>
      <c r="K732" s="227"/>
      <c r="L732" s="231"/>
      <c r="M732" s="232"/>
      <c r="N732" s="233"/>
      <c r="O732" s="233"/>
      <c r="P732" s="233"/>
      <c r="Q732" s="233"/>
      <c r="R732" s="233"/>
      <c r="S732" s="233"/>
      <c r="T732" s="23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5" t="s">
        <v>168</v>
      </c>
      <c r="AU732" s="235" t="s">
        <v>178</v>
      </c>
      <c r="AV732" s="13" t="s">
        <v>81</v>
      </c>
      <c r="AW732" s="13" t="s">
        <v>35</v>
      </c>
      <c r="AX732" s="13" t="s">
        <v>73</v>
      </c>
      <c r="AY732" s="235" t="s">
        <v>154</v>
      </c>
    </row>
    <row r="733" spans="1:51" s="13" customFormat="1" ht="12">
      <c r="A733" s="13"/>
      <c r="B733" s="226"/>
      <c r="C733" s="227"/>
      <c r="D733" s="219" t="s">
        <v>168</v>
      </c>
      <c r="E733" s="228" t="s">
        <v>28</v>
      </c>
      <c r="F733" s="229" t="s">
        <v>906</v>
      </c>
      <c r="G733" s="227"/>
      <c r="H733" s="228" t="s">
        <v>28</v>
      </c>
      <c r="I733" s="230"/>
      <c r="J733" s="227"/>
      <c r="K733" s="227"/>
      <c r="L733" s="231"/>
      <c r="M733" s="232"/>
      <c r="N733" s="233"/>
      <c r="O733" s="233"/>
      <c r="P733" s="233"/>
      <c r="Q733" s="233"/>
      <c r="R733" s="233"/>
      <c r="S733" s="233"/>
      <c r="T733" s="23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5" t="s">
        <v>168</v>
      </c>
      <c r="AU733" s="235" t="s">
        <v>178</v>
      </c>
      <c r="AV733" s="13" t="s">
        <v>81</v>
      </c>
      <c r="AW733" s="13" t="s">
        <v>35</v>
      </c>
      <c r="AX733" s="13" t="s">
        <v>73</v>
      </c>
      <c r="AY733" s="235" t="s">
        <v>154</v>
      </c>
    </row>
    <row r="734" spans="1:51" s="14" customFormat="1" ht="12">
      <c r="A734" s="14"/>
      <c r="B734" s="236"/>
      <c r="C734" s="237"/>
      <c r="D734" s="219" t="s">
        <v>168</v>
      </c>
      <c r="E734" s="238" t="s">
        <v>28</v>
      </c>
      <c r="F734" s="239" t="s">
        <v>907</v>
      </c>
      <c r="G734" s="237"/>
      <c r="H734" s="240">
        <v>46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6" t="s">
        <v>168</v>
      </c>
      <c r="AU734" s="246" t="s">
        <v>178</v>
      </c>
      <c r="AV734" s="14" t="s">
        <v>83</v>
      </c>
      <c r="AW734" s="14" t="s">
        <v>35</v>
      </c>
      <c r="AX734" s="14" t="s">
        <v>73</v>
      </c>
      <c r="AY734" s="246" t="s">
        <v>154</v>
      </c>
    </row>
    <row r="735" spans="1:51" s="16" customFormat="1" ht="12">
      <c r="A735" s="16"/>
      <c r="B735" s="258"/>
      <c r="C735" s="259"/>
      <c r="D735" s="219" t="s">
        <v>168</v>
      </c>
      <c r="E735" s="260" t="s">
        <v>28</v>
      </c>
      <c r="F735" s="261" t="s">
        <v>908</v>
      </c>
      <c r="G735" s="259"/>
      <c r="H735" s="262">
        <v>46</v>
      </c>
      <c r="I735" s="263"/>
      <c r="J735" s="259"/>
      <c r="K735" s="259"/>
      <c r="L735" s="264"/>
      <c r="M735" s="265"/>
      <c r="N735" s="266"/>
      <c r="O735" s="266"/>
      <c r="P735" s="266"/>
      <c r="Q735" s="266"/>
      <c r="R735" s="266"/>
      <c r="S735" s="266"/>
      <c r="T735" s="267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68" t="s">
        <v>168</v>
      </c>
      <c r="AU735" s="268" t="s">
        <v>178</v>
      </c>
      <c r="AV735" s="16" t="s">
        <v>178</v>
      </c>
      <c r="AW735" s="16" t="s">
        <v>35</v>
      </c>
      <c r="AX735" s="16" t="s">
        <v>73</v>
      </c>
      <c r="AY735" s="268" t="s">
        <v>154</v>
      </c>
    </row>
    <row r="736" spans="1:51" s="13" customFormat="1" ht="12">
      <c r="A736" s="13"/>
      <c r="B736" s="226"/>
      <c r="C736" s="227"/>
      <c r="D736" s="219" t="s">
        <v>168</v>
      </c>
      <c r="E736" s="228" t="s">
        <v>28</v>
      </c>
      <c r="F736" s="229" t="s">
        <v>888</v>
      </c>
      <c r="G736" s="227"/>
      <c r="H736" s="228" t="s">
        <v>28</v>
      </c>
      <c r="I736" s="230"/>
      <c r="J736" s="227"/>
      <c r="K736" s="227"/>
      <c r="L736" s="231"/>
      <c r="M736" s="232"/>
      <c r="N736" s="233"/>
      <c r="O736" s="233"/>
      <c r="P736" s="233"/>
      <c r="Q736" s="233"/>
      <c r="R736" s="233"/>
      <c r="S736" s="233"/>
      <c r="T736" s="23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5" t="s">
        <v>168</v>
      </c>
      <c r="AU736" s="235" t="s">
        <v>178</v>
      </c>
      <c r="AV736" s="13" t="s">
        <v>81</v>
      </c>
      <c r="AW736" s="13" t="s">
        <v>35</v>
      </c>
      <c r="AX736" s="13" t="s">
        <v>73</v>
      </c>
      <c r="AY736" s="235" t="s">
        <v>154</v>
      </c>
    </row>
    <row r="737" spans="1:51" s="14" customFormat="1" ht="12">
      <c r="A737" s="14"/>
      <c r="B737" s="236"/>
      <c r="C737" s="237"/>
      <c r="D737" s="219" t="s">
        <v>168</v>
      </c>
      <c r="E737" s="238" t="s">
        <v>28</v>
      </c>
      <c r="F737" s="239" t="s">
        <v>909</v>
      </c>
      <c r="G737" s="237"/>
      <c r="H737" s="240">
        <v>5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6" t="s">
        <v>168</v>
      </c>
      <c r="AU737" s="246" t="s">
        <v>178</v>
      </c>
      <c r="AV737" s="14" t="s">
        <v>83</v>
      </c>
      <c r="AW737" s="14" t="s">
        <v>35</v>
      </c>
      <c r="AX737" s="14" t="s">
        <v>73</v>
      </c>
      <c r="AY737" s="246" t="s">
        <v>154</v>
      </c>
    </row>
    <row r="738" spans="1:51" s="16" customFormat="1" ht="12">
      <c r="A738" s="16"/>
      <c r="B738" s="258"/>
      <c r="C738" s="259"/>
      <c r="D738" s="219" t="s">
        <v>168</v>
      </c>
      <c r="E738" s="260" t="s">
        <v>28</v>
      </c>
      <c r="F738" s="261" t="s">
        <v>910</v>
      </c>
      <c r="G738" s="259"/>
      <c r="H738" s="262">
        <v>5</v>
      </c>
      <c r="I738" s="263"/>
      <c r="J738" s="259"/>
      <c r="K738" s="259"/>
      <c r="L738" s="264"/>
      <c r="M738" s="265"/>
      <c r="N738" s="266"/>
      <c r="O738" s="266"/>
      <c r="P738" s="266"/>
      <c r="Q738" s="266"/>
      <c r="R738" s="266"/>
      <c r="S738" s="266"/>
      <c r="T738" s="267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T738" s="268" t="s">
        <v>168</v>
      </c>
      <c r="AU738" s="268" t="s">
        <v>178</v>
      </c>
      <c r="AV738" s="16" t="s">
        <v>178</v>
      </c>
      <c r="AW738" s="16" t="s">
        <v>35</v>
      </c>
      <c r="AX738" s="16" t="s">
        <v>81</v>
      </c>
      <c r="AY738" s="268" t="s">
        <v>154</v>
      </c>
    </row>
    <row r="739" spans="1:65" s="2" customFormat="1" ht="24.15" customHeight="1">
      <c r="A739" s="40"/>
      <c r="B739" s="41"/>
      <c r="C739" s="206" t="s">
        <v>911</v>
      </c>
      <c r="D739" s="206" t="s">
        <v>157</v>
      </c>
      <c r="E739" s="207" t="s">
        <v>912</v>
      </c>
      <c r="F739" s="208" t="s">
        <v>913</v>
      </c>
      <c r="G739" s="209" t="s">
        <v>160</v>
      </c>
      <c r="H739" s="210">
        <v>10</v>
      </c>
      <c r="I739" s="211"/>
      <c r="J739" s="212">
        <f>ROUND(I739*H739,2)</f>
        <v>0</v>
      </c>
      <c r="K739" s="208" t="s">
        <v>161</v>
      </c>
      <c r="L739" s="46"/>
      <c r="M739" s="213" t="s">
        <v>28</v>
      </c>
      <c r="N739" s="214" t="s">
        <v>44</v>
      </c>
      <c r="O739" s="86"/>
      <c r="P739" s="215">
        <f>O739*H739</f>
        <v>0</v>
      </c>
      <c r="Q739" s="215">
        <v>0.0079</v>
      </c>
      <c r="R739" s="215">
        <f>Q739*H739</f>
        <v>0.07900000000000001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162</v>
      </c>
      <c r="AT739" s="217" t="s">
        <v>157</v>
      </c>
      <c r="AU739" s="217" t="s">
        <v>178</v>
      </c>
      <c r="AY739" s="19" t="s">
        <v>154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81</v>
      </c>
      <c r="BK739" s="218">
        <f>ROUND(I739*H739,2)</f>
        <v>0</v>
      </c>
      <c r="BL739" s="19" t="s">
        <v>162</v>
      </c>
      <c r="BM739" s="217" t="s">
        <v>914</v>
      </c>
    </row>
    <row r="740" spans="1:47" s="2" customFormat="1" ht="12">
      <c r="A740" s="40"/>
      <c r="B740" s="41"/>
      <c r="C740" s="42"/>
      <c r="D740" s="219" t="s">
        <v>164</v>
      </c>
      <c r="E740" s="42"/>
      <c r="F740" s="220" t="s">
        <v>915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164</v>
      </c>
      <c r="AU740" s="19" t="s">
        <v>178</v>
      </c>
    </row>
    <row r="741" spans="1:47" s="2" customFormat="1" ht="12">
      <c r="A741" s="40"/>
      <c r="B741" s="41"/>
      <c r="C741" s="42"/>
      <c r="D741" s="224" t="s">
        <v>166</v>
      </c>
      <c r="E741" s="42"/>
      <c r="F741" s="225" t="s">
        <v>916</v>
      </c>
      <c r="G741" s="42"/>
      <c r="H741" s="42"/>
      <c r="I741" s="221"/>
      <c r="J741" s="42"/>
      <c r="K741" s="42"/>
      <c r="L741" s="46"/>
      <c r="M741" s="222"/>
      <c r="N741" s="223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166</v>
      </c>
      <c r="AU741" s="19" t="s">
        <v>178</v>
      </c>
    </row>
    <row r="742" spans="1:51" s="13" customFormat="1" ht="12">
      <c r="A742" s="13"/>
      <c r="B742" s="226"/>
      <c r="C742" s="227"/>
      <c r="D742" s="219" t="s">
        <v>168</v>
      </c>
      <c r="E742" s="228" t="s">
        <v>28</v>
      </c>
      <c r="F742" s="229" t="s">
        <v>871</v>
      </c>
      <c r="G742" s="227"/>
      <c r="H742" s="228" t="s">
        <v>28</v>
      </c>
      <c r="I742" s="230"/>
      <c r="J742" s="227"/>
      <c r="K742" s="227"/>
      <c r="L742" s="231"/>
      <c r="M742" s="232"/>
      <c r="N742" s="233"/>
      <c r="O742" s="233"/>
      <c r="P742" s="233"/>
      <c r="Q742" s="233"/>
      <c r="R742" s="233"/>
      <c r="S742" s="233"/>
      <c r="T742" s="23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5" t="s">
        <v>168</v>
      </c>
      <c r="AU742" s="235" t="s">
        <v>178</v>
      </c>
      <c r="AV742" s="13" t="s">
        <v>81</v>
      </c>
      <c r="AW742" s="13" t="s">
        <v>35</v>
      </c>
      <c r="AX742" s="13" t="s">
        <v>73</v>
      </c>
      <c r="AY742" s="235" t="s">
        <v>154</v>
      </c>
    </row>
    <row r="743" spans="1:51" s="13" customFormat="1" ht="12">
      <c r="A743" s="13"/>
      <c r="B743" s="226"/>
      <c r="C743" s="227"/>
      <c r="D743" s="219" t="s">
        <v>168</v>
      </c>
      <c r="E743" s="228" t="s">
        <v>28</v>
      </c>
      <c r="F743" s="229" t="s">
        <v>905</v>
      </c>
      <c r="G743" s="227"/>
      <c r="H743" s="228" t="s">
        <v>28</v>
      </c>
      <c r="I743" s="230"/>
      <c r="J743" s="227"/>
      <c r="K743" s="227"/>
      <c r="L743" s="231"/>
      <c r="M743" s="232"/>
      <c r="N743" s="233"/>
      <c r="O743" s="233"/>
      <c r="P743" s="233"/>
      <c r="Q743" s="233"/>
      <c r="R743" s="233"/>
      <c r="S743" s="233"/>
      <c r="T743" s="23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5" t="s">
        <v>168</v>
      </c>
      <c r="AU743" s="235" t="s">
        <v>178</v>
      </c>
      <c r="AV743" s="13" t="s">
        <v>81</v>
      </c>
      <c r="AW743" s="13" t="s">
        <v>35</v>
      </c>
      <c r="AX743" s="13" t="s">
        <v>73</v>
      </c>
      <c r="AY743" s="235" t="s">
        <v>154</v>
      </c>
    </row>
    <row r="744" spans="1:51" s="13" customFormat="1" ht="12">
      <c r="A744" s="13"/>
      <c r="B744" s="226"/>
      <c r="C744" s="227"/>
      <c r="D744" s="219" t="s">
        <v>168</v>
      </c>
      <c r="E744" s="228" t="s">
        <v>28</v>
      </c>
      <c r="F744" s="229" t="s">
        <v>917</v>
      </c>
      <c r="G744" s="227"/>
      <c r="H744" s="228" t="s">
        <v>28</v>
      </c>
      <c r="I744" s="230"/>
      <c r="J744" s="227"/>
      <c r="K744" s="227"/>
      <c r="L744" s="231"/>
      <c r="M744" s="232"/>
      <c r="N744" s="233"/>
      <c r="O744" s="233"/>
      <c r="P744" s="233"/>
      <c r="Q744" s="233"/>
      <c r="R744" s="233"/>
      <c r="S744" s="233"/>
      <c r="T744" s="23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5" t="s">
        <v>168</v>
      </c>
      <c r="AU744" s="235" t="s">
        <v>178</v>
      </c>
      <c r="AV744" s="13" t="s">
        <v>81</v>
      </c>
      <c r="AW744" s="13" t="s">
        <v>35</v>
      </c>
      <c r="AX744" s="13" t="s">
        <v>73</v>
      </c>
      <c r="AY744" s="235" t="s">
        <v>154</v>
      </c>
    </row>
    <row r="745" spans="1:51" s="14" customFormat="1" ht="12">
      <c r="A745" s="14"/>
      <c r="B745" s="236"/>
      <c r="C745" s="237"/>
      <c r="D745" s="219" t="s">
        <v>168</v>
      </c>
      <c r="E745" s="238" t="s">
        <v>28</v>
      </c>
      <c r="F745" s="239" t="s">
        <v>918</v>
      </c>
      <c r="G745" s="237"/>
      <c r="H745" s="240">
        <v>10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6" t="s">
        <v>168</v>
      </c>
      <c r="AU745" s="246" t="s">
        <v>178</v>
      </c>
      <c r="AV745" s="14" t="s">
        <v>83</v>
      </c>
      <c r="AW745" s="14" t="s">
        <v>35</v>
      </c>
      <c r="AX745" s="14" t="s">
        <v>81</v>
      </c>
      <c r="AY745" s="246" t="s">
        <v>154</v>
      </c>
    </row>
    <row r="746" spans="1:65" s="2" customFormat="1" ht="24.15" customHeight="1">
      <c r="A746" s="40"/>
      <c r="B746" s="41"/>
      <c r="C746" s="206" t="s">
        <v>919</v>
      </c>
      <c r="D746" s="206" t="s">
        <v>157</v>
      </c>
      <c r="E746" s="207" t="s">
        <v>920</v>
      </c>
      <c r="F746" s="208" t="s">
        <v>921</v>
      </c>
      <c r="G746" s="209" t="s">
        <v>160</v>
      </c>
      <c r="H746" s="210">
        <v>119</v>
      </c>
      <c r="I746" s="211"/>
      <c r="J746" s="212">
        <f>ROUND(I746*H746,2)</f>
        <v>0</v>
      </c>
      <c r="K746" s="208" t="s">
        <v>161</v>
      </c>
      <c r="L746" s="46"/>
      <c r="M746" s="213" t="s">
        <v>28</v>
      </c>
      <c r="N746" s="214" t="s">
        <v>44</v>
      </c>
      <c r="O746" s="86"/>
      <c r="P746" s="215">
        <f>O746*H746</f>
        <v>0</v>
      </c>
      <c r="Q746" s="215">
        <v>0.0154</v>
      </c>
      <c r="R746" s="215">
        <f>Q746*H746</f>
        <v>1.8326</v>
      </c>
      <c r="S746" s="215">
        <v>0</v>
      </c>
      <c r="T746" s="216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7" t="s">
        <v>162</v>
      </c>
      <c r="AT746" s="217" t="s">
        <v>157</v>
      </c>
      <c r="AU746" s="217" t="s">
        <v>178</v>
      </c>
      <c r="AY746" s="19" t="s">
        <v>154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9" t="s">
        <v>81</v>
      </c>
      <c r="BK746" s="218">
        <f>ROUND(I746*H746,2)</f>
        <v>0</v>
      </c>
      <c r="BL746" s="19" t="s">
        <v>162</v>
      </c>
      <c r="BM746" s="217" t="s">
        <v>922</v>
      </c>
    </row>
    <row r="747" spans="1:47" s="2" customFormat="1" ht="12">
      <c r="A747" s="40"/>
      <c r="B747" s="41"/>
      <c r="C747" s="42"/>
      <c r="D747" s="219" t="s">
        <v>164</v>
      </c>
      <c r="E747" s="42"/>
      <c r="F747" s="220" t="s">
        <v>923</v>
      </c>
      <c r="G747" s="42"/>
      <c r="H747" s="42"/>
      <c r="I747" s="221"/>
      <c r="J747" s="42"/>
      <c r="K747" s="42"/>
      <c r="L747" s="46"/>
      <c r="M747" s="222"/>
      <c r="N747" s="223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164</v>
      </c>
      <c r="AU747" s="19" t="s">
        <v>178</v>
      </c>
    </row>
    <row r="748" spans="1:47" s="2" customFormat="1" ht="12">
      <c r="A748" s="40"/>
      <c r="B748" s="41"/>
      <c r="C748" s="42"/>
      <c r="D748" s="224" t="s">
        <v>166</v>
      </c>
      <c r="E748" s="42"/>
      <c r="F748" s="225" t="s">
        <v>924</v>
      </c>
      <c r="G748" s="42"/>
      <c r="H748" s="42"/>
      <c r="I748" s="221"/>
      <c r="J748" s="42"/>
      <c r="K748" s="42"/>
      <c r="L748" s="46"/>
      <c r="M748" s="222"/>
      <c r="N748" s="223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166</v>
      </c>
      <c r="AU748" s="19" t="s">
        <v>178</v>
      </c>
    </row>
    <row r="749" spans="1:51" s="13" customFormat="1" ht="12">
      <c r="A749" s="13"/>
      <c r="B749" s="226"/>
      <c r="C749" s="227"/>
      <c r="D749" s="219" t="s">
        <v>168</v>
      </c>
      <c r="E749" s="228" t="s">
        <v>28</v>
      </c>
      <c r="F749" s="229" t="s">
        <v>925</v>
      </c>
      <c r="G749" s="227"/>
      <c r="H749" s="228" t="s">
        <v>28</v>
      </c>
      <c r="I749" s="230"/>
      <c r="J749" s="227"/>
      <c r="K749" s="227"/>
      <c r="L749" s="231"/>
      <c r="M749" s="232"/>
      <c r="N749" s="233"/>
      <c r="O749" s="233"/>
      <c r="P749" s="233"/>
      <c r="Q749" s="233"/>
      <c r="R749" s="233"/>
      <c r="S749" s="233"/>
      <c r="T749" s="23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5" t="s">
        <v>168</v>
      </c>
      <c r="AU749" s="235" t="s">
        <v>178</v>
      </c>
      <c r="AV749" s="13" t="s">
        <v>81</v>
      </c>
      <c r="AW749" s="13" t="s">
        <v>35</v>
      </c>
      <c r="AX749" s="13" t="s">
        <v>73</v>
      </c>
      <c r="AY749" s="235" t="s">
        <v>154</v>
      </c>
    </row>
    <row r="750" spans="1:51" s="14" customFormat="1" ht="12">
      <c r="A750" s="14"/>
      <c r="B750" s="236"/>
      <c r="C750" s="237"/>
      <c r="D750" s="219" t="s">
        <v>168</v>
      </c>
      <c r="E750" s="238" t="s">
        <v>28</v>
      </c>
      <c r="F750" s="239" t="s">
        <v>926</v>
      </c>
      <c r="G750" s="237"/>
      <c r="H750" s="240">
        <v>4.17</v>
      </c>
      <c r="I750" s="241"/>
      <c r="J750" s="237"/>
      <c r="K750" s="237"/>
      <c r="L750" s="242"/>
      <c r="M750" s="243"/>
      <c r="N750" s="244"/>
      <c r="O750" s="244"/>
      <c r="P750" s="244"/>
      <c r="Q750" s="244"/>
      <c r="R750" s="244"/>
      <c r="S750" s="244"/>
      <c r="T750" s="24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6" t="s">
        <v>168</v>
      </c>
      <c r="AU750" s="246" t="s">
        <v>178</v>
      </c>
      <c r="AV750" s="14" t="s">
        <v>83</v>
      </c>
      <c r="AW750" s="14" t="s">
        <v>35</v>
      </c>
      <c r="AX750" s="14" t="s">
        <v>73</v>
      </c>
      <c r="AY750" s="246" t="s">
        <v>154</v>
      </c>
    </row>
    <row r="751" spans="1:51" s="14" customFormat="1" ht="12">
      <c r="A751" s="14"/>
      <c r="B751" s="236"/>
      <c r="C751" s="237"/>
      <c r="D751" s="219" t="s">
        <v>168</v>
      </c>
      <c r="E751" s="238" t="s">
        <v>28</v>
      </c>
      <c r="F751" s="239" t="s">
        <v>927</v>
      </c>
      <c r="G751" s="237"/>
      <c r="H751" s="240">
        <v>11.7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6" t="s">
        <v>168</v>
      </c>
      <c r="AU751" s="246" t="s">
        <v>178</v>
      </c>
      <c r="AV751" s="14" t="s">
        <v>83</v>
      </c>
      <c r="AW751" s="14" t="s">
        <v>35</v>
      </c>
      <c r="AX751" s="14" t="s">
        <v>73</v>
      </c>
      <c r="AY751" s="246" t="s">
        <v>154</v>
      </c>
    </row>
    <row r="752" spans="1:51" s="14" customFormat="1" ht="12">
      <c r="A752" s="14"/>
      <c r="B752" s="236"/>
      <c r="C752" s="237"/>
      <c r="D752" s="219" t="s">
        <v>168</v>
      </c>
      <c r="E752" s="238" t="s">
        <v>28</v>
      </c>
      <c r="F752" s="239" t="s">
        <v>928</v>
      </c>
      <c r="G752" s="237"/>
      <c r="H752" s="240">
        <v>2.13</v>
      </c>
      <c r="I752" s="241"/>
      <c r="J752" s="237"/>
      <c r="K752" s="237"/>
      <c r="L752" s="242"/>
      <c r="M752" s="243"/>
      <c r="N752" s="244"/>
      <c r="O752" s="244"/>
      <c r="P752" s="244"/>
      <c r="Q752" s="244"/>
      <c r="R752" s="244"/>
      <c r="S752" s="244"/>
      <c r="T752" s="24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6" t="s">
        <v>168</v>
      </c>
      <c r="AU752" s="246" t="s">
        <v>178</v>
      </c>
      <c r="AV752" s="14" t="s">
        <v>83</v>
      </c>
      <c r="AW752" s="14" t="s">
        <v>35</v>
      </c>
      <c r="AX752" s="14" t="s">
        <v>73</v>
      </c>
      <c r="AY752" s="246" t="s">
        <v>154</v>
      </c>
    </row>
    <row r="753" spans="1:51" s="16" customFormat="1" ht="12">
      <c r="A753" s="16"/>
      <c r="B753" s="258"/>
      <c r="C753" s="259"/>
      <c r="D753" s="219" t="s">
        <v>168</v>
      </c>
      <c r="E753" s="260" t="s">
        <v>28</v>
      </c>
      <c r="F753" s="261" t="s">
        <v>240</v>
      </c>
      <c r="G753" s="259"/>
      <c r="H753" s="262">
        <v>18</v>
      </c>
      <c r="I753" s="263"/>
      <c r="J753" s="259"/>
      <c r="K753" s="259"/>
      <c r="L753" s="264"/>
      <c r="M753" s="265"/>
      <c r="N753" s="266"/>
      <c r="O753" s="266"/>
      <c r="P753" s="266"/>
      <c r="Q753" s="266"/>
      <c r="R753" s="266"/>
      <c r="S753" s="266"/>
      <c r="T753" s="267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T753" s="268" t="s">
        <v>168</v>
      </c>
      <c r="AU753" s="268" t="s">
        <v>178</v>
      </c>
      <c r="AV753" s="16" t="s">
        <v>178</v>
      </c>
      <c r="AW753" s="16" t="s">
        <v>35</v>
      </c>
      <c r="AX753" s="16" t="s">
        <v>73</v>
      </c>
      <c r="AY753" s="268" t="s">
        <v>154</v>
      </c>
    </row>
    <row r="754" spans="1:51" s="13" customFormat="1" ht="12">
      <c r="A754" s="13"/>
      <c r="B754" s="226"/>
      <c r="C754" s="227"/>
      <c r="D754" s="219" t="s">
        <v>168</v>
      </c>
      <c r="E754" s="228" t="s">
        <v>28</v>
      </c>
      <c r="F754" s="229" t="s">
        <v>929</v>
      </c>
      <c r="G754" s="227"/>
      <c r="H754" s="228" t="s">
        <v>28</v>
      </c>
      <c r="I754" s="230"/>
      <c r="J754" s="227"/>
      <c r="K754" s="227"/>
      <c r="L754" s="231"/>
      <c r="M754" s="232"/>
      <c r="N754" s="233"/>
      <c r="O754" s="233"/>
      <c r="P754" s="233"/>
      <c r="Q754" s="233"/>
      <c r="R754" s="233"/>
      <c r="S754" s="233"/>
      <c r="T754" s="23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5" t="s">
        <v>168</v>
      </c>
      <c r="AU754" s="235" t="s">
        <v>178</v>
      </c>
      <c r="AV754" s="13" t="s">
        <v>81</v>
      </c>
      <c r="AW754" s="13" t="s">
        <v>35</v>
      </c>
      <c r="AX754" s="13" t="s">
        <v>73</v>
      </c>
      <c r="AY754" s="235" t="s">
        <v>154</v>
      </c>
    </row>
    <row r="755" spans="1:51" s="13" customFormat="1" ht="12">
      <c r="A755" s="13"/>
      <c r="B755" s="226"/>
      <c r="C755" s="227"/>
      <c r="D755" s="219" t="s">
        <v>168</v>
      </c>
      <c r="E755" s="228" t="s">
        <v>28</v>
      </c>
      <c r="F755" s="229" t="s">
        <v>930</v>
      </c>
      <c r="G755" s="227"/>
      <c r="H755" s="228" t="s">
        <v>28</v>
      </c>
      <c r="I755" s="230"/>
      <c r="J755" s="227"/>
      <c r="K755" s="227"/>
      <c r="L755" s="231"/>
      <c r="M755" s="232"/>
      <c r="N755" s="233"/>
      <c r="O755" s="233"/>
      <c r="P755" s="233"/>
      <c r="Q755" s="233"/>
      <c r="R755" s="233"/>
      <c r="S755" s="233"/>
      <c r="T755" s="23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5" t="s">
        <v>168</v>
      </c>
      <c r="AU755" s="235" t="s">
        <v>178</v>
      </c>
      <c r="AV755" s="13" t="s">
        <v>81</v>
      </c>
      <c r="AW755" s="13" t="s">
        <v>35</v>
      </c>
      <c r="AX755" s="13" t="s">
        <v>73</v>
      </c>
      <c r="AY755" s="235" t="s">
        <v>154</v>
      </c>
    </row>
    <row r="756" spans="1:51" s="14" customFormat="1" ht="12">
      <c r="A756" s="14"/>
      <c r="B756" s="236"/>
      <c r="C756" s="237"/>
      <c r="D756" s="219" t="s">
        <v>168</v>
      </c>
      <c r="E756" s="238" t="s">
        <v>28</v>
      </c>
      <c r="F756" s="239" t="s">
        <v>931</v>
      </c>
      <c r="G756" s="237"/>
      <c r="H756" s="240">
        <v>101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6" t="s">
        <v>168</v>
      </c>
      <c r="AU756" s="246" t="s">
        <v>178</v>
      </c>
      <c r="AV756" s="14" t="s">
        <v>83</v>
      </c>
      <c r="AW756" s="14" t="s">
        <v>35</v>
      </c>
      <c r="AX756" s="14" t="s">
        <v>73</v>
      </c>
      <c r="AY756" s="246" t="s">
        <v>154</v>
      </c>
    </row>
    <row r="757" spans="1:51" s="16" customFormat="1" ht="12">
      <c r="A757" s="16"/>
      <c r="B757" s="258"/>
      <c r="C757" s="259"/>
      <c r="D757" s="219" t="s">
        <v>168</v>
      </c>
      <c r="E757" s="260" t="s">
        <v>28</v>
      </c>
      <c r="F757" s="261" t="s">
        <v>245</v>
      </c>
      <c r="G757" s="259"/>
      <c r="H757" s="262">
        <v>101</v>
      </c>
      <c r="I757" s="263"/>
      <c r="J757" s="259"/>
      <c r="K757" s="259"/>
      <c r="L757" s="264"/>
      <c r="M757" s="265"/>
      <c r="N757" s="266"/>
      <c r="O757" s="266"/>
      <c r="P757" s="266"/>
      <c r="Q757" s="266"/>
      <c r="R757" s="266"/>
      <c r="S757" s="266"/>
      <c r="T757" s="267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T757" s="268" t="s">
        <v>168</v>
      </c>
      <c r="AU757" s="268" t="s">
        <v>178</v>
      </c>
      <c r="AV757" s="16" t="s">
        <v>178</v>
      </c>
      <c r="AW757" s="16" t="s">
        <v>35</v>
      </c>
      <c r="AX757" s="16" t="s">
        <v>73</v>
      </c>
      <c r="AY757" s="268" t="s">
        <v>154</v>
      </c>
    </row>
    <row r="758" spans="1:51" s="15" customFormat="1" ht="12">
      <c r="A758" s="15"/>
      <c r="B758" s="247"/>
      <c r="C758" s="248"/>
      <c r="D758" s="219" t="s">
        <v>168</v>
      </c>
      <c r="E758" s="249" t="s">
        <v>28</v>
      </c>
      <c r="F758" s="250" t="s">
        <v>222</v>
      </c>
      <c r="G758" s="248"/>
      <c r="H758" s="251">
        <v>119</v>
      </c>
      <c r="I758" s="252"/>
      <c r="J758" s="248"/>
      <c r="K758" s="248"/>
      <c r="L758" s="253"/>
      <c r="M758" s="254"/>
      <c r="N758" s="255"/>
      <c r="O758" s="255"/>
      <c r="P758" s="255"/>
      <c r="Q758" s="255"/>
      <c r="R758" s="255"/>
      <c r="S758" s="255"/>
      <c r="T758" s="256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57" t="s">
        <v>168</v>
      </c>
      <c r="AU758" s="257" t="s">
        <v>178</v>
      </c>
      <c r="AV758" s="15" t="s">
        <v>162</v>
      </c>
      <c r="AW758" s="15" t="s">
        <v>35</v>
      </c>
      <c r="AX758" s="15" t="s">
        <v>81</v>
      </c>
      <c r="AY758" s="257" t="s">
        <v>154</v>
      </c>
    </row>
    <row r="759" spans="1:65" s="2" customFormat="1" ht="24.15" customHeight="1">
      <c r="A759" s="40"/>
      <c r="B759" s="41"/>
      <c r="C759" s="206" t="s">
        <v>932</v>
      </c>
      <c r="D759" s="206" t="s">
        <v>157</v>
      </c>
      <c r="E759" s="207" t="s">
        <v>933</v>
      </c>
      <c r="F759" s="208" t="s">
        <v>934</v>
      </c>
      <c r="G759" s="209" t="s">
        <v>160</v>
      </c>
      <c r="H759" s="210">
        <v>238</v>
      </c>
      <c r="I759" s="211"/>
      <c r="J759" s="212">
        <f>ROUND(I759*H759,2)</f>
        <v>0</v>
      </c>
      <c r="K759" s="208" t="s">
        <v>161</v>
      </c>
      <c r="L759" s="46"/>
      <c r="M759" s="213" t="s">
        <v>28</v>
      </c>
      <c r="N759" s="214" t="s">
        <v>44</v>
      </c>
      <c r="O759" s="86"/>
      <c r="P759" s="215">
        <f>O759*H759</f>
        <v>0</v>
      </c>
      <c r="Q759" s="215">
        <v>0.0079</v>
      </c>
      <c r="R759" s="215">
        <f>Q759*H759</f>
        <v>1.8802</v>
      </c>
      <c r="S759" s="215">
        <v>0</v>
      </c>
      <c r="T759" s="21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162</v>
      </c>
      <c r="AT759" s="217" t="s">
        <v>157</v>
      </c>
      <c r="AU759" s="217" t="s">
        <v>178</v>
      </c>
      <c r="AY759" s="19" t="s">
        <v>154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81</v>
      </c>
      <c r="BK759" s="218">
        <f>ROUND(I759*H759,2)</f>
        <v>0</v>
      </c>
      <c r="BL759" s="19" t="s">
        <v>162</v>
      </c>
      <c r="BM759" s="217" t="s">
        <v>935</v>
      </c>
    </row>
    <row r="760" spans="1:47" s="2" customFormat="1" ht="12">
      <c r="A760" s="40"/>
      <c r="B760" s="41"/>
      <c r="C760" s="42"/>
      <c r="D760" s="219" t="s">
        <v>164</v>
      </c>
      <c r="E760" s="42"/>
      <c r="F760" s="220" t="s">
        <v>936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164</v>
      </c>
      <c r="AU760" s="19" t="s">
        <v>178</v>
      </c>
    </row>
    <row r="761" spans="1:47" s="2" customFormat="1" ht="12">
      <c r="A761" s="40"/>
      <c r="B761" s="41"/>
      <c r="C761" s="42"/>
      <c r="D761" s="224" t="s">
        <v>166</v>
      </c>
      <c r="E761" s="42"/>
      <c r="F761" s="225" t="s">
        <v>937</v>
      </c>
      <c r="G761" s="42"/>
      <c r="H761" s="42"/>
      <c r="I761" s="221"/>
      <c r="J761" s="42"/>
      <c r="K761" s="42"/>
      <c r="L761" s="46"/>
      <c r="M761" s="222"/>
      <c r="N761" s="223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166</v>
      </c>
      <c r="AU761" s="19" t="s">
        <v>178</v>
      </c>
    </row>
    <row r="762" spans="1:51" s="13" customFormat="1" ht="12">
      <c r="A762" s="13"/>
      <c r="B762" s="226"/>
      <c r="C762" s="227"/>
      <c r="D762" s="219" t="s">
        <v>168</v>
      </c>
      <c r="E762" s="228" t="s">
        <v>28</v>
      </c>
      <c r="F762" s="229" t="s">
        <v>938</v>
      </c>
      <c r="G762" s="227"/>
      <c r="H762" s="228" t="s">
        <v>28</v>
      </c>
      <c r="I762" s="230"/>
      <c r="J762" s="227"/>
      <c r="K762" s="227"/>
      <c r="L762" s="231"/>
      <c r="M762" s="232"/>
      <c r="N762" s="233"/>
      <c r="O762" s="233"/>
      <c r="P762" s="233"/>
      <c r="Q762" s="233"/>
      <c r="R762" s="233"/>
      <c r="S762" s="233"/>
      <c r="T762" s="23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5" t="s">
        <v>168</v>
      </c>
      <c r="AU762" s="235" t="s">
        <v>178</v>
      </c>
      <c r="AV762" s="13" t="s">
        <v>81</v>
      </c>
      <c r="AW762" s="13" t="s">
        <v>35</v>
      </c>
      <c r="AX762" s="13" t="s">
        <v>73</v>
      </c>
      <c r="AY762" s="235" t="s">
        <v>154</v>
      </c>
    </row>
    <row r="763" spans="1:51" s="13" customFormat="1" ht="12">
      <c r="A763" s="13"/>
      <c r="B763" s="226"/>
      <c r="C763" s="227"/>
      <c r="D763" s="219" t="s">
        <v>168</v>
      </c>
      <c r="E763" s="228" t="s">
        <v>28</v>
      </c>
      <c r="F763" s="229" t="s">
        <v>939</v>
      </c>
      <c r="G763" s="227"/>
      <c r="H763" s="228" t="s">
        <v>28</v>
      </c>
      <c r="I763" s="230"/>
      <c r="J763" s="227"/>
      <c r="K763" s="227"/>
      <c r="L763" s="231"/>
      <c r="M763" s="232"/>
      <c r="N763" s="233"/>
      <c r="O763" s="233"/>
      <c r="P763" s="233"/>
      <c r="Q763" s="233"/>
      <c r="R763" s="233"/>
      <c r="S763" s="233"/>
      <c r="T763" s="23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5" t="s">
        <v>168</v>
      </c>
      <c r="AU763" s="235" t="s">
        <v>178</v>
      </c>
      <c r="AV763" s="13" t="s">
        <v>81</v>
      </c>
      <c r="AW763" s="13" t="s">
        <v>35</v>
      </c>
      <c r="AX763" s="13" t="s">
        <v>73</v>
      </c>
      <c r="AY763" s="235" t="s">
        <v>154</v>
      </c>
    </row>
    <row r="764" spans="1:51" s="13" customFormat="1" ht="12">
      <c r="A764" s="13"/>
      <c r="B764" s="226"/>
      <c r="C764" s="227"/>
      <c r="D764" s="219" t="s">
        <v>168</v>
      </c>
      <c r="E764" s="228" t="s">
        <v>28</v>
      </c>
      <c r="F764" s="229" t="s">
        <v>940</v>
      </c>
      <c r="G764" s="227"/>
      <c r="H764" s="228" t="s">
        <v>28</v>
      </c>
      <c r="I764" s="230"/>
      <c r="J764" s="227"/>
      <c r="K764" s="227"/>
      <c r="L764" s="231"/>
      <c r="M764" s="232"/>
      <c r="N764" s="233"/>
      <c r="O764" s="233"/>
      <c r="P764" s="233"/>
      <c r="Q764" s="233"/>
      <c r="R764" s="233"/>
      <c r="S764" s="233"/>
      <c r="T764" s="23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5" t="s">
        <v>168</v>
      </c>
      <c r="AU764" s="235" t="s">
        <v>178</v>
      </c>
      <c r="AV764" s="13" t="s">
        <v>81</v>
      </c>
      <c r="AW764" s="13" t="s">
        <v>35</v>
      </c>
      <c r="AX764" s="13" t="s">
        <v>73</v>
      </c>
      <c r="AY764" s="235" t="s">
        <v>154</v>
      </c>
    </row>
    <row r="765" spans="1:51" s="14" customFormat="1" ht="12">
      <c r="A765" s="14"/>
      <c r="B765" s="236"/>
      <c r="C765" s="237"/>
      <c r="D765" s="219" t="s">
        <v>168</v>
      </c>
      <c r="E765" s="238" t="s">
        <v>28</v>
      </c>
      <c r="F765" s="239" t="s">
        <v>941</v>
      </c>
      <c r="G765" s="237"/>
      <c r="H765" s="240">
        <v>36</v>
      </c>
      <c r="I765" s="241"/>
      <c r="J765" s="237"/>
      <c r="K765" s="237"/>
      <c r="L765" s="242"/>
      <c r="M765" s="243"/>
      <c r="N765" s="244"/>
      <c r="O765" s="244"/>
      <c r="P765" s="244"/>
      <c r="Q765" s="244"/>
      <c r="R765" s="244"/>
      <c r="S765" s="244"/>
      <c r="T765" s="245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6" t="s">
        <v>168</v>
      </c>
      <c r="AU765" s="246" t="s">
        <v>178</v>
      </c>
      <c r="AV765" s="14" t="s">
        <v>83</v>
      </c>
      <c r="AW765" s="14" t="s">
        <v>35</v>
      </c>
      <c r="AX765" s="14" t="s">
        <v>73</v>
      </c>
      <c r="AY765" s="246" t="s">
        <v>154</v>
      </c>
    </row>
    <row r="766" spans="1:51" s="13" customFormat="1" ht="12">
      <c r="A766" s="13"/>
      <c r="B766" s="226"/>
      <c r="C766" s="227"/>
      <c r="D766" s="219" t="s">
        <v>168</v>
      </c>
      <c r="E766" s="228" t="s">
        <v>28</v>
      </c>
      <c r="F766" s="229" t="s">
        <v>942</v>
      </c>
      <c r="G766" s="227"/>
      <c r="H766" s="228" t="s">
        <v>28</v>
      </c>
      <c r="I766" s="230"/>
      <c r="J766" s="227"/>
      <c r="K766" s="227"/>
      <c r="L766" s="231"/>
      <c r="M766" s="232"/>
      <c r="N766" s="233"/>
      <c r="O766" s="233"/>
      <c r="P766" s="233"/>
      <c r="Q766" s="233"/>
      <c r="R766" s="233"/>
      <c r="S766" s="233"/>
      <c r="T766" s="23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5" t="s">
        <v>168</v>
      </c>
      <c r="AU766" s="235" t="s">
        <v>178</v>
      </c>
      <c r="AV766" s="13" t="s">
        <v>81</v>
      </c>
      <c r="AW766" s="13" t="s">
        <v>35</v>
      </c>
      <c r="AX766" s="13" t="s">
        <v>73</v>
      </c>
      <c r="AY766" s="235" t="s">
        <v>154</v>
      </c>
    </row>
    <row r="767" spans="1:51" s="13" customFormat="1" ht="12">
      <c r="A767" s="13"/>
      <c r="B767" s="226"/>
      <c r="C767" s="227"/>
      <c r="D767" s="219" t="s">
        <v>168</v>
      </c>
      <c r="E767" s="228" t="s">
        <v>28</v>
      </c>
      <c r="F767" s="229" t="s">
        <v>943</v>
      </c>
      <c r="G767" s="227"/>
      <c r="H767" s="228" t="s">
        <v>28</v>
      </c>
      <c r="I767" s="230"/>
      <c r="J767" s="227"/>
      <c r="K767" s="227"/>
      <c r="L767" s="231"/>
      <c r="M767" s="232"/>
      <c r="N767" s="233"/>
      <c r="O767" s="233"/>
      <c r="P767" s="233"/>
      <c r="Q767" s="233"/>
      <c r="R767" s="233"/>
      <c r="S767" s="233"/>
      <c r="T767" s="23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5" t="s">
        <v>168</v>
      </c>
      <c r="AU767" s="235" t="s">
        <v>178</v>
      </c>
      <c r="AV767" s="13" t="s">
        <v>81</v>
      </c>
      <c r="AW767" s="13" t="s">
        <v>35</v>
      </c>
      <c r="AX767" s="13" t="s">
        <v>73</v>
      </c>
      <c r="AY767" s="235" t="s">
        <v>154</v>
      </c>
    </row>
    <row r="768" spans="1:51" s="14" customFormat="1" ht="12">
      <c r="A768" s="14"/>
      <c r="B768" s="236"/>
      <c r="C768" s="237"/>
      <c r="D768" s="219" t="s">
        <v>168</v>
      </c>
      <c r="E768" s="238" t="s">
        <v>28</v>
      </c>
      <c r="F768" s="239" t="s">
        <v>944</v>
      </c>
      <c r="G768" s="237"/>
      <c r="H768" s="240">
        <v>202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6" t="s">
        <v>168</v>
      </c>
      <c r="AU768" s="246" t="s">
        <v>178</v>
      </c>
      <c r="AV768" s="14" t="s">
        <v>83</v>
      </c>
      <c r="AW768" s="14" t="s">
        <v>35</v>
      </c>
      <c r="AX768" s="14" t="s">
        <v>73</v>
      </c>
      <c r="AY768" s="246" t="s">
        <v>154</v>
      </c>
    </row>
    <row r="769" spans="1:51" s="15" customFormat="1" ht="12">
      <c r="A769" s="15"/>
      <c r="B769" s="247"/>
      <c r="C769" s="248"/>
      <c r="D769" s="219" t="s">
        <v>168</v>
      </c>
      <c r="E769" s="249" t="s">
        <v>28</v>
      </c>
      <c r="F769" s="250" t="s">
        <v>222</v>
      </c>
      <c r="G769" s="248"/>
      <c r="H769" s="251">
        <v>238</v>
      </c>
      <c r="I769" s="252"/>
      <c r="J769" s="248"/>
      <c r="K769" s="248"/>
      <c r="L769" s="253"/>
      <c r="M769" s="254"/>
      <c r="N769" s="255"/>
      <c r="O769" s="255"/>
      <c r="P769" s="255"/>
      <c r="Q769" s="255"/>
      <c r="R769" s="255"/>
      <c r="S769" s="255"/>
      <c r="T769" s="256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57" t="s">
        <v>168</v>
      </c>
      <c r="AU769" s="257" t="s">
        <v>178</v>
      </c>
      <c r="AV769" s="15" t="s">
        <v>162</v>
      </c>
      <c r="AW769" s="15" t="s">
        <v>35</v>
      </c>
      <c r="AX769" s="15" t="s">
        <v>81</v>
      </c>
      <c r="AY769" s="257" t="s">
        <v>154</v>
      </c>
    </row>
    <row r="770" spans="1:65" s="2" customFormat="1" ht="24.15" customHeight="1">
      <c r="A770" s="40"/>
      <c r="B770" s="41"/>
      <c r="C770" s="206" t="s">
        <v>945</v>
      </c>
      <c r="D770" s="206" t="s">
        <v>157</v>
      </c>
      <c r="E770" s="207" t="s">
        <v>946</v>
      </c>
      <c r="F770" s="208" t="s">
        <v>947</v>
      </c>
      <c r="G770" s="209" t="s">
        <v>160</v>
      </c>
      <c r="H770" s="210">
        <v>10</v>
      </c>
      <c r="I770" s="211"/>
      <c r="J770" s="212">
        <f>ROUND(I770*H770,2)</f>
        <v>0</v>
      </c>
      <c r="K770" s="208" t="s">
        <v>161</v>
      </c>
      <c r="L770" s="46"/>
      <c r="M770" s="213" t="s">
        <v>28</v>
      </c>
      <c r="N770" s="214" t="s">
        <v>44</v>
      </c>
      <c r="O770" s="86"/>
      <c r="P770" s="215">
        <f>O770*H770</f>
        <v>0</v>
      </c>
      <c r="Q770" s="215">
        <v>0.0154</v>
      </c>
      <c r="R770" s="215">
        <f>Q770*H770</f>
        <v>0.154</v>
      </c>
      <c r="S770" s="215">
        <v>0</v>
      </c>
      <c r="T770" s="216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7" t="s">
        <v>162</v>
      </c>
      <c r="AT770" s="217" t="s">
        <v>157</v>
      </c>
      <c r="AU770" s="217" t="s">
        <v>178</v>
      </c>
      <c r="AY770" s="19" t="s">
        <v>154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9" t="s">
        <v>81</v>
      </c>
      <c r="BK770" s="218">
        <f>ROUND(I770*H770,2)</f>
        <v>0</v>
      </c>
      <c r="BL770" s="19" t="s">
        <v>162</v>
      </c>
      <c r="BM770" s="217" t="s">
        <v>948</v>
      </c>
    </row>
    <row r="771" spans="1:47" s="2" customFormat="1" ht="12">
      <c r="A771" s="40"/>
      <c r="B771" s="41"/>
      <c r="C771" s="42"/>
      <c r="D771" s="219" t="s">
        <v>164</v>
      </c>
      <c r="E771" s="42"/>
      <c r="F771" s="220" t="s">
        <v>949</v>
      </c>
      <c r="G771" s="42"/>
      <c r="H771" s="42"/>
      <c r="I771" s="221"/>
      <c r="J771" s="42"/>
      <c r="K771" s="42"/>
      <c r="L771" s="46"/>
      <c r="M771" s="222"/>
      <c r="N771" s="223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164</v>
      </c>
      <c r="AU771" s="19" t="s">
        <v>178</v>
      </c>
    </row>
    <row r="772" spans="1:47" s="2" customFormat="1" ht="12">
      <c r="A772" s="40"/>
      <c r="B772" s="41"/>
      <c r="C772" s="42"/>
      <c r="D772" s="224" t="s">
        <v>166</v>
      </c>
      <c r="E772" s="42"/>
      <c r="F772" s="225" t="s">
        <v>950</v>
      </c>
      <c r="G772" s="42"/>
      <c r="H772" s="42"/>
      <c r="I772" s="221"/>
      <c r="J772" s="42"/>
      <c r="K772" s="42"/>
      <c r="L772" s="46"/>
      <c r="M772" s="222"/>
      <c r="N772" s="223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166</v>
      </c>
      <c r="AU772" s="19" t="s">
        <v>178</v>
      </c>
    </row>
    <row r="773" spans="1:51" s="13" customFormat="1" ht="12">
      <c r="A773" s="13"/>
      <c r="B773" s="226"/>
      <c r="C773" s="227"/>
      <c r="D773" s="219" t="s">
        <v>168</v>
      </c>
      <c r="E773" s="228" t="s">
        <v>28</v>
      </c>
      <c r="F773" s="229" t="s">
        <v>951</v>
      </c>
      <c r="G773" s="227"/>
      <c r="H773" s="228" t="s">
        <v>28</v>
      </c>
      <c r="I773" s="230"/>
      <c r="J773" s="227"/>
      <c r="K773" s="227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168</v>
      </c>
      <c r="AU773" s="235" t="s">
        <v>178</v>
      </c>
      <c r="AV773" s="13" t="s">
        <v>81</v>
      </c>
      <c r="AW773" s="13" t="s">
        <v>35</v>
      </c>
      <c r="AX773" s="13" t="s">
        <v>73</v>
      </c>
      <c r="AY773" s="235" t="s">
        <v>154</v>
      </c>
    </row>
    <row r="774" spans="1:51" s="13" customFormat="1" ht="12">
      <c r="A774" s="13"/>
      <c r="B774" s="226"/>
      <c r="C774" s="227"/>
      <c r="D774" s="219" t="s">
        <v>168</v>
      </c>
      <c r="E774" s="228" t="s">
        <v>28</v>
      </c>
      <c r="F774" s="229" t="s">
        <v>952</v>
      </c>
      <c r="G774" s="227"/>
      <c r="H774" s="228" t="s">
        <v>28</v>
      </c>
      <c r="I774" s="230"/>
      <c r="J774" s="227"/>
      <c r="K774" s="227"/>
      <c r="L774" s="231"/>
      <c r="M774" s="232"/>
      <c r="N774" s="233"/>
      <c r="O774" s="233"/>
      <c r="P774" s="233"/>
      <c r="Q774" s="233"/>
      <c r="R774" s="233"/>
      <c r="S774" s="233"/>
      <c r="T774" s="23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5" t="s">
        <v>168</v>
      </c>
      <c r="AU774" s="235" t="s">
        <v>178</v>
      </c>
      <c r="AV774" s="13" t="s">
        <v>81</v>
      </c>
      <c r="AW774" s="13" t="s">
        <v>35</v>
      </c>
      <c r="AX774" s="13" t="s">
        <v>73</v>
      </c>
      <c r="AY774" s="235" t="s">
        <v>154</v>
      </c>
    </row>
    <row r="775" spans="1:51" s="14" customFormat="1" ht="12">
      <c r="A775" s="14"/>
      <c r="B775" s="236"/>
      <c r="C775" s="237"/>
      <c r="D775" s="219" t="s">
        <v>168</v>
      </c>
      <c r="E775" s="238" t="s">
        <v>28</v>
      </c>
      <c r="F775" s="239" t="s">
        <v>953</v>
      </c>
      <c r="G775" s="237"/>
      <c r="H775" s="240">
        <v>10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6" t="s">
        <v>168</v>
      </c>
      <c r="AU775" s="246" t="s">
        <v>178</v>
      </c>
      <c r="AV775" s="14" t="s">
        <v>83</v>
      </c>
      <c r="AW775" s="14" t="s">
        <v>35</v>
      </c>
      <c r="AX775" s="14" t="s">
        <v>81</v>
      </c>
      <c r="AY775" s="246" t="s">
        <v>154</v>
      </c>
    </row>
    <row r="776" spans="1:65" s="2" customFormat="1" ht="24.15" customHeight="1">
      <c r="A776" s="40"/>
      <c r="B776" s="41"/>
      <c r="C776" s="206" t="s">
        <v>954</v>
      </c>
      <c r="D776" s="206" t="s">
        <v>157</v>
      </c>
      <c r="E776" s="207" t="s">
        <v>955</v>
      </c>
      <c r="F776" s="208" t="s">
        <v>956</v>
      </c>
      <c r="G776" s="209" t="s">
        <v>160</v>
      </c>
      <c r="H776" s="210">
        <v>20</v>
      </c>
      <c r="I776" s="211"/>
      <c r="J776" s="212">
        <f>ROUND(I776*H776,2)</f>
        <v>0</v>
      </c>
      <c r="K776" s="208" t="s">
        <v>161</v>
      </c>
      <c r="L776" s="46"/>
      <c r="M776" s="213" t="s">
        <v>28</v>
      </c>
      <c r="N776" s="214" t="s">
        <v>44</v>
      </c>
      <c r="O776" s="86"/>
      <c r="P776" s="215">
        <f>O776*H776</f>
        <v>0</v>
      </c>
      <c r="Q776" s="215">
        <v>0.0079</v>
      </c>
      <c r="R776" s="215">
        <f>Q776*H776</f>
        <v>0.15800000000000003</v>
      </c>
      <c r="S776" s="215">
        <v>0</v>
      </c>
      <c r="T776" s="216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17" t="s">
        <v>162</v>
      </c>
      <c r="AT776" s="217" t="s">
        <v>157</v>
      </c>
      <c r="AU776" s="217" t="s">
        <v>178</v>
      </c>
      <c r="AY776" s="19" t="s">
        <v>154</v>
      </c>
      <c r="BE776" s="218">
        <f>IF(N776="základní",J776,0)</f>
        <v>0</v>
      </c>
      <c r="BF776" s="218">
        <f>IF(N776="snížená",J776,0)</f>
        <v>0</v>
      </c>
      <c r="BG776" s="218">
        <f>IF(N776="zákl. přenesená",J776,0)</f>
        <v>0</v>
      </c>
      <c r="BH776" s="218">
        <f>IF(N776="sníž. přenesená",J776,0)</f>
        <v>0</v>
      </c>
      <c r="BI776" s="218">
        <f>IF(N776="nulová",J776,0)</f>
        <v>0</v>
      </c>
      <c r="BJ776" s="19" t="s">
        <v>81</v>
      </c>
      <c r="BK776" s="218">
        <f>ROUND(I776*H776,2)</f>
        <v>0</v>
      </c>
      <c r="BL776" s="19" t="s">
        <v>162</v>
      </c>
      <c r="BM776" s="217" t="s">
        <v>957</v>
      </c>
    </row>
    <row r="777" spans="1:47" s="2" customFormat="1" ht="12">
      <c r="A777" s="40"/>
      <c r="B777" s="41"/>
      <c r="C777" s="42"/>
      <c r="D777" s="219" t="s">
        <v>164</v>
      </c>
      <c r="E777" s="42"/>
      <c r="F777" s="220" t="s">
        <v>958</v>
      </c>
      <c r="G777" s="42"/>
      <c r="H777" s="42"/>
      <c r="I777" s="221"/>
      <c r="J777" s="42"/>
      <c r="K777" s="42"/>
      <c r="L777" s="46"/>
      <c r="M777" s="222"/>
      <c r="N777" s="223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164</v>
      </c>
      <c r="AU777" s="19" t="s">
        <v>178</v>
      </c>
    </row>
    <row r="778" spans="1:47" s="2" customFormat="1" ht="12">
      <c r="A778" s="40"/>
      <c r="B778" s="41"/>
      <c r="C778" s="42"/>
      <c r="D778" s="224" t="s">
        <v>166</v>
      </c>
      <c r="E778" s="42"/>
      <c r="F778" s="225" t="s">
        <v>959</v>
      </c>
      <c r="G778" s="42"/>
      <c r="H778" s="42"/>
      <c r="I778" s="221"/>
      <c r="J778" s="42"/>
      <c r="K778" s="42"/>
      <c r="L778" s="46"/>
      <c r="M778" s="222"/>
      <c r="N778" s="223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166</v>
      </c>
      <c r="AU778" s="19" t="s">
        <v>178</v>
      </c>
    </row>
    <row r="779" spans="1:51" s="13" customFormat="1" ht="12">
      <c r="A779" s="13"/>
      <c r="B779" s="226"/>
      <c r="C779" s="227"/>
      <c r="D779" s="219" t="s">
        <v>168</v>
      </c>
      <c r="E779" s="228" t="s">
        <v>28</v>
      </c>
      <c r="F779" s="229" t="s">
        <v>960</v>
      </c>
      <c r="G779" s="227"/>
      <c r="H779" s="228" t="s">
        <v>28</v>
      </c>
      <c r="I779" s="230"/>
      <c r="J779" s="227"/>
      <c r="K779" s="227"/>
      <c r="L779" s="231"/>
      <c r="M779" s="232"/>
      <c r="N779" s="233"/>
      <c r="O779" s="233"/>
      <c r="P779" s="233"/>
      <c r="Q779" s="233"/>
      <c r="R779" s="233"/>
      <c r="S779" s="233"/>
      <c r="T779" s="23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5" t="s">
        <v>168</v>
      </c>
      <c r="AU779" s="235" t="s">
        <v>178</v>
      </c>
      <c r="AV779" s="13" t="s">
        <v>81</v>
      </c>
      <c r="AW779" s="13" t="s">
        <v>35</v>
      </c>
      <c r="AX779" s="13" t="s">
        <v>73</v>
      </c>
      <c r="AY779" s="235" t="s">
        <v>154</v>
      </c>
    </row>
    <row r="780" spans="1:51" s="13" customFormat="1" ht="12">
      <c r="A780" s="13"/>
      <c r="B780" s="226"/>
      <c r="C780" s="227"/>
      <c r="D780" s="219" t="s">
        <v>168</v>
      </c>
      <c r="E780" s="228" t="s">
        <v>28</v>
      </c>
      <c r="F780" s="229" t="s">
        <v>961</v>
      </c>
      <c r="G780" s="227"/>
      <c r="H780" s="228" t="s">
        <v>28</v>
      </c>
      <c r="I780" s="230"/>
      <c r="J780" s="227"/>
      <c r="K780" s="227"/>
      <c r="L780" s="231"/>
      <c r="M780" s="232"/>
      <c r="N780" s="233"/>
      <c r="O780" s="233"/>
      <c r="P780" s="233"/>
      <c r="Q780" s="233"/>
      <c r="R780" s="233"/>
      <c r="S780" s="233"/>
      <c r="T780" s="23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5" t="s">
        <v>168</v>
      </c>
      <c r="AU780" s="235" t="s">
        <v>178</v>
      </c>
      <c r="AV780" s="13" t="s">
        <v>81</v>
      </c>
      <c r="AW780" s="13" t="s">
        <v>35</v>
      </c>
      <c r="AX780" s="13" t="s">
        <v>73</v>
      </c>
      <c r="AY780" s="235" t="s">
        <v>154</v>
      </c>
    </row>
    <row r="781" spans="1:51" s="14" customFormat="1" ht="12">
      <c r="A781" s="14"/>
      <c r="B781" s="236"/>
      <c r="C781" s="237"/>
      <c r="D781" s="219" t="s">
        <v>168</v>
      </c>
      <c r="E781" s="238" t="s">
        <v>28</v>
      </c>
      <c r="F781" s="239" t="s">
        <v>962</v>
      </c>
      <c r="G781" s="237"/>
      <c r="H781" s="240">
        <v>20</v>
      </c>
      <c r="I781" s="241"/>
      <c r="J781" s="237"/>
      <c r="K781" s="237"/>
      <c r="L781" s="242"/>
      <c r="M781" s="243"/>
      <c r="N781" s="244"/>
      <c r="O781" s="244"/>
      <c r="P781" s="244"/>
      <c r="Q781" s="244"/>
      <c r="R781" s="244"/>
      <c r="S781" s="244"/>
      <c r="T781" s="24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6" t="s">
        <v>168</v>
      </c>
      <c r="AU781" s="246" t="s">
        <v>178</v>
      </c>
      <c r="AV781" s="14" t="s">
        <v>83</v>
      </c>
      <c r="AW781" s="14" t="s">
        <v>35</v>
      </c>
      <c r="AX781" s="14" t="s">
        <v>81</v>
      </c>
      <c r="AY781" s="246" t="s">
        <v>154</v>
      </c>
    </row>
    <row r="782" spans="1:65" s="2" customFormat="1" ht="24.15" customHeight="1">
      <c r="A782" s="40"/>
      <c r="B782" s="41"/>
      <c r="C782" s="206" t="s">
        <v>963</v>
      </c>
      <c r="D782" s="206" t="s">
        <v>157</v>
      </c>
      <c r="E782" s="207" t="s">
        <v>964</v>
      </c>
      <c r="F782" s="208" t="s">
        <v>965</v>
      </c>
      <c r="G782" s="209" t="s">
        <v>160</v>
      </c>
      <c r="H782" s="210">
        <v>46</v>
      </c>
      <c r="I782" s="211"/>
      <c r="J782" s="212">
        <f>ROUND(I782*H782,2)</f>
        <v>0</v>
      </c>
      <c r="K782" s="208" t="s">
        <v>161</v>
      </c>
      <c r="L782" s="46"/>
      <c r="M782" s="213" t="s">
        <v>28</v>
      </c>
      <c r="N782" s="214" t="s">
        <v>44</v>
      </c>
      <c r="O782" s="86"/>
      <c r="P782" s="215">
        <f>O782*H782</f>
        <v>0</v>
      </c>
      <c r="Q782" s="215">
        <v>0.004</v>
      </c>
      <c r="R782" s="215">
        <f>Q782*H782</f>
        <v>0.184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162</v>
      </c>
      <c r="AT782" s="217" t="s">
        <v>157</v>
      </c>
      <c r="AU782" s="217" t="s">
        <v>178</v>
      </c>
      <c r="AY782" s="19" t="s">
        <v>154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81</v>
      </c>
      <c r="BK782" s="218">
        <f>ROUND(I782*H782,2)</f>
        <v>0</v>
      </c>
      <c r="BL782" s="19" t="s">
        <v>162</v>
      </c>
      <c r="BM782" s="217" t="s">
        <v>966</v>
      </c>
    </row>
    <row r="783" spans="1:47" s="2" customFormat="1" ht="12">
      <c r="A783" s="40"/>
      <c r="B783" s="41"/>
      <c r="C783" s="42"/>
      <c r="D783" s="219" t="s">
        <v>164</v>
      </c>
      <c r="E783" s="42"/>
      <c r="F783" s="220" t="s">
        <v>967</v>
      </c>
      <c r="G783" s="42"/>
      <c r="H783" s="42"/>
      <c r="I783" s="221"/>
      <c r="J783" s="42"/>
      <c r="K783" s="42"/>
      <c r="L783" s="46"/>
      <c r="M783" s="222"/>
      <c r="N783" s="223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164</v>
      </c>
      <c r="AU783" s="19" t="s">
        <v>178</v>
      </c>
    </row>
    <row r="784" spans="1:47" s="2" customFormat="1" ht="12">
      <c r="A784" s="40"/>
      <c r="B784" s="41"/>
      <c r="C784" s="42"/>
      <c r="D784" s="224" t="s">
        <v>166</v>
      </c>
      <c r="E784" s="42"/>
      <c r="F784" s="225" t="s">
        <v>968</v>
      </c>
      <c r="G784" s="42"/>
      <c r="H784" s="42"/>
      <c r="I784" s="221"/>
      <c r="J784" s="42"/>
      <c r="K784" s="42"/>
      <c r="L784" s="46"/>
      <c r="M784" s="222"/>
      <c r="N784" s="223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166</v>
      </c>
      <c r="AU784" s="19" t="s">
        <v>178</v>
      </c>
    </row>
    <row r="785" spans="1:51" s="13" customFormat="1" ht="12">
      <c r="A785" s="13"/>
      <c r="B785" s="226"/>
      <c r="C785" s="227"/>
      <c r="D785" s="219" t="s">
        <v>168</v>
      </c>
      <c r="E785" s="228" t="s">
        <v>28</v>
      </c>
      <c r="F785" s="229" t="s">
        <v>952</v>
      </c>
      <c r="G785" s="227"/>
      <c r="H785" s="228" t="s">
        <v>28</v>
      </c>
      <c r="I785" s="230"/>
      <c r="J785" s="227"/>
      <c r="K785" s="227"/>
      <c r="L785" s="231"/>
      <c r="M785" s="232"/>
      <c r="N785" s="233"/>
      <c r="O785" s="233"/>
      <c r="P785" s="233"/>
      <c r="Q785" s="233"/>
      <c r="R785" s="233"/>
      <c r="S785" s="233"/>
      <c r="T785" s="23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5" t="s">
        <v>168</v>
      </c>
      <c r="AU785" s="235" t="s">
        <v>178</v>
      </c>
      <c r="AV785" s="13" t="s">
        <v>81</v>
      </c>
      <c r="AW785" s="13" t="s">
        <v>35</v>
      </c>
      <c r="AX785" s="13" t="s">
        <v>73</v>
      </c>
      <c r="AY785" s="235" t="s">
        <v>154</v>
      </c>
    </row>
    <row r="786" spans="1:51" s="14" customFormat="1" ht="12">
      <c r="A786" s="14"/>
      <c r="B786" s="236"/>
      <c r="C786" s="237"/>
      <c r="D786" s="219" t="s">
        <v>168</v>
      </c>
      <c r="E786" s="238" t="s">
        <v>28</v>
      </c>
      <c r="F786" s="239" t="s">
        <v>969</v>
      </c>
      <c r="G786" s="237"/>
      <c r="H786" s="240">
        <v>46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6" t="s">
        <v>168</v>
      </c>
      <c r="AU786" s="246" t="s">
        <v>178</v>
      </c>
      <c r="AV786" s="14" t="s">
        <v>83</v>
      </c>
      <c r="AW786" s="14" t="s">
        <v>35</v>
      </c>
      <c r="AX786" s="14" t="s">
        <v>81</v>
      </c>
      <c r="AY786" s="246" t="s">
        <v>154</v>
      </c>
    </row>
    <row r="787" spans="1:65" s="2" customFormat="1" ht="24.15" customHeight="1">
      <c r="A787" s="40"/>
      <c r="B787" s="41"/>
      <c r="C787" s="206" t="s">
        <v>970</v>
      </c>
      <c r="D787" s="206" t="s">
        <v>157</v>
      </c>
      <c r="E787" s="207" t="s">
        <v>971</v>
      </c>
      <c r="F787" s="208" t="s">
        <v>972</v>
      </c>
      <c r="G787" s="209" t="s">
        <v>160</v>
      </c>
      <c r="H787" s="210">
        <v>520</v>
      </c>
      <c r="I787" s="211"/>
      <c r="J787" s="212">
        <f>ROUND(I787*H787,2)</f>
        <v>0</v>
      </c>
      <c r="K787" s="208" t="s">
        <v>161</v>
      </c>
      <c r="L787" s="46"/>
      <c r="M787" s="213" t="s">
        <v>28</v>
      </c>
      <c r="N787" s="214" t="s">
        <v>44</v>
      </c>
      <c r="O787" s="86"/>
      <c r="P787" s="215">
        <f>O787*H787</f>
        <v>0</v>
      </c>
      <c r="Q787" s="215">
        <v>0.004</v>
      </c>
      <c r="R787" s="215">
        <f>Q787*H787</f>
        <v>2.08</v>
      </c>
      <c r="S787" s="215">
        <v>0</v>
      </c>
      <c r="T787" s="216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17" t="s">
        <v>162</v>
      </c>
      <c r="AT787" s="217" t="s">
        <v>157</v>
      </c>
      <c r="AU787" s="217" t="s">
        <v>178</v>
      </c>
      <c r="AY787" s="19" t="s">
        <v>154</v>
      </c>
      <c r="BE787" s="218">
        <f>IF(N787="základní",J787,0)</f>
        <v>0</v>
      </c>
      <c r="BF787" s="218">
        <f>IF(N787="snížená",J787,0)</f>
        <v>0</v>
      </c>
      <c r="BG787" s="218">
        <f>IF(N787="zákl. přenesená",J787,0)</f>
        <v>0</v>
      </c>
      <c r="BH787" s="218">
        <f>IF(N787="sníž. přenesená",J787,0)</f>
        <v>0</v>
      </c>
      <c r="BI787" s="218">
        <f>IF(N787="nulová",J787,0)</f>
        <v>0</v>
      </c>
      <c r="BJ787" s="19" t="s">
        <v>81</v>
      </c>
      <c r="BK787" s="218">
        <f>ROUND(I787*H787,2)</f>
        <v>0</v>
      </c>
      <c r="BL787" s="19" t="s">
        <v>162</v>
      </c>
      <c r="BM787" s="217" t="s">
        <v>973</v>
      </c>
    </row>
    <row r="788" spans="1:47" s="2" customFormat="1" ht="12">
      <c r="A788" s="40"/>
      <c r="B788" s="41"/>
      <c r="C788" s="42"/>
      <c r="D788" s="219" t="s">
        <v>164</v>
      </c>
      <c r="E788" s="42"/>
      <c r="F788" s="220" t="s">
        <v>974</v>
      </c>
      <c r="G788" s="42"/>
      <c r="H788" s="42"/>
      <c r="I788" s="221"/>
      <c r="J788" s="42"/>
      <c r="K788" s="42"/>
      <c r="L788" s="46"/>
      <c r="M788" s="222"/>
      <c r="N788" s="223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164</v>
      </c>
      <c r="AU788" s="19" t="s">
        <v>178</v>
      </c>
    </row>
    <row r="789" spans="1:47" s="2" customFormat="1" ht="12">
      <c r="A789" s="40"/>
      <c r="B789" s="41"/>
      <c r="C789" s="42"/>
      <c r="D789" s="224" t="s">
        <v>166</v>
      </c>
      <c r="E789" s="42"/>
      <c r="F789" s="225" t="s">
        <v>975</v>
      </c>
      <c r="G789" s="42"/>
      <c r="H789" s="42"/>
      <c r="I789" s="221"/>
      <c r="J789" s="42"/>
      <c r="K789" s="42"/>
      <c r="L789" s="46"/>
      <c r="M789" s="222"/>
      <c r="N789" s="223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166</v>
      </c>
      <c r="AU789" s="19" t="s">
        <v>178</v>
      </c>
    </row>
    <row r="790" spans="1:51" s="13" customFormat="1" ht="12">
      <c r="A790" s="13"/>
      <c r="B790" s="226"/>
      <c r="C790" s="227"/>
      <c r="D790" s="219" t="s">
        <v>168</v>
      </c>
      <c r="E790" s="228" t="s">
        <v>28</v>
      </c>
      <c r="F790" s="229" t="s">
        <v>925</v>
      </c>
      <c r="G790" s="227"/>
      <c r="H790" s="228" t="s">
        <v>28</v>
      </c>
      <c r="I790" s="230"/>
      <c r="J790" s="227"/>
      <c r="K790" s="227"/>
      <c r="L790" s="231"/>
      <c r="M790" s="232"/>
      <c r="N790" s="233"/>
      <c r="O790" s="233"/>
      <c r="P790" s="233"/>
      <c r="Q790" s="233"/>
      <c r="R790" s="233"/>
      <c r="S790" s="233"/>
      <c r="T790" s="23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5" t="s">
        <v>168</v>
      </c>
      <c r="AU790" s="235" t="s">
        <v>178</v>
      </c>
      <c r="AV790" s="13" t="s">
        <v>81</v>
      </c>
      <c r="AW790" s="13" t="s">
        <v>35</v>
      </c>
      <c r="AX790" s="13" t="s">
        <v>73</v>
      </c>
      <c r="AY790" s="235" t="s">
        <v>154</v>
      </c>
    </row>
    <row r="791" spans="1:51" s="14" customFormat="1" ht="12">
      <c r="A791" s="14"/>
      <c r="B791" s="236"/>
      <c r="C791" s="237"/>
      <c r="D791" s="219" t="s">
        <v>168</v>
      </c>
      <c r="E791" s="238" t="s">
        <v>28</v>
      </c>
      <c r="F791" s="239" t="s">
        <v>926</v>
      </c>
      <c r="G791" s="237"/>
      <c r="H791" s="240">
        <v>4.17</v>
      </c>
      <c r="I791" s="241"/>
      <c r="J791" s="237"/>
      <c r="K791" s="237"/>
      <c r="L791" s="242"/>
      <c r="M791" s="243"/>
      <c r="N791" s="244"/>
      <c r="O791" s="244"/>
      <c r="P791" s="244"/>
      <c r="Q791" s="244"/>
      <c r="R791" s="244"/>
      <c r="S791" s="244"/>
      <c r="T791" s="24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6" t="s">
        <v>168</v>
      </c>
      <c r="AU791" s="246" t="s">
        <v>178</v>
      </c>
      <c r="AV791" s="14" t="s">
        <v>83</v>
      </c>
      <c r="AW791" s="14" t="s">
        <v>35</v>
      </c>
      <c r="AX791" s="14" t="s">
        <v>73</v>
      </c>
      <c r="AY791" s="246" t="s">
        <v>154</v>
      </c>
    </row>
    <row r="792" spans="1:51" s="14" customFormat="1" ht="12">
      <c r="A792" s="14"/>
      <c r="B792" s="236"/>
      <c r="C792" s="237"/>
      <c r="D792" s="219" t="s">
        <v>168</v>
      </c>
      <c r="E792" s="238" t="s">
        <v>28</v>
      </c>
      <c r="F792" s="239" t="s">
        <v>927</v>
      </c>
      <c r="G792" s="237"/>
      <c r="H792" s="240">
        <v>11.7</v>
      </c>
      <c r="I792" s="241"/>
      <c r="J792" s="237"/>
      <c r="K792" s="237"/>
      <c r="L792" s="242"/>
      <c r="M792" s="243"/>
      <c r="N792" s="244"/>
      <c r="O792" s="244"/>
      <c r="P792" s="244"/>
      <c r="Q792" s="244"/>
      <c r="R792" s="244"/>
      <c r="S792" s="244"/>
      <c r="T792" s="245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6" t="s">
        <v>168</v>
      </c>
      <c r="AU792" s="246" t="s">
        <v>178</v>
      </c>
      <c r="AV792" s="14" t="s">
        <v>83</v>
      </c>
      <c r="AW792" s="14" t="s">
        <v>35</v>
      </c>
      <c r="AX792" s="14" t="s">
        <v>73</v>
      </c>
      <c r="AY792" s="246" t="s">
        <v>154</v>
      </c>
    </row>
    <row r="793" spans="1:51" s="14" customFormat="1" ht="12">
      <c r="A793" s="14"/>
      <c r="B793" s="236"/>
      <c r="C793" s="237"/>
      <c r="D793" s="219" t="s">
        <v>168</v>
      </c>
      <c r="E793" s="238" t="s">
        <v>28</v>
      </c>
      <c r="F793" s="239" t="s">
        <v>928</v>
      </c>
      <c r="G793" s="237"/>
      <c r="H793" s="240">
        <v>2.13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6" t="s">
        <v>168</v>
      </c>
      <c r="AU793" s="246" t="s">
        <v>178</v>
      </c>
      <c r="AV793" s="14" t="s">
        <v>83</v>
      </c>
      <c r="AW793" s="14" t="s">
        <v>35</v>
      </c>
      <c r="AX793" s="14" t="s">
        <v>73</v>
      </c>
      <c r="AY793" s="246" t="s">
        <v>154</v>
      </c>
    </row>
    <row r="794" spans="1:51" s="13" customFormat="1" ht="12">
      <c r="A794" s="13"/>
      <c r="B794" s="226"/>
      <c r="C794" s="227"/>
      <c r="D794" s="219" t="s">
        <v>168</v>
      </c>
      <c r="E794" s="228" t="s">
        <v>28</v>
      </c>
      <c r="F794" s="229" t="s">
        <v>976</v>
      </c>
      <c r="G794" s="227"/>
      <c r="H794" s="228" t="s">
        <v>28</v>
      </c>
      <c r="I794" s="230"/>
      <c r="J794" s="227"/>
      <c r="K794" s="227"/>
      <c r="L794" s="231"/>
      <c r="M794" s="232"/>
      <c r="N794" s="233"/>
      <c r="O794" s="233"/>
      <c r="P794" s="233"/>
      <c r="Q794" s="233"/>
      <c r="R794" s="233"/>
      <c r="S794" s="233"/>
      <c r="T794" s="23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5" t="s">
        <v>168</v>
      </c>
      <c r="AU794" s="235" t="s">
        <v>178</v>
      </c>
      <c r="AV794" s="13" t="s">
        <v>81</v>
      </c>
      <c r="AW794" s="13" t="s">
        <v>35</v>
      </c>
      <c r="AX794" s="13" t="s">
        <v>73</v>
      </c>
      <c r="AY794" s="235" t="s">
        <v>154</v>
      </c>
    </row>
    <row r="795" spans="1:51" s="13" customFormat="1" ht="12">
      <c r="A795" s="13"/>
      <c r="B795" s="226"/>
      <c r="C795" s="227"/>
      <c r="D795" s="219" t="s">
        <v>168</v>
      </c>
      <c r="E795" s="228" t="s">
        <v>28</v>
      </c>
      <c r="F795" s="229" t="s">
        <v>930</v>
      </c>
      <c r="G795" s="227"/>
      <c r="H795" s="228" t="s">
        <v>28</v>
      </c>
      <c r="I795" s="230"/>
      <c r="J795" s="227"/>
      <c r="K795" s="227"/>
      <c r="L795" s="231"/>
      <c r="M795" s="232"/>
      <c r="N795" s="233"/>
      <c r="O795" s="233"/>
      <c r="P795" s="233"/>
      <c r="Q795" s="233"/>
      <c r="R795" s="233"/>
      <c r="S795" s="233"/>
      <c r="T795" s="23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5" t="s">
        <v>168</v>
      </c>
      <c r="AU795" s="235" t="s">
        <v>178</v>
      </c>
      <c r="AV795" s="13" t="s">
        <v>81</v>
      </c>
      <c r="AW795" s="13" t="s">
        <v>35</v>
      </c>
      <c r="AX795" s="13" t="s">
        <v>73</v>
      </c>
      <c r="AY795" s="235" t="s">
        <v>154</v>
      </c>
    </row>
    <row r="796" spans="1:51" s="14" customFormat="1" ht="12">
      <c r="A796" s="14"/>
      <c r="B796" s="236"/>
      <c r="C796" s="237"/>
      <c r="D796" s="219" t="s">
        <v>168</v>
      </c>
      <c r="E796" s="238" t="s">
        <v>28</v>
      </c>
      <c r="F796" s="239" t="s">
        <v>977</v>
      </c>
      <c r="G796" s="237"/>
      <c r="H796" s="240">
        <v>502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6" t="s">
        <v>168</v>
      </c>
      <c r="AU796" s="246" t="s">
        <v>178</v>
      </c>
      <c r="AV796" s="14" t="s">
        <v>83</v>
      </c>
      <c r="AW796" s="14" t="s">
        <v>35</v>
      </c>
      <c r="AX796" s="14" t="s">
        <v>73</v>
      </c>
      <c r="AY796" s="246" t="s">
        <v>154</v>
      </c>
    </row>
    <row r="797" spans="1:51" s="15" customFormat="1" ht="12">
      <c r="A797" s="15"/>
      <c r="B797" s="247"/>
      <c r="C797" s="248"/>
      <c r="D797" s="219" t="s">
        <v>168</v>
      </c>
      <c r="E797" s="249" t="s">
        <v>28</v>
      </c>
      <c r="F797" s="250" t="s">
        <v>222</v>
      </c>
      <c r="G797" s="248"/>
      <c r="H797" s="251">
        <v>520</v>
      </c>
      <c r="I797" s="252"/>
      <c r="J797" s="248"/>
      <c r="K797" s="248"/>
      <c r="L797" s="253"/>
      <c r="M797" s="254"/>
      <c r="N797" s="255"/>
      <c r="O797" s="255"/>
      <c r="P797" s="255"/>
      <c r="Q797" s="255"/>
      <c r="R797" s="255"/>
      <c r="S797" s="255"/>
      <c r="T797" s="256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57" t="s">
        <v>168</v>
      </c>
      <c r="AU797" s="257" t="s">
        <v>178</v>
      </c>
      <c r="AV797" s="15" t="s">
        <v>162</v>
      </c>
      <c r="AW797" s="15" t="s">
        <v>35</v>
      </c>
      <c r="AX797" s="15" t="s">
        <v>81</v>
      </c>
      <c r="AY797" s="257" t="s">
        <v>154</v>
      </c>
    </row>
    <row r="798" spans="1:65" s="2" customFormat="1" ht="24.15" customHeight="1">
      <c r="A798" s="40"/>
      <c r="B798" s="41"/>
      <c r="C798" s="206" t="s">
        <v>978</v>
      </c>
      <c r="D798" s="206" t="s">
        <v>157</v>
      </c>
      <c r="E798" s="207" t="s">
        <v>979</v>
      </c>
      <c r="F798" s="208" t="s">
        <v>980</v>
      </c>
      <c r="G798" s="209" t="s">
        <v>160</v>
      </c>
      <c r="H798" s="210">
        <v>59</v>
      </c>
      <c r="I798" s="211"/>
      <c r="J798" s="212">
        <f>ROUND(I798*H798,2)</f>
        <v>0</v>
      </c>
      <c r="K798" s="208" t="s">
        <v>161</v>
      </c>
      <c r="L798" s="46"/>
      <c r="M798" s="213" t="s">
        <v>28</v>
      </c>
      <c r="N798" s="214" t="s">
        <v>44</v>
      </c>
      <c r="O798" s="86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7" t="s">
        <v>162</v>
      </c>
      <c r="AT798" s="217" t="s">
        <v>157</v>
      </c>
      <c r="AU798" s="217" t="s">
        <v>178</v>
      </c>
      <c r="AY798" s="19" t="s">
        <v>154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9" t="s">
        <v>81</v>
      </c>
      <c r="BK798" s="218">
        <f>ROUND(I798*H798,2)</f>
        <v>0</v>
      </c>
      <c r="BL798" s="19" t="s">
        <v>162</v>
      </c>
      <c r="BM798" s="217" t="s">
        <v>981</v>
      </c>
    </row>
    <row r="799" spans="1:47" s="2" customFormat="1" ht="12">
      <c r="A799" s="40"/>
      <c r="B799" s="41"/>
      <c r="C799" s="42"/>
      <c r="D799" s="219" t="s">
        <v>164</v>
      </c>
      <c r="E799" s="42"/>
      <c r="F799" s="220" t="s">
        <v>982</v>
      </c>
      <c r="G799" s="42"/>
      <c r="H799" s="42"/>
      <c r="I799" s="221"/>
      <c r="J799" s="42"/>
      <c r="K799" s="42"/>
      <c r="L799" s="46"/>
      <c r="M799" s="222"/>
      <c r="N799" s="223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164</v>
      </c>
      <c r="AU799" s="19" t="s">
        <v>178</v>
      </c>
    </row>
    <row r="800" spans="1:47" s="2" customFormat="1" ht="12">
      <c r="A800" s="40"/>
      <c r="B800" s="41"/>
      <c r="C800" s="42"/>
      <c r="D800" s="224" t="s">
        <v>166</v>
      </c>
      <c r="E800" s="42"/>
      <c r="F800" s="225" t="s">
        <v>983</v>
      </c>
      <c r="G800" s="42"/>
      <c r="H800" s="42"/>
      <c r="I800" s="221"/>
      <c r="J800" s="42"/>
      <c r="K800" s="42"/>
      <c r="L800" s="46"/>
      <c r="M800" s="222"/>
      <c r="N800" s="223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166</v>
      </c>
      <c r="AU800" s="19" t="s">
        <v>178</v>
      </c>
    </row>
    <row r="801" spans="1:51" s="13" customFormat="1" ht="12">
      <c r="A801" s="13"/>
      <c r="B801" s="226"/>
      <c r="C801" s="227"/>
      <c r="D801" s="219" t="s">
        <v>168</v>
      </c>
      <c r="E801" s="228" t="s">
        <v>28</v>
      </c>
      <c r="F801" s="229" t="s">
        <v>984</v>
      </c>
      <c r="G801" s="227"/>
      <c r="H801" s="228" t="s">
        <v>28</v>
      </c>
      <c r="I801" s="230"/>
      <c r="J801" s="227"/>
      <c r="K801" s="227"/>
      <c r="L801" s="231"/>
      <c r="M801" s="232"/>
      <c r="N801" s="233"/>
      <c r="O801" s="233"/>
      <c r="P801" s="233"/>
      <c r="Q801" s="233"/>
      <c r="R801" s="233"/>
      <c r="S801" s="233"/>
      <c r="T801" s="23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5" t="s">
        <v>168</v>
      </c>
      <c r="AU801" s="235" t="s">
        <v>178</v>
      </c>
      <c r="AV801" s="13" t="s">
        <v>81</v>
      </c>
      <c r="AW801" s="13" t="s">
        <v>35</v>
      </c>
      <c r="AX801" s="13" t="s">
        <v>73</v>
      </c>
      <c r="AY801" s="235" t="s">
        <v>154</v>
      </c>
    </row>
    <row r="802" spans="1:51" s="14" customFormat="1" ht="12">
      <c r="A802" s="14"/>
      <c r="B802" s="236"/>
      <c r="C802" s="237"/>
      <c r="D802" s="219" t="s">
        <v>168</v>
      </c>
      <c r="E802" s="238" t="s">
        <v>28</v>
      </c>
      <c r="F802" s="239" t="s">
        <v>985</v>
      </c>
      <c r="G802" s="237"/>
      <c r="H802" s="240">
        <v>59</v>
      </c>
      <c r="I802" s="241"/>
      <c r="J802" s="237"/>
      <c r="K802" s="237"/>
      <c r="L802" s="242"/>
      <c r="M802" s="243"/>
      <c r="N802" s="244"/>
      <c r="O802" s="244"/>
      <c r="P802" s="244"/>
      <c r="Q802" s="244"/>
      <c r="R802" s="244"/>
      <c r="S802" s="244"/>
      <c r="T802" s="24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6" t="s">
        <v>168</v>
      </c>
      <c r="AU802" s="246" t="s">
        <v>178</v>
      </c>
      <c r="AV802" s="14" t="s">
        <v>83</v>
      </c>
      <c r="AW802" s="14" t="s">
        <v>35</v>
      </c>
      <c r="AX802" s="14" t="s">
        <v>81</v>
      </c>
      <c r="AY802" s="246" t="s">
        <v>154</v>
      </c>
    </row>
    <row r="803" spans="1:65" s="2" customFormat="1" ht="24.15" customHeight="1">
      <c r="A803" s="40"/>
      <c r="B803" s="41"/>
      <c r="C803" s="206" t="s">
        <v>986</v>
      </c>
      <c r="D803" s="206" t="s">
        <v>157</v>
      </c>
      <c r="E803" s="207" t="s">
        <v>987</v>
      </c>
      <c r="F803" s="208" t="s">
        <v>988</v>
      </c>
      <c r="G803" s="209" t="s">
        <v>160</v>
      </c>
      <c r="H803" s="210">
        <v>1.5</v>
      </c>
      <c r="I803" s="211"/>
      <c r="J803" s="212">
        <f>ROUND(I803*H803,2)</f>
        <v>0</v>
      </c>
      <c r="K803" s="208" t="s">
        <v>28</v>
      </c>
      <c r="L803" s="46"/>
      <c r="M803" s="213" t="s">
        <v>28</v>
      </c>
      <c r="N803" s="214" t="s">
        <v>44</v>
      </c>
      <c r="O803" s="86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17" t="s">
        <v>162</v>
      </c>
      <c r="AT803" s="217" t="s">
        <v>157</v>
      </c>
      <c r="AU803" s="217" t="s">
        <v>178</v>
      </c>
      <c r="AY803" s="19" t="s">
        <v>154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9" t="s">
        <v>81</v>
      </c>
      <c r="BK803" s="218">
        <f>ROUND(I803*H803,2)</f>
        <v>0</v>
      </c>
      <c r="BL803" s="19" t="s">
        <v>162</v>
      </c>
      <c r="BM803" s="217" t="s">
        <v>989</v>
      </c>
    </row>
    <row r="804" spans="1:47" s="2" customFormat="1" ht="12">
      <c r="A804" s="40"/>
      <c r="B804" s="41"/>
      <c r="C804" s="42"/>
      <c r="D804" s="219" t="s">
        <v>164</v>
      </c>
      <c r="E804" s="42"/>
      <c r="F804" s="220" t="s">
        <v>988</v>
      </c>
      <c r="G804" s="42"/>
      <c r="H804" s="42"/>
      <c r="I804" s="221"/>
      <c r="J804" s="42"/>
      <c r="K804" s="42"/>
      <c r="L804" s="46"/>
      <c r="M804" s="222"/>
      <c r="N804" s="223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T804" s="19" t="s">
        <v>164</v>
      </c>
      <c r="AU804" s="19" t="s">
        <v>178</v>
      </c>
    </row>
    <row r="805" spans="1:65" s="2" customFormat="1" ht="24.15" customHeight="1">
      <c r="A805" s="40"/>
      <c r="B805" s="41"/>
      <c r="C805" s="206" t="s">
        <v>990</v>
      </c>
      <c r="D805" s="206" t="s">
        <v>157</v>
      </c>
      <c r="E805" s="207" t="s">
        <v>991</v>
      </c>
      <c r="F805" s="208" t="s">
        <v>992</v>
      </c>
      <c r="G805" s="209" t="s">
        <v>207</v>
      </c>
      <c r="H805" s="210">
        <v>3</v>
      </c>
      <c r="I805" s="211"/>
      <c r="J805" s="212">
        <f>ROUND(I805*H805,2)</f>
        <v>0</v>
      </c>
      <c r="K805" s="208" t="s">
        <v>161</v>
      </c>
      <c r="L805" s="46"/>
      <c r="M805" s="213" t="s">
        <v>28</v>
      </c>
      <c r="N805" s="214" t="s">
        <v>44</v>
      </c>
      <c r="O805" s="86"/>
      <c r="P805" s="215">
        <f>O805*H805</f>
        <v>0</v>
      </c>
      <c r="Q805" s="215">
        <v>0.4417</v>
      </c>
      <c r="R805" s="215">
        <f>Q805*H805</f>
        <v>1.3251</v>
      </c>
      <c r="S805" s="215">
        <v>0</v>
      </c>
      <c r="T805" s="216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7" t="s">
        <v>162</v>
      </c>
      <c r="AT805" s="217" t="s">
        <v>157</v>
      </c>
      <c r="AU805" s="217" t="s">
        <v>178</v>
      </c>
      <c r="AY805" s="19" t="s">
        <v>154</v>
      </c>
      <c r="BE805" s="218">
        <f>IF(N805="základní",J805,0)</f>
        <v>0</v>
      </c>
      <c r="BF805" s="218">
        <f>IF(N805="snížená",J805,0)</f>
        <v>0</v>
      </c>
      <c r="BG805" s="218">
        <f>IF(N805="zákl. přenesená",J805,0)</f>
        <v>0</v>
      </c>
      <c r="BH805" s="218">
        <f>IF(N805="sníž. přenesená",J805,0)</f>
        <v>0</v>
      </c>
      <c r="BI805" s="218">
        <f>IF(N805="nulová",J805,0)</f>
        <v>0</v>
      </c>
      <c r="BJ805" s="19" t="s">
        <v>81</v>
      </c>
      <c r="BK805" s="218">
        <f>ROUND(I805*H805,2)</f>
        <v>0</v>
      </c>
      <c r="BL805" s="19" t="s">
        <v>162</v>
      </c>
      <c r="BM805" s="217" t="s">
        <v>993</v>
      </c>
    </row>
    <row r="806" spans="1:47" s="2" customFormat="1" ht="12">
      <c r="A806" s="40"/>
      <c r="B806" s="41"/>
      <c r="C806" s="42"/>
      <c r="D806" s="219" t="s">
        <v>164</v>
      </c>
      <c r="E806" s="42"/>
      <c r="F806" s="220" t="s">
        <v>994</v>
      </c>
      <c r="G806" s="42"/>
      <c r="H806" s="42"/>
      <c r="I806" s="221"/>
      <c r="J806" s="42"/>
      <c r="K806" s="42"/>
      <c r="L806" s="46"/>
      <c r="M806" s="222"/>
      <c r="N806" s="223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164</v>
      </c>
      <c r="AU806" s="19" t="s">
        <v>178</v>
      </c>
    </row>
    <row r="807" spans="1:47" s="2" customFormat="1" ht="12">
      <c r="A807" s="40"/>
      <c r="B807" s="41"/>
      <c r="C807" s="42"/>
      <c r="D807" s="224" t="s">
        <v>166</v>
      </c>
      <c r="E807" s="42"/>
      <c r="F807" s="225" t="s">
        <v>995</v>
      </c>
      <c r="G807" s="42"/>
      <c r="H807" s="42"/>
      <c r="I807" s="221"/>
      <c r="J807" s="42"/>
      <c r="K807" s="42"/>
      <c r="L807" s="46"/>
      <c r="M807" s="222"/>
      <c r="N807" s="22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166</v>
      </c>
      <c r="AU807" s="19" t="s">
        <v>178</v>
      </c>
    </row>
    <row r="808" spans="1:51" s="13" customFormat="1" ht="12">
      <c r="A808" s="13"/>
      <c r="B808" s="226"/>
      <c r="C808" s="227"/>
      <c r="D808" s="219" t="s">
        <v>168</v>
      </c>
      <c r="E808" s="228" t="s">
        <v>28</v>
      </c>
      <c r="F808" s="229" t="s">
        <v>996</v>
      </c>
      <c r="G808" s="227"/>
      <c r="H808" s="228" t="s">
        <v>28</v>
      </c>
      <c r="I808" s="230"/>
      <c r="J808" s="227"/>
      <c r="K808" s="227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168</v>
      </c>
      <c r="AU808" s="235" t="s">
        <v>178</v>
      </c>
      <c r="AV808" s="13" t="s">
        <v>81</v>
      </c>
      <c r="AW808" s="13" t="s">
        <v>35</v>
      </c>
      <c r="AX808" s="13" t="s">
        <v>73</v>
      </c>
      <c r="AY808" s="235" t="s">
        <v>154</v>
      </c>
    </row>
    <row r="809" spans="1:51" s="14" customFormat="1" ht="12">
      <c r="A809" s="14"/>
      <c r="B809" s="236"/>
      <c r="C809" s="237"/>
      <c r="D809" s="219" t="s">
        <v>168</v>
      </c>
      <c r="E809" s="238" t="s">
        <v>28</v>
      </c>
      <c r="F809" s="239" t="s">
        <v>178</v>
      </c>
      <c r="G809" s="237"/>
      <c r="H809" s="240">
        <v>3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6" t="s">
        <v>168</v>
      </c>
      <c r="AU809" s="246" t="s">
        <v>178</v>
      </c>
      <c r="AV809" s="14" t="s">
        <v>83</v>
      </c>
      <c r="AW809" s="14" t="s">
        <v>35</v>
      </c>
      <c r="AX809" s="14" t="s">
        <v>81</v>
      </c>
      <c r="AY809" s="246" t="s">
        <v>154</v>
      </c>
    </row>
    <row r="810" spans="1:65" s="2" customFormat="1" ht="24.15" customHeight="1">
      <c r="A810" s="40"/>
      <c r="B810" s="41"/>
      <c r="C810" s="206" t="s">
        <v>997</v>
      </c>
      <c r="D810" s="206" t="s">
        <v>157</v>
      </c>
      <c r="E810" s="207" t="s">
        <v>998</v>
      </c>
      <c r="F810" s="208" t="s">
        <v>999</v>
      </c>
      <c r="G810" s="209" t="s">
        <v>207</v>
      </c>
      <c r="H810" s="210">
        <v>1</v>
      </c>
      <c r="I810" s="211"/>
      <c r="J810" s="212">
        <f>ROUND(I810*H810,2)</f>
        <v>0</v>
      </c>
      <c r="K810" s="208" t="s">
        <v>161</v>
      </c>
      <c r="L810" s="46"/>
      <c r="M810" s="213" t="s">
        <v>28</v>
      </c>
      <c r="N810" s="214" t="s">
        <v>44</v>
      </c>
      <c r="O810" s="86"/>
      <c r="P810" s="215">
        <f>O810*H810</f>
        <v>0</v>
      </c>
      <c r="Q810" s="215">
        <v>0.01777</v>
      </c>
      <c r="R810" s="215">
        <f>Q810*H810</f>
        <v>0.01777</v>
      </c>
      <c r="S810" s="215">
        <v>0</v>
      </c>
      <c r="T810" s="21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7" t="s">
        <v>162</v>
      </c>
      <c r="AT810" s="217" t="s">
        <v>157</v>
      </c>
      <c r="AU810" s="217" t="s">
        <v>178</v>
      </c>
      <c r="AY810" s="19" t="s">
        <v>154</v>
      </c>
      <c r="BE810" s="218">
        <f>IF(N810="základní",J810,0)</f>
        <v>0</v>
      </c>
      <c r="BF810" s="218">
        <f>IF(N810="snížená",J810,0)</f>
        <v>0</v>
      </c>
      <c r="BG810" s="218">
        <f>IF(N810="zákl. přenesená",J810,0)</f>
        <v>0</v>
      </c>
      <c r="BH810" s="218">
        <f>IF(N810="sníž. přenesená",J810,0)</f>
        <v>0</v>
      </c>
      <c r="BI810" s="218">
        <f>IF(N810="nulová",J810,0)</f>
        <v>0</v>
      </c>
      <c r="BJ810" s="19" t="s">
        <v>81</v>
      </c>
      <c r="BK810" s="218">
        <f>ROUND(I810*H810,2)</f>
        <v>0</v>
      </c>
      <c r="BL810" s="19" t="s">
        <v>162</v>
      </c>
      <c r="BM810" s="217" t="s">
        <v>1000</v>
      </c>
    </row>
    <row r="811" spans="1:47" s="2" customFormat="1" ht="12">
      <c r="A811" s="40"/>
      <c r="B811" s="41"/>
      <c r="C811" s="42"/>
      <c r="D811" s="219" t="s">
        <v>164</v>
      </c>
      <c r="E811" s="42"/>
      <c r="F811" s="220" t="s">
        <v>1001</v>
      </c>
      <c r="G811" s="42"/>
      <c r="H811" s="42"/>
      <c r="I811" s="221"/>
      <c r="J811" s="42"/>
      <c r="K811" s="42"/>
      <c r="L811" s="46"/>
      <c r="M811" s="222"/>
      <c r="N811" s="223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164</v>
      </c>
      <c r="AU811" s="19" t="s">
        <v>178</v>
      </c>
    </row>
    <row r="812" spans="1:47" s="2" customFormat="1" ht="12">
      <c r="A812" s="40"/>
      <c r="B812" s="41"/>
      <c r="C812" s="42"/>
      <c r="D812" s="224" t="s">
        <v>166</v>
      </c>
      <c r="E812" s="42"/>
      <c r="F812" s="225" t="s">
        <v>1002</v>
      </c>
      <c r="G812" s="42"/>
      <c r="H812" s="42"/>
      <c r="I812" s="221"/>
      <c r="J812" s="42"/>
      <c r="K812" s="42"/>
      <c r="L812" s="46"/>
      <c r="M812" s="222"/>
      <c r="N812" s="223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166</v>
      </c>
      <c r="AU812" s="19" t="s">
        <v>178</v>
      </c>
    </row>
    <row r="813" spans="1:51" s="13" customFormat="1" ht="12">
      <c r="A813" s="13"/>
      <c r="B813" s="226"/>
      <c r="C813" s="227"/>
      <c r="D813" s="219" t="s">
        <v>168</v>
      </c>
      <c r="E813" s="228" t="s">
        <v>28</v>
      </c>
      <c r="F813" s="229" t="s">
        <v>1003</v>
      </c>
      <c r="G813" s="227"/>
      <c r="H813" s="228" t="s">
        <v>28</v>
      </c>
      <c r="I813" s="230"/>
      <c r="J813" s="227"/>
      <c r="K813" s="227"/>
      <c r="L813" s="231"/>
      <c r="M813" s="232"/>
      <c r="N813" s="233"/>
      <c r="O813" s="233"/>
      <c r="P813" s="233"/>
      <c r="Q813" s="233"/>
      <c r="R813" s="233"/>
      <c r="S813" s="233"/>
      <c r="T813" s="23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5" t="s">
        <v>168</v>
      </c>
      <c r="AU813" s="235" t="s">
        <v>178</v>
      </c>
      <c r="AV813" s="13" t="s">
        <v>81</v>
      </c>
      <c r="AW813" s="13" t="s">
        <v>35</v>
      </c>
      <c r="AX813" s="13" t="s">
        <v>73</v>
      </c>
      <c r="AY813" s="235" t="s">
        <v>154</v>
      </c>
    </row>
    <row r="814" spans="1:51" s="14" customFormat="1" ht="12">
      <c r="A814" s="14"/>
      <c r="B814" s="236"/>
      <c r="C814" s="237"/>
      <c r="D814" s="219" t="s">
        <v>168</v>
      </c>
      <c r="E814" s="238" t="s">
        <v>28</v>
      </c>
      <c r="F814" s="239" t="s">
        <v>81</v>
      </c>
      <c r="G814" s="237"/>
      <c r="H814" s="240">
        <v>1</v>
      </c>
      <c r="I814" s="241"/>
      <c r="J814" s="237"/>
      <c r="K814" s="237"/>
      <c r="L814" s="242"/>
      <c r="M814" s="243"/>
      <c r="N814" s="244"/>
      <c r="O814" s="244"/>
      <c r="P814" s="244"/>
      <c r="Q814" s="244"/>
      <c r="R814" s="244"/>
      <c r="S814" s="244"/>
      <c r="T814" s="24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6" t="s">
        <v>168</v>
      </c>
      <c r="AU814" s="246" t="s">
        <v>178</v>
      </c>
      <c r="AV814" s="14" t="s">
        <v>83</v>
      </c>
      <c r="AW814" s="14" t="s">
        <v>35</v>
      </c>
      <c r="AX814" s="14" t="s">
        <v>81</v>
      </c>
      <c r="AY814" s="246" t="s">
        <v>154</v>
      </c>
    </row>
    <row r="815" spans="1:65" s="2" customFormat="1" ht="24.15" customHeight="1">
      <c r="A815" s="40"/>
      <c r="B815" s="41"/>
      <c r="C815" s="269" t="s">
        <v>1004</v>
      </c>
      <c r="D815" s="269" t="s">
        <v>627</v>
      </c>
      <c r="E815" s="270" t="s">
        <v>1005</v>
      </c>
      <c r="F815" s="271" t="s">
        <v>1006</v>
      </c>
      <c r="G815" s="272" t="s">
        <v>207</v>
      </c>
      <c r="H815" s="273">
        <v>1</v>
      </c>
      <c r="I815" s="274"/>
      <c r="J815" s="275">
        <f>ROUND(I815*H815,2)</f>
        <v>0</v>
      </c>
      <c r="K815" s="271" t="s">
        <v>161</v>
      </c>
      <c r="L815" s="276"/>
      <c r="M815" s="277" t="s">
        <v>28</v>
      </c>
      <c r="N815" s="278" t="s">
        <v>44</v>
      </c>
      <c r="O815" s="86"/>
      <c r="P815" s="215">
        <f>O815*H815</f>
        <v>0</v>
      </c>
      <c r="Q815" s="215">
        <v>0.02381</v>
      </c>
      <c r="R815" s="215">
        <f>Q815*H815</f>
        <v>0.02381</v>
      </c>
      <c r="S815" s="215">
        <v>0</v>
      </c>
      <c r="T815" s="21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7" t="s">
        <v>223</v>
      </c>
      <c r="AT815" s="217" t="s">
        <v>627</v>
      </c>
      <c r="AU815" s="217" t="s">
        <v>178</v>
      </c>
      <c r="AY815" s="19" t="s">
        <v>154</v>
      </c>
      <c r="BE815" s="218">
        <f>IF(N815="základní",J815,0)</f>
        <v>0</v>
      </c>
      <c r="BF815" s="218">
        <f>IF(N815="snížená",J815,0)</f>
        <v>0</v>
      </c>
      <c r="BG815" s="218">
        <f>IF(N815="zákl. přenesená",J815,0)</f>
        <v>0</v>
      </c>
      <c r="BH815" s="218">
        <f>IF(N815="sníž. přenesená",J815,0)</f>
        <v>0</v>
      </c>
      <c r="BI815" s="218">
        <f>IF(N815="nulová",J815,0)</f>
        <v>0</v>
      </c>
      <c r="BJ815" s="19" t="s">
        <v>81</v>
      </c>
      <c r="BK815" s="218">
        <f>ROUND(I815*H815,2)</f>
        <v>0</v>
      </c>
      <c r="BL815" s="19" t="s">
        <v>162</v>
      </c>
      <c r="BM815" s="217" t="s">
        <v>1007</v>
      </c>
    </row>
    <row r="816" spans="1:47" s="2" customFormat="1" ht="12">
      <c r="A816" s="40"/>
      <c r="B816" s="41"/>
      <c r="C816" s="42"/>
      <c r="D816" s="219" t="s">
        <v>164</v>
      </c>
      <c r="E816" s="42"/>
      <c r="F816" s="220" t="s">
        <v>1008</v>
      </c>
      <c r="G816" s="42"/>
      <c r="H816" s="42"/>
      <c r="I816" s="221"/>
      <c r="J816" s="42"/>
      <c r="K816" s="42"/>
      <c r="L816" s="46"/>
      <c r="M816" s="222"/>
      <c r="N816" s="223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164</v>
      </c>
      <c r="AU816" s="19" t="s">
        <v>178</v>
      </c>
    </row>
    <row r="817" spans="1:51" s="13" customFormat="1" ht="12">
      <c r="A817" s="13"/>
      <c r="B817" s="226"/>
      <c r="C817" s="227"/>
      <c r="D817" s="219" t="s">
        <v>168</v>
      </c>
      <c r="E817" s="228" t="s">
        <v>28</v>
      </c>
      <c r="F817" s="229" t="s">
        <v>1009</v>
      </c>
      <c r="G817" s="227"/>
      <c r="H817" s="228" t="s">
        <v>28</v>
      </c>
      <c r="I817" s="230"/>
      <c r="J817" s="227"/>
      <c r="K817" s="227"/>
      <c r="L817" s="231"/>
      <c r="M817" s="232"/>
      <c r="N817" s="233"/>
      <c r="O817" s="233"/>
      <c r="P817" s="233"/>
      <c r="Q817" s="233"/>
      <c r="R817" s="233"/>
      <c r="S817" s="233"/>
      <c r="T817" s="23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5" t="s">
        <v>168</v>
      </c>
      <c r="AU817" s="235" t="s">
        <v>178</v>
      </c>
      <c r="AV817" s="13" t="s">
        <v>81</v>
      </c>
      <c r="AW817" s="13" t="s">
        <v>35</v>
      </c>
      <c r="AX817" s="13" t="s">
        <v>73</v>
      </c>
      <c r="AY817" s="235" t="s">
        <v>154</v>
      </c>
    </row>
    <row r="818" spans="1:51" s="13" customFormat="1" ht="12">
      <c r="A818" s="13"/>
      <c r="B818" s="226"/>
      <c r="C818" s="227"/>
      <c r="D818" s="219" t="s">
        <v>168</v>
      </c>
      <c r="E818" s="228" t="s">
        <v>28</v>
      </c>
      <c r="F818" s="229" t="s">
        <v>1003</v>
      </c>
      <c r="G818" s="227"/>
      <c r="H818" s="228" t="s">
        <v>28</v>
      </c>
      <c r="I818" s="230"/>
      <c r="J818" s="227"/>
      <c r="K818" s="227"/>
      <c r="L818" s="231"/>
      <c r="M818" s="232"/>
      <c r="N818" s="233"/>
      <c r="O818" s="233"/>
      <c r="P818" s="233"/>
      <c r="Q818" s="233"/>
      <c r="R818" s="233"/>
      <c r="S818" s="233"/>
      <c r="T818" s="23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5" t="s">
        <v>168</v>
      </c>
      <c r="AU818" s="235" t="s">
        <v>178</v>
      </c>
      <c r="AV818" s="13" t="s">
        <v>81</v>
      </c>
      <c r="AW818" s="13" t="s">
        <v>35</v>
      </c>
      <c r="AX818" s="13" t="s">
        <v>73</v>
      </c>
      <c r="AY818" s="235" t="s">
        <v>154</v>
      </c>
    </row>
    <row r="819" spans="1:51" s="14" customFormat="1" ht="12">
      <c r="A819" s="14"/>
      <c r="B819" s="236"/>
      <c r="C819" s="237"/>
      <c r="D819" s="219" t="s">
        <v>168</v>
      </c>
      <c r="E819" s="238" t="s">
        <v>28</v>
      </c>
      <c r="F819" s="239" t="s">
        <v>81</v>
      </c>
      <c r="G819" s="237"/>
      <c r="H819" s="240">
        <v>1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6" t="s">
        <v>168</v>
      </c>
      <c r="AU819" s="246" t="s">
        <v>178</v>
      </c>
      <c r="AV819" s="14" t="s">
        <v>83</v>
      </c>
      <c r="AW819" s="14" t="s">
        <v>35</v>
      </c>
      <c r="AX819" s="14" t="s">
        <v>81</v>
      </c>
      <c r="AY819" s="246" t="s">
        <v>154</v>
      </c>
    </row>
    <row r="820" spans="1:65" s="2" customFormat="1" ht="24.15" customHeight="1">
      <c r="A820" s="40"/>
      <c r="B820" s="41"/>
      <c r="C820" s="269" t="s">
        <v>1010</v>
      </c>
      <c r="D820" s="269" t="s">
        <v>627</v>
      </c>
      <c r="E820" s="270" t="s">
        <v>1011</v>
      </c>
      <c r="F820" s="271" t="s">
        <v>1012</v>
      </c>
      <c r="G820" s="272" t="s">
        <v>207</v>
      </c>
      <c r="H820" s="273">
        <v>3</v>
      </c>
      <c r="I820" s="274"/>
      <c r="J820" s="275">
        <f>ROUND(I820*H820,2)</f>
        <v>0</v>
      </c>
      <c r="K820" s="271" t="s">
        <v>161</v>
      </c>
      <c r="L820" s="276"/>
      <c r="M820" s="277" t="s">
        <v>28</v>
      </c>
      <c r="N820" s="278" t="s">
        <v>44</v>
      </c>
      <c r="O820" s="86"/>
      <c r="P820" s="215">
        <f>O820*H820</f>
        <v>0</v>
      </c>
      <c r="Q820" s="215">
        <v>0.014</v>
      </c>
      <c r="R820" s="215">
        <f>Q820*H820</f>
        <v>0.042</v>
      </c>
      <c r="S820" s="215">
        <v>0</v>
      </c>
      <c r="T820" s="216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17" t="s">
        <v>223</v>
      </c>
      <c r="AT820" s="217" t="s">
        <v>627</v>
      </c>
      <c r="AU820" s="217" t="s">
        <v>178</v>
      </c>
      <c r="AY820" s="19" t="s">
        <v>154</v>
      </c>
      <c r="BE820" s="218">
        <f>IF(N820="základní",J820,0)</f>
        <v>0</v>
      </c>
      <c r="BF820" s="218">
        <f>IF(N820="snížená",J820,0)</f>
        <v>0</v>
      </c>
      <c r="BG820" s="218">
        <f>IF(N820="zákl. přenesená",J820,0)</f>
        <v>0</v>
      </c>
      <c r="BH820" s="218">
        <f>IF(N820="sníž. přenesená",J820,0)</f>
        <v>0</v>
      </c>
      <c r="BI820" s="218">
        <f>IF(N820="nulová",J820,0)</f>
        <v>0</v>
      </c>
      <c r="BJ820" s="19" t="s">
        <v>81</v>
      </c>
      <c r="BK820" s="218">
        <f>ROUND(I820*H820,2)</f>
        <v>0</v>
      </c>
      <c r="BL820" s="19" t="s">
        <v>162</v>
      </c>
      <c r="BM820" s="217" t="s">
        <v>1013</v>
      </c>
    </row>
    <row r="821" spans="1:47" s="2" customFormat="1" ht="12">
      <c r="A821" s="40"/>
      <c r="B821" s="41"/>
      <c r="C821" s="42"/>
      <c r="D821" s="219" t="s">
        <v>164</v>
      </c>
      <c r="E821" s="42"/>
      <c r="F821" s="220" t="s">
        <v>1012</v>
      </c>
      <c r="G821" s="42"/>
      <c r="H821" s="42"/>
      <c r="I821" s="221"/>
      <c r="J821" s="42"/>
      <c r="K821" s="42"/>
      <c r="L821" s="46"/>
      <c r="M821" s="222"/>
      <c r="N821" s="223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164</v>
      </c>
      <c r="AU821" s="19" t="s">
        <v>178</v>
      </c>
    </row>
    <row r="822" spans="1:51" s="13" customFormat="1" ht="12">
      <c r="A822" s="13"/>
      <c r="B822" s="226"/>
      <c r="C822" s="227"/>
      <c r="D822" s="219" t="s">
        <v>168</v>
      </c>
      <c r="E822" s="228" t="s">
        <v>28</v>
      </c>
      <c r="F822" s="229" t="s">
        <v>1014</v>
      </c>
      <c r="G822" s="227"/>
      <c r="H822" s="228" t="s">
        <v>28</v>
      </c>
      <c r="I822" s="230"/>
      <c r="J822" s="227"/>
      <c r="K822" s="227"/>
      <c r="L822" s="231"/>
      <c r="M822" s="232"/>
      <c r="N822" s="233"/>
      <c r="O822" s="233"/>
      <c r="P822" s="233"/>
      <c r="Q822" s="233"/>
      <c r="R822" s="233"/>
      <c r="S822" s="233"/>
      <c r="T822" s="23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5" t="s">
        <v>168</v>
      </c>
      <c r="AU822" s="235" t="s">
        <v>178</v>
      </c>
      <c r="AV822" s="13" t="s">
        <v>81</v>
      </c>
      <c r="AW822" s="13" t="s">
        <v>35</v>
      </c>
      <c r="AX822" s="13" t="s">
        <v>73</v>
      </c>
      <c r="AY822" s="235" t="s">
        <v>154</v>
      </c>
    </row>
    <row r="823" spans="1:51" s="14" customFormat="1" ht="12">
      <c r="A823" s="14"/>
      <c r="B823" s="236"/>
      <c r="C823" s="237"/>
      <c r="D823" s="219" t="s">
        <v>168</v>
      </c>
      <c r="E823" s="238" t="s">
        <v>28</v>
      </c>
      <c r="F823" s="239" t="s">
        <v>178</v>
      </c>
      <c r="G823" s="237"/>
      <c r="H823" s="240">
        <v>3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6" t="s">
        <v>168</v>
      </c>
      <c r="AU823" s="246" t="s">
        <v>178</v>
      </c>
      <c r="AV823" s="14" t="s">
        <v>83</v>
      </c>
      <c r="AW823" s="14" t="s">
        <v>35</v>
      </c>
      <c r="AX823" s="14" t="s">
        <v>81</v>
      </c>
      <c r="AY823" s="246" t="s">
        <v>154</v>
      </c>
    </row>
    <row r="824" spans="1:63" s="12" customFormat="1" ht="20.85" customHeight="1">
      <c r="A824" s="12"/>
      <c r="B824" s="190"/>
      <c r="C824" s="191"/>
      <c r="D824" s="192" t="s">
        <v>72</v>
      </c>
      <c r="E824" s="204" t="s">
        <v>911</v>
      </c>
      <c r="F824" s="204" t="s">
        <v>1015</v>
      </c>
      <c r="G824" s="191"/>
      <c r="H824" s="191"/>
      <c r="I824" s="194"/>
      <c r="J824" s="205">
        <f>BK824</f>
        <v>0</v>
      </c>
      <c r="K824" s="191"/>
      <c r="L824" s="196"/>
      <c r="M824" s="197"/>
      <c r="N824" s="198"/>
      <c r="O824" s="198"/>
      <c r="P824" s="199">
        <f>SUM(P825:P829)</f>
        <v>0</v>
      </c>
      <c r="Q824" s="198"/>
      <c r="R824" s="199">
        <f>SUM(R825:R829)</f>
        <v>0.03600999999999999</v>
      </c>
      <c r="S824" s="198"/>
      <c r="T824" s="200">
        <f>SUM(T825:T829)</f>
        <v>0</v>
      </c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R824" s="201" t="s">
        <v>81</v>
      </c>
      <c r="AT824" s="202" t="s">
        <v>72</v>
      </c>
      <c r="AU824" s="202" t="s">
        <v>83</v>
      </c>
      <c r="AY824" s="201" t="s">
        <v>154</v>
      </c>
      <c r="BK824" s="203">
        <f>SUM(BK825:BK829)</f>
        <v>0</v>
      </c>
    </row>
    <row r="825" spans="1:65" s="2" customFormat="1" ht="33" customHeight="1">
      <c r="A825" s="40"/>
      <c r="B825" s="41"/>
      <c r="C825" s="206" t="s">
        <v>1016</v>
      </c>
      <c r="D825" s="206" t="s">
        <v>157</v>
      </c>
      <c r="E825" s="207" t="s">
        <v>1017</v>
      </c>
      <c r="F825" s="208" t="s">
        <v>1018</v>
      </c>
      <c r="G825" s="209" t="s">
        <v>160</v>
      </c>
      <c r="H825" s="210">
        <v>277</v>
      </c>
      <c r="I825" s="211"/>
      <c r="J825" s="212">
        <f>ROUND(I825*H825,2)</f>
        <v>0</v>
      </c>
      <c r="K825" s="208" t="s">
        <v>161</v>
      </c>
      <c r="L825" s="46"/>
      <c r="M825" s="213" t="s">
        <v>28</v>
      </c>
      <c r="N825" s="214" t="s">
        <v>44</v>
      </c>
      <c r="O825" s="86"/>
      <c r="P825" s="215">
        <f>O825*H825</f>
        <v>0</v>
      </c>
      <c r="Q825" s="215">
        <v>0.00013</v>
      </c>
      <c r="R825" s="215">
        <f>Q825*H825</f>
        <v>0.03600999999999999</v>
      </c>
      <c r="S825" s="215">
        <v>0</v>
      </c>
      <c r="T825" s="216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7" t="s">
        <v>162</v>
      </c>
      <c r="AT825" s="217" t="s">
        <v>157</v>
      </c>
      <c r="AU825" s="217" t="s">
        <v>178</v>
      </c>
      <c r="AY825" s="19" t="s">
        <v>154</v>
      </c>
      <c r="BE825" s="218">
        <f>IF(N825="základní",J825,0)</f>
        <v>0</v>
      </c>
      <c r="BF825" s="218">
        <f>IF(N825="snížená",J825,0)</f>
        <v>0</v>
      </c>
      <c r="BG825" s="218">
        <f>IF(N825="zákl. přenesená",J825,0)</f>
        <v>0</v>
      </c>
      <c r="BH825" s="218">
        <f>IF(N825="sníž. přenesená",J825,0)</f>
        <v>0</v>
      </c>
      <c r="BI825" s="218">
        <f>IF(N825="nulová",J825,0)</f>
        <v>0</v>
      </c>
      <c r="BJ825" s="19" t="s">
        <v>81</v>
      </c>
      <c r="BK825" s="218">
        <f>ROUND(I825*H825,2)</f>
        <v>0</v>
      </c>
      <c r="BL825" s="19" t="s">
        <v>162</v>
      </c>
      <c r="BM825" s="217" t="s">
        <v>1019</v>
      </c>
    </row>
    <row r="826" spans="1:47" s="2" customFormat="1" ht="12">
      <c r="A826" s="40"/>
      <c r="B826" s="41"/>
      <c r="C826" s="42"/>
      <c r="D826" s="219" t="s">
        <v>164</v>
      </c>
      <c r="E826" s="42"/>
      <c r="F826" s="220" t="s">
        <v>1020</v>
      </c>
      <c r="G826" s="42"/>
      <c r="H826" s="42"/>
      <c r="I826" s="221"/>
      <c r="J826" s="42"/>
      <c r="K826" s="42"/>
      <c r="L826" s="46"/>
      <c r="M826" s="222"/>
      <c r="N826" s="223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164</v>
      </c>
      <c r="AU826" s="19" t="s">
        <v>178</v>
      </c>
    </row>
    <row r="827" spans="1:47" s="2" customFormat="1" ht="12">
      <c r="A827" s="40"/>
      <c r="B827" s="41"/>
      <c r="C827" s="42"/>
      <c r="D827" s="224" t="s">
        <v>166</v>
      </c>
      <c r="E827" s="42"/>
      <c r="F827" s="225" t="s">
        <v>1021</v>
      </c>
      <c r="G827" s="42"/>
      <c r="H827" s="42"/>
      <c r="I827" s="221"/>
      <c r="J827" s="42"/>
      <c r="K827" s="42"/>
      <c r="L827" s="46"/>
      <c r="M827" s="222"/>
      <c r="N827" s="223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166</v>
      </c>
      <c r="AU827" s="19" t="s">
        <v>178</v>
      </c>
    </row>
    <row r="828" spans="1:51" s="13" customFormat="1" ht="12">
      <c r="A828" s="13"/>
      <c r="B828" s="226"/>
      <c r="C828" s="227"/>
      <c r="D828" s="219" t="s">
        <v>168</v>
      </c>
      <c r="E828" s="228" t="s">
        <v>28</v>
      </c>
      <c r="F828" s="229" t="s">
        <v>1022</v>
      </c>
      <c r="G828" s="227"/>
      <c r="H828" s="228" t="s">
        <v>28</v>
      </c>
      <c r="I828" s="230"/>
      <c r="J828" s="227"/>
      <c r="K828" s="227"/>
      <c r="L828" s="231"/>
      <c r="M828" s="232"/>
      <c r="N828" s="233"/>
      <c r="O828" s="233"/>
      <c r="P828" s="233"/>
      <c r="Q828" s="233"/>
      <c r="R828" s="233"/>
      <c r="S828" s="233"/>
      <c r="T828" s="23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5" t="s">
        <v>168</v>
      </c>
      <c r="AU828" s="235" t="s">
        <v>178</v>
      </c>
      <c r="AV828" s="13" t="s">
        <v>81</v>
      </c>
      <c r="AW828" s="13" t="s">
        <v>35</v>
      </c>
      <c r="AX828" s="13" t="s">
        <v>73</v>
      </c>
      <c r="AY828" s="235" t="s">
        <v>154</v>
      </c>
    </row>
    <row r="829" spans="1:51" s="14" customFormat="1" ht="12">
      <c r="A829" s="14"/>
      <c r="B829" s="236"/>
      <c r="C829" s="237"/>
      <c r="D829" s="219" t="s">
        <v>168</v>
      </c>
      <c r="E829" s="238" t="s">
        <v>28</v>
      </c>
      <c r="F829" s="239" t="s">
        <v>1023</v>
      </c>
      <c r="G829" s="237"/>
      <c r="H829" s="240">
        <v>277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6" t="s">
        <v>168</v>
      </c>
      <c r="AU829" s="246" t="s">
        <v>178</v>
      </c>
      <c r="AV829" s="14" t="s">
        <v>83</v>
      </c>
      <c r="AW829" s="14" t="s">
        <v>35</v>
      </c>
      <c r="AX829" s="14" t="s">
        <v>81</v>
      </c>
      <c r="AY829" s="246" t="s">
        <v>154</v>
      </c>
    </row>
    <row r="830" spans="1:63" s="12" customFormat="1" ht="20.85" customHeight="1">
      <c r="A830" s="12"/>
      <c r="B830" s="190"/>
      <c r="C830" s="191"/>
      <c r="D830" s="192" t="s">
        <v>72</v>
      </c>
      <c r="E830" s="204" t="s">
        <v>919</v>
      </c>
      <c r="F830" s="204" t="s">
        <v>1024</v>
      </c>
      <c r="G830" s="191"/>
      <c r="H830" s="191"/>
      <c r="I830" s="194"/>
      <c r="J830" s="205">
        <f>BK830</f>
        <v>0</v>
      </c>
      <c r="K830" s="191"/>
      <c r="L830" s="196"/>
      <c r="M830" s="197"/>
      <c r="N830" s="198"/>
      <c r="O830" s="198"/>
      <c r="P830" s="199">
        <f>SUM(P831:P852)</f>
        <v>0</v>
      </c>
      <c r="Q830" s="198"/>
      <c r="R830" s="199">
        <f>SUM(R831:R852)</f>
        <v>0.01498</v>
      </c>
      <c r="S830" s="198"/>
      <c r="T830" s="200">
        <f>SUM(T831:T852)</f>
        <v>0</v>
      </c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R830" s="201" t="s">
        <v>81</v>
      </c>
      <c r="AT830" s="202" t="s">
        <v>72</v>
      </c>
      <c r="AU830" s="202" t="s">
        <v>83</v>
      </c>
      <c r="AY830" s="201" t="s">
        <v>154</v>
      </c>
      <c r="BK830" s="203">
        <f>SUM(BK831:BK852)</f>
        <v>0</v>
      </c>
    </row>
    <row r="831" spans="1:65" s="2" customFormat="1" ht="66.75" customHeight="1">
      <c r="A831" s="40"/>
      <c r="B831" s="41"/>
      <c r="C831" s="206" t="s">
        <v>1025</v>
      </c>
      <c r="D831" s="206" t="s">
        <v>157</v>
      </c>
      <c r="E831" s="207" t="s">
        <v>1026</v>
      </c>
      <c r="F831" s="208" t="s">
        <v>1027</v>
      </c>
      <c r="G831" s="209" t="s">
        <v>748</v>
      </c>
      <c r="H831" s="210">
        <v>1</v>
      </c>
      <c r="I831" s="211"/>
      <c r="J831" s="212">
        <f>ROUND(I831*H831,2)</f>
        <v>0</v>
      </c>
      <c r="K831" s="208" t="s">
        <v>28</v>
      </c>
      <c r="L831" s="46"/>
      <c r="M831" s="213" t="s">
        <v>28</v>
      </c>
      <c r="N831" s="214" t="s">
        <v>44</v>
      </c>
      <c r="O831" s="86"/>
      <c r="P831" s="215">
        <f>O831*H831</f>
        <v>0</v>
      </c>
      <c r="Q831" s="215">
        <v>0</v>
      </c>
      <c r="R831" s="215">
        <f>Q831*H831</f>
        <v>0</v>
      </c>
      <c r="S831" s="215">
        <v>0</v>
      </c>
      <c r="T831" s="216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7" t="s">
        <v>162</v>
      </c>
      <c r="AT831" s="217" t="s">
        <v>157</v>
      </c>
      <c r="AU831" s="217" t="s">
        <v>178</v>
      </c>
      <c r="AY831" s="19" t="s">
        <v>154</v>
      </c>
      <c r="BE831" s="218">
        <f>IF(N831="základní",J831,0)</f>
        <v>0</v>
      </c>
      <c r="BF831" s="218">
        <f>IF(N831="snížená",J831,0)</f>
        <v>0</v>
      </c>
      <c r="BG831" s="218">
        <f>IF(N831="zákl. přenesená",J831,0)</f>
        <v>0</v>
      </c>
      <c r="BH831" s="218">
        <f>IF(N831="sníž. přenesená",J831,0)</f>
        <v>0</v>
      </c>
      <c r="BI831" s="218">
        <f>IF(N831="nulová",J831,0)</f>
        <v>0</v>
      </c>
      <c r="BJ831" s="19" t="s">
        <v>81</v>
      </c>
      <c r="BK831" s="218">
        <f>ROUND(I831*H831,2)</f>
        <v>0</v>
      </c>
      <c r="BL831" s="19" t="s">
        <v>162</v>
      </c>
      <c r="BM831" s="217" t="s">
        <v>1028</v>
      </c>
    </row>
    <row r="832" spans="1:47" s="2" customFormat="1" ht="12">
      <c r="A832" s="40"/>
      <c r="B832" s="41"/>
      <c r="C832" s="42"/>
      <c r="D832" s="219" t="s">
        <v>164</v>
      </c>
      <c r="E832" s="42"/>
      <c r="F832" s="220" t="s">
        <v>1029</v>
      </c>
      <c r="G832" s="42"/>
      <c r="H832" s="42"/>
      <c r="I832" s="221"/>
      <c r="J832" s="42"/>
      <c r="K832" s="42"/>
      <c r="L832" s="46"/>
      <c r="M832" s="222"/>
      <c r="N832" s="223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164</v>
      </c>
      <c r="AU832" s="19" t="s">
        <v>178</v>
      </c>
    </row>
    <row r="833" spans="1:65" s="2" customFormat="1" ht="24.15" customHeight="1">
      <c r="A833" s="40"/>
      <c r="B833" s="41"/>
      <c r="C833" s="206" t="s">
        <v>1030</v>
      </c>
      <c r="D833" s="206" t="s">
        <v>157</v>
      </c>
      <c r="E833" s="207" t="s">
        <v>1031</v>
      </c>
      <c r="F833" s="208" t="s">
        <v>1032</v>
      </c>
      <c r="G833" s="209" t="s">
        <v>160</v>
      </c>
      <c r="H833" s="210">
        <v>307</v>
      </c>
      <c r="I833" s="211"/>
      <c r="J833" s="212">
        <f>ROUND(I833*H833,2)</f>
        <v>0</v>
      </c>
      <c r="K833" s="208" t="s">
        <v>161</v>
      </c>
      <c r="L833" s="46"/>
      <c r="M833" s="213" t="s">
        <v>28</v>
      </c>
      <c r="N833" s="214" t="s">
        <v>44</v>
      </c>
      <c r="O833" s="86"/>
      <c r="P833" s="215">
        <f>O833*H833</f>
        <v>0</v>
      </c>
      <c r="Q833" s="215">
        <v>4E-05</v>
      </c>
      <c r="R833" s="215">
        <f>Q833*H833</f>
        <v>0.012280000000000001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162</v>
      </c>
      <c r="AT833" s="217" t="s">
        <v>157</v>
      </c>
      <c r="AU833" s="217" t="s">
        <v>178</v>
      </c>
      <c r="AY833" s="19" t="s">
        <v>154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81</v>
      </c>
      <c r="BK833" s="218">
        <f>ROUND(I833*H833,2)</f>
        <v>0</v>
      </c>
      <c r="BL833" s="19" t="s">
        <v>162</v>
      </c>
      <c r="BM833" s="217" t="s">
        <v>1033</v>
      </c>
    </row>
    <row r="834" spans="1:47" s="2" customFormat="1" ht="12">
      <c r="A834" s="40"/>
      <c r="B834" s="41"/>
      <c r="C834" s="42"/>
      <c r="D834" s="219" t="s">
        <v>164</v>
      </c>
      <c r="E834" s="42"/>
      <c r="F834" s="220" t="s">
        <v>1034</v>
      </c>
      <c r="G834" s="42"/>
      <c r="H834" s="42"/>
      <c r="I834" s="221"/>
      <c r="J834" s="42"/>
      <c r="K834" s="42"/>
      <c r="L834" s="46"/>
      <c r="M834" s="222"/>
      <c r="N834" s="223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164</v>
      </c>
      <c r="AU834" s="19" t="s">
        <v>178</v>
      </c>
    </row>
    <row r="835" spans="1:47" s="2" customFormat="1" ht="12">
      <c r="A835" s="40"/>
      <c r="B835" s="41"/>
      <c r="C835" s="42"/>
      <c r="D835" s="224" t="s">
        <v>166</v>
      </c>
      <c r="E835" s="42"/>
      <c r="F835" s="225" t="s">
        <v>1035</v>
      </c>
      <c r="G835" s="42"/>
      <c r="H835" s="42"/>
      <c r="I835" s="221"/>
      <c r="J835" s="42"/>
      <c r="K835" s="42"/>
      <c r="L835" s="46"/>
      <c r="M835" s="222"/>
      <c r="N835" s="223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166</v>
      </c>
      <c r="AU835" s="19" t="s">
        <v>178</v>
      </c>
    </row>
    <row r="836" spans="1:51" s="13" customFormat="1" ht="12">
      <c r="A836" s="13"/>
      <c r="B836" s="226"/>
      <c r="C836" s="227"/>
      <c r="D836" s="219" t="s">
        <v>168</v>
      </c>
      <c r="E836" s="228" t="s">
        <v>28</v>
      </c>
      <c r="F836" s="229" t="s">
        <v>1022</v>
      </c>
      <c r="G836" s="227"/>
      <c r="H836" s="228" t="s">
        <v>28</v>
      </c>
      <c r="I836" s="230"/>
      <c r="J836" s="227"/>
      <c r="K836" s="227"/>
      <c r="L836" s="231"/>
      <c r="M836" s="232"/>
      <c r="N836" s="233"/>
      <c r="O836" s="233"/>
      <c r="P836" s="233"/>
      <c r="Q836" s="233"/>
      <c r="R836" s="233"/>
      <c r="S836" s="233"/>
      <c r="T836" s="23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5" t="s">
        <v>168</v>
      </c>
      <c r="AU836" s="235" t="s">
        <v>178</v>
      </c>
      <c r="AV836" s="13" t="s">
        <v>81</v>
      </c>
      <c r="AW836" s="13" t="s">
        <v>35</v>
      </c>
      <c r="AX836" s="13" t="s">
        <v>73</v>
      </c>
      <c r="AY836" s="235" t="s">
        <v>154</v>
      </c>
    </row>
    <row r="837" spans="1:51" s="14" customFormat="1" ht="12">
      <c r="A837" s="14"/>
      <c r="B837" s="236"/>
      <c r="C837" s="237"/>
      <c r="D837" s="219" t="s">
        <v>168</v>
      </c>
      <c r="E837" s="238" t="s">
        <v>28</v>
      </c>
      <c r="F837" s="239" t="s">
        <v>1036</v>
      </c>
      <c r="G837" s="237"/>
      <c r="H837" s="240">
        <v>307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6" t="s">
        <v>168</v>
      </c>
      <c r="AU837" s="246" t="s">
        <v>178</v>
      </c>
      <c r="AV837" s="14" t="s">
        <v>83</v>
      </c>
      <c r="AW837" s="14" t="s">
        <v>35</v>
      </c>
      <c r="AX837" s="14" t="s">
        <v>81</v>
      </c>
      <c r="AY837" s="246" t="s">
        <v>154</v>
      </c>
    </row>
    <row r="838" spans="1:65" s="2" customFormat="1" ht="37.8" customHeight="1">
      <c r="A838" s="40"/>
      <c r="B838" s="41"/>
      <c r="C838" s="206" t="s">
        <v>1037</v>
      </c>
      <c r="D838" s="206" t="s">
        <v>157</v>
      </c>
      <c r="E838" s="207" t="s">
        <v>1038</v>
      </c>
      <c r="F838" s="208" t="s">
        <v>1039</v>
      </c>
      <c r="G838" s="209" t="s">
        <v>748</v>
      </c>
      <c r="H838" s="210">
        <v>1</v>
      </c>
      <c r="I838" s="211"/>
      <c r="J838" s="212">
        <f>ROUND(I838*H838,2)</f>
        <v>0</v>
      </c>
      <c r="K838" s="208" t="s">
        <v>28</v>
      </c>
      <c r="L838" s="46"/>
      <c r="M838" s="213" t="s">
        <v>28</v>
      </c>
      <c r="N838" s="214" t="s">
        <v>44</v>
      </c>
      <c r="O838" s="86"/>
      <c r="P838" s="215">
        <f>O838*H838</f>
        <v>0</v>
      </c>
      <c r="Q838" s="215">
        <v>0</v>
      </c>
      <c r="R838" s="215">
        <f>Q838*H838</f>
        <v>0</v>
      </c>
      <c r="S838" s="215">
        <v>0</v>
      </c>
      <c r="T838" s="216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7" t="s">
        <v>162</v>
      </c>
      <c r="AT838" s="217" t="s">
        <v>157</v>
      </c>
      <c r="AU838" s="217" t="s">
        <v>178</v>
      </c>
      <c r="AY838" s="19" t="s">
        <v>154</v>
      </c>
      <c r="BE838" s="218">
        <f>IF(N838="základní",J838,0)</f>
        <v>0</v>
      </c>
      <c r="BF838" s="218">
        <f>IF(N838="snížená",J838,0)</f>
        <v>0</v>
      </c>
      <c r="BG838" s="218">
        <f>IF(N838="zákl. přenesená",J838,0)</f>
        <v>0</v>
      </c>
      <c r="BH838" s="218">
        <f>IF(N838="sníž. přenesená",J838,0)</f>
        <v>0</v>
      </c>
      <c r="BI838" s="218">
        <f>IF(N838="nulová",J838,0)</f>
        <v>0</v>
      </c>
      <c r="BJ838" s="19" t="s">
        <v>81</v>
      </c>
      <c r="BK838" s="218">
        <f>ROUND(I838*H838,2)</f>
        <v>0</v>
      </c>
      <c r="BL838" s="19" t="s">
        <v>162</v>
      </c>
      <c r="BM838" s="217" t="s">
        <v>1040</v>
      </c>
    </row>
    <row r="839" spans="1:47" s="2" customFormat="1" ht="12">
      <c r="A839" s="40"/>
      <c r="B839" s="41"/>
      <c r="C839" s="42"/>
      <c r="D839" s="219" t="s">
        <v>164</v>
      </c>
      <c r="E839" s="42"/>
      <c r="F839" s="220" t="s">
        <v>1039</v>
      </c>
      <c r="G839" s="42"/>
      <c r="H839" s="42"/>
      <c r="I839" s="221"/>
      <c r="J839" s="42"/>
      <c r="K839" s="42"/>
      <c r="L839" s="46"/>
      <c r="M839" s="222"/>
      <c r="N839" s="223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164</v>
      </c>
      <c r="AU839" s="19" t="s">
        <v>178</v>
      </c>
    </row>
    <row r="840" spans="1:65" s="2" customFormat="1" ht="33" customHeight="1">
      <c r="A840" s="40"/>
      <c r="B840" s="41"/>
      <c r="C840" s="206" t="s">
        <v>1041</v>
      </c>
      <c r="D840" s="206" t="s">
        <v>157</v>
      </c>
      <c r="E840" s="207" t="s">
        <v>1042</v>
      </c>
      <c r="F840" s="208" t="s">
        <v>1043</v>
      </c>
      <c r="G840" s="209" t="s">
        <v>748</v>
      </c>
      <c r="H840" s="210">
        <v>1</v>
      </c>
      <c r="I840" s="211"/>
      <c r="J840" s="212">
        <f>ROUND(I840*H840,2)</f>
        <v>0</v>
      </c>
      <c r="K840" s="208" t="s">
        <v>28</v>
      </c>
      <c r="L840" s="46"/>
      <c r="M840" s="213" t="s">
        <v>28</v>
      </c>
      <c r="N840" s="214" t="s">
        <v>44</v>
      </c>
      <c r="O840" s="86"/>
      <c r="P840" s="215">
        <f>O840*H840</f>
        <v>0</v>
      </c>
      <c r="Q840" s="215">
        <v>0</v>
      </c>
      <c r="R840" s="215">
        <f>Q840*H840</f>
        <v>0</v>
      </c>
      <c r="S840" s="215">
        <v>0</v>
      </c>
      <c r="T840" s="216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7" t="s">
        <v>162</v>
      </c>
      <c r="AT840" s="217" t="s">
        <v>157</v>
      </c>
      <c r="AU840" s="217" t="s">
        <v>178</v>
      </c>
      <c r="AY840" s="19" t="s">
        <v>154</v>
      </c>
      <c r="BE840" s="218">
        <f>IF(N840="základní",J840,0)</f>
        <v>0</v>
      </c>
      <c r="BF840" s="218">
        <f>IF(N840="snížená",J840,0)</f>
        <v>0</v>
      </c>
      <c r="BG840" s="218">
        <f>IF(N840="zákl. přenesená",J840,0)</f>
        <v>0</v>
      </c>
      <c r="BH840" s="218">
        <f>IF(N840="sníž. přenesená",J840,0)</f>
        <v>0</v>
      </c>
      <c r="BI840" s="218">
        <f>IF(N840="nulová",J840,0)</f>
        <v>0</v>
      </c>
      <c r="BJ840" s="19" t="s">
        <v>81</v>
      </c>
      <c r="BK840" s="218">
        <f>ROUND(I840*H840,2)</f>
        <v>0</v>
      </c>
      <c r="BL840" s="19" t="s">
        <v>162</v>
      </c>
      <c r="BM840" s="217" t="s">
        <v>1044</v>
      </c>
    </row>
    <row r="841" spans="1:47" s="2" customFormat="1" ht="12">
      <c r="A841" s="40"/>
      <c r="B841" s="41"/>
      <c r="C841" s="42"/>
      <c r="D841" s="219" t="s">
        <v>164</v>
      </c>
      <c r="E841" s="42"/>
      <c r="F841" s="220" t="s">
        <v>1043</v>
      </c>
      <c r="G841" s="42"/>
      <c r="H841" s="42"/>
      <c r="I841" s="221"/>
      <c r="J841" s="42"/>
      <c r="K841" s="42"/>
      <c r="L841" s="46"/>
      <c r="M841" s="222"/>
      <c r="N841" s="223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164</v>
      </c>
      <c r="AU841" s="19" t="s">
        <v>178</v>
      </c>
    </row>
    <row r="842" spans="1:65" s="2" customFormat="1" ht="16.5" customHeight="1">
      <c r="A842" s="40"/>
      <c r="B842" s="41"/>
      <c r="C842" s="206" t="s">
        <v>1045</v>
      </c>
      <c r="D842" s="206" t="s">
        <v>157</v>
      </c>
      <c r="E842" s="207" t="s">
        <v>1046</v>
      </c>
      <c r="F842" s="208" t="s">
        <v>1047</v>
      </c>
      <c r="G842" s="209" t="s">
        <v>190</v>
      </c>
      <c r="H842" s="210">
        <v>13.5</v>
      </c>
      <c r="I842" s="211"/>
      <c r="J842" s="212">
        <f>ROUND(I842*H842,2)</f>
        <v>0</v>
      </c>
      <c r="K842" s="208" t="s">
        <v>28</v>
      </c>
      <c r="L842" s="46"/>
      <c r="M842" s="213" t="s">
        <v>28</v>
      </c>
      <c r="N842" s="214" t="s">
        <v>44</v>
      </c>
      <c r="O842" s="86"/>
      <c r="P842" s="215">
        <f>O842*H842</f>
        <v>0</v>
      </c>
      <c r="Q842" s="215">
        <v>0</v>
      </c>
      <c r="R842" s="215">
        <f>Q842*H842</f>
        <v>0</v>
      </c>
      <c r="S842" s="215">
        <v>0</v>
      </c>
      <c r="T842" s="21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7" t="s">
        <v>162</v>
      </c>
      <c r="AT842" s="217" t="s">
        <v>157</v>
      </c>
      <c r="AU842" s="217" t="s">
        <v>178</v>
      </c>
      <c r="AY842" s="19" t="s">
        <v>154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9" t="s">
        <v>81</v>
      </c>
      <c r="BK842" s="218">
        <f>ROUND(I842*H842,2)</f>
        <v>0</v>
      </c>
      <c r="BL842" s="19" t="s">
        <v>162</v>
      </c>
      <c r="BM842" s="217" t="s">
        <v>1048</v>
      </c>
    </row>
    <row r="843" spans="1:47" s="2" customFormat="1" ht="12">
      <c r="A843" s="40"/>
      <c r="B843" s="41"/>
      <c r="C843" s="42"/>
      <c r="D843" s="219" t="s">
        <v>164</v>
      </c>
      <c r="E843" s="42"/>
      <c r="F843" s="220" t="s">
        <v>1047</v>
      </c>
      <c r="G843" s="42"/>
      <c r="H843" s="42"/>
      <c r="I843" s="221"/>
      <c r="J843" s="42"/>
      <c r="K843" s="42"/>
      <c r="L843" s="46"/>
      <c r="M843" s="222"/>
      <c r="N843" s="223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164</v>
      </c>
      <c r="AU843" s="19" t="s">
        <v>178</v>
      </c>
    </row>
    <row r="844" spans="1:51" s="13" customFormat="1" ht="12">
      <c r="A844" s="13"/>
      <c r="B844" s="226"/>
      <c r="C844" s="227"/>
      <c r="D844" s="219" t="s">
        <v>168</v>
      </c>
      <c r="E844" s="228" t="s">
        <v>28</v>
      </c>
      <c r="F844" s="229" t="s">
        <v>1049</v>
      </c>
      <c r="G844" s="227"/>
      <c r="H844" s="228" t="s">
        <v>28</v>
      </c>
      <c r="I844" s="230"/>
      <c r="J844" s="227"/>
      <c r="K844" s="227"/>
      <c r="L844" s="231"/>
      <c r="M844" s="232"/>
      <c r="N844" s="233"/>
      <c r="O844" s="233"/>
      <c r="P844" s="233"/>
      <c r="Q844" s="233"/>
      <c r="R844" s="233"/>
      <c r="S844" s="233"/>
      <c r="T844" s="23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5" t="s">
        <v>168</v>
      </c>
      <c r="AU844" s="235" t="s">
        <v>178</v>
      </c>
      <c r="AV844" s="13" t="s">
        <v>81</v>
      </c>
      <c r="AW844" s="13" t="s">
        <v>35</v>
      </c>
      <c r="AX844" s="13" t="s">
        <v>73</v>
      </c>
      <c r="AY844" s="235" t="s">
        <v>154</v>
      </c>
    </row>
    <row r="845" spans="1:51" s="14" customFormat="1" ht="12">
      <c r="A845" s="14"/>
      <c r="B845" s="236"/>
      <c r="C845" s="237"/>
      <c r="D845" s="219" t="s">
        <v>168</v>
      </c>
      <c r="E845" s="238" t="s">
        <v>28</v>
      </c>
      <c r="F845" s="239" t="s">
        <v>1050</v>
      </c>
      <c r="G845" s="237"/>
      <c r="H845" s="240">
        <v>12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6" t="s">
        <v>168</v>
      </c>
      <c r="AU845" s="246" t="s">
        <v>178</v>
      </c>
      <c r="AV845" s="14" t="s">
        <v>83</v>
      </c>
      <c r="AW845" s="14" t="s">
        <v>35</v>
      </c>
      <c r="AX845" s="14" t="s">
        <v>73</v>
      </c>
      <c r="AY845" s="246" t="s">
        <v>154</v>
      </c>
    </row>
    <row r="846" spans="1:51" s="13" customFormat="1" ht="12">
      <c r="A846" s="13"/>
      <c r="B846" s="226"/>
      <c r="C846" s="227"/>
      <c r="D846" s="219" t="s">
        <v>168</v>
      </c>
      <c r="E846" s="228" t="s">
        <v>28</v>
      </c>
      <c r="F846" s="229" t="s">
        <v>1051</v>
      </c>
      <c r="G846" s="227"/>
      <c r="H846" s="228" t="s">
        <v>28</v>
      </c>
      <c r="I846" s="230"/>
      <c r="J846" s="227"/>
      <c r="K846" s="227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168</v>
      </c>
      <c r="AU846" s="235" t="s">
        <v>178</v>
      </c>
      <c r="AV846" s="13" t="s">
        <v>81</v>
      </c>
      <c r="AW846" s="13" t="s">
        <v>35</v>
      </c>
      <c r="AX846" s="13" t="s">
        <v>73</v>
      </c>
      <c r="AY846" s="235" t="s">
        <v>154</v>
      </c>
    </row>
    <row r="847" spans="1:51" s="14" customFormat="1" ht="12">
      <c r="A847" s="14"/>
      <c r="B847" s="236"/>
      <c r="C847" s="237"/>
      <c r="D847" s="219" t="s">
        <v>168</v>
      </c>
      <c r="E847" s="238" t="s">
        <v>28</v>
      </c>
      <c r="F847" s="239" t="s">
        <v>595</v>
      </c>
      <c r="G847" s="237"/>
      <c r="H847" s="240">
        <v>1.5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6" t="s">
        <v>168</v>
      </c>
      <c r="AU847" s="246" t="s">
        <v>178</v>
      </c>
      <c r="AV847" s="14" t="s">
        <v>83</v>
      </c>
      <c r="AW847" s="14" t="s">
        <v>35</v>
      </c>
      <c r="AX847" s="14" t="s">
        <v>73</v>
      </c>
      <c r="AY847" s="246" t="s">
        <v>154</v>
      </c>
    </row>
    <row r="848" spans="1:51" s="15" customFormat="1" ht="12">
      <c r="A848" s="15"/>
      <c r="B848" s="247"/>
      <c r="C848" s="248"/>
      <c r="D848" s="219" t="s">
        <v>168</v>
      </c>
      <c r="E848" s="249" t="s">
        <v>28</v>
      </c>
      <c r="F848" s="250" t="s">
        <v>222</v>
      </c>
      <c r="G848" s="248"/>
      <c r="H848" s="251">
        <v>13.5</v>
      </c>
      <c r="I848" s="252"/>
      <c r="J848" s="248"/>
      <c r="K848" s="248"/>
      <c r="L848" s="253"/>
      <c r="M848" s="254"/>
      <c r="N848" s="255"/>
      <c r="O848" s="255"/>
      <c r="P848" s="255"/>
      <c r="Q848" s="255"/>
      <c r="R848" s="255"/>
      <c r="S848" s="255"/>
      <c r="T848" s="256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57" t="s">
        <v>168</v>
      </c>
      <c r="AU848" s="257" t="s">
        <v>178</v>
      </c>
      <c r="AV848" s="15" t="s">
        <v>162</v>
      </c>
      <c r="AW848" s="15" t="s">
        <v>35</v>
      </c>
      <c r="AX848" s="15" t="s">
        <v>81</v>
      </c>
      <c r="AY848" s="257" t="s">
        <v>154</v>
      </c>
    </row>
    <row r="849" spans="1:65" s="2" customFormat="1" ht="16.5" customHeight="1">
      <c r="A849" s="40"/>
      <c r="B849" s="41"/>
      <c r="C849" s="269" t="s">
        <v>1052</v>
      </c>
      <c r="D849" s="269" t="s">
        <v>627</v>
      </c>
      <c r="E849" s="270" t="s">
        <v>1053</v>
      </c>
      <c r="F849" s="271" t="s">
        <v>1054</v>
      </c>
      <c r="G849" s="272" t="s">
        <v>190</v>
      </c>
      <c r="H849" s="273">
        <v>13.5</v>
      </c>
      <c r="I849" s="274"/>
      <c r="J849" s="275">
        <f>ROUND(I849*H849,2)</f>
        <v>0</v>
      </c>
      <c r="K849" s="271" t="s">
        <v>28</v>
      </c>
      <c r="L849" s="276"/>
      <c r="M849" s="277" t="s">
        <v>28</v>
      </c>
      <c r="N849" s="278" t="s">
        <v>44</v>
      </c>
      <c r="O849" s="86"/>
      <c r="P849" s="215">
        <f>O849*H849</f>
        <v>0</v>
      </c>
      <c r="Q849" s="215">
        <v>0.0002</v>
      </c>
      <c r="R849" s="215">
        <f>Q849*H849</f>
        <v>0.0027</v>
      </c>
      <c r="S849" s="215">
        <v>0</v>
      </c>
      <c r="T849" s="216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7" t="s">
        <v>223</v>
      </c>
      <c r="AT849" s="217" t="s">
        <v>627</v>
      </c>
      <c r="AU849" s="217" t="s">
        <v>178</v>
      </c>
      <c r="AY849" s="19" t="s">
        <v>154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9" t="s">
        <v>81</v>
      </c>
      <c r="BK849" s="218">
        <f>ROUND(I849*H849,2)</f>
        <v>0</v>
      </c>
      <c r="BL849" s="19" t="s">
        <v>162</v>
      </c>
      <c r="BM849" s="217" t="s">
        <v>1055</v>
      </c>
    </row>
    <row r="850" spans="1:47" s="2" customFormat="1" ht="12">
      <c r="A850" s="40"/>
      <c r="B850" s="41"/>
      <c r="C850" s="42"/>
      <c r="D850" s="219" t="s">
        <v>164</v>
      </c>
      <c r="E850" s="42"/>
      <c r="F850" s="220" t="s">
        <v>1054</v>
      </c>
      <c r="G850" s="42"/>
      <c r="H850" s="42"/>
      <c r="I850" s="221"/>
      <c r="J850" s="42"/>
      <c r="K850" s="42"/>
      <c r="L850" s="46"/>
      <c r="M850" s="222"/>
      <c r="N850" s="223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164</v>
      </c>
      <c r="AU850" s="19" t="s">
        <v>178</v>
      </c>
    </row>
    <row r="851" spans="1:51" s="13" customFormat="1" ht="12">
      <c r="A851" s="13"/>
      <c r="B851" s="226"/>
      <c r="C851" s="227"/>
      <c r="D851" s="219" t="s">
        <v>168</v>
      </c>
      <c r="E851" s="228" t="s">
        <v>28</v>
      </c>
      <c r="F851" s="229" t="s">
        <v>1056</v>
      </c>
      <c r="G851" s="227"/>
      <c r="H851" s="228" t="s">
        <v>28</v>
      </c>
      <c r="I851" s="230"/>
      <c r="J851" s="227"/>
      <c r="K851" s="227"/>
      <c r="L851" s="231"/>
      <c r="M851" s="232"/>
      <c r="N851" s="233"/>
      <c r="O851" s="233"/>
      <c r="P851" s="233"/>
      <c r="Q851" s="233"/>
      <c r="R851" s="233"/>
      <c r="S851" s="233"/>
      <c r="T851" s="23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5" t="s">
        <v>168</v>
      </c>
      <c r="AU851" s="235" t="s">
        <v>178</v>
      </c>
      <c r="AV851" s="13" t="s">
        <v>81</v>
      </c>
      <c r="AW851" s="13" t="s">
        <v>35</v>
      </c>
      <c r="AX851" s="13" t="s">
        <v>73</v>
      </c>
      <c r="AY851" s="235" t="s">
        <v>154</v>
      </c>
    </row>
    <row r="852" spans="1:51" s="14" customFormat="1" ht="12">
      <c r="A852" s="14"/>
      <c r="B852" s="236"/>
      <c r="C852" s="237"/>
      <c r="D852" s="219" t="s">
        <v>168</v>
      </c>
      <c r="E852" s="238" t="s">
        <v>28</v>
      </c>
      <c r="F852" s="239" t="s">
        <v>1057</v>
      </c>
      <c r="G852" s="237"/>
      <c r="H852" s="240">
        <v>13.5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6" t="s">
        <v>168</v>
      </c>
      <c r="AU852" s="246" t="s">
        <v>178</v>
      </c>
      <c r="AV852" s="14" t="s">
        <v>83</v>
      </c>
      <c r="AW852" s="14" t="s">
        <v>35</v>
      </c>
      <c r="AX852" s="14" t="s">
        <v>81</v>
      </c>
      <c r="AY852" s="246" t="s">
        <v>154</v>
      </c>
    </row>
    <row r="853" spans="1:63" s="12" customFormat="1" ht="20.85" customHeight="1">
      <c r="A853" s="12"/>
      <c r="B853" s="190"/>
      <c r="C853" s="191"/>
      <c r="D853" s="192" t="s">
        <v>72</v>
      </c>
      <c r="E853" s="204" t="s">
        <v>659</v>
      </c>
      <c r="F853" s="204" t="s">
        <v>660</v>
      </c>
      <c r="G853" s="191"/>
      <c r="H853" s="191"/>
      <c r="I853" s="194"/>
      <c r="J853" s="205">
        <f>BK853</f>
        <v>0</v>
      </c>
      <c r="K853" s="191"/>
      <c r="L853" s="196"/>
      <c r="M853" s="197"/>
      <c r="N853" s="198"/>
      <c r="O853" s="198"/>
      <c r="P853" s="199">
        <f>SUM(P854:P856)</f>
        <v>0</v>
      </c>
      <c r="Q853" s="198"/>
      <c r="R853" s="199">
        <f>SUM(R854:R856)</f>
        <v>0</v>
      </c>
      <c r="S853" s="198"/>
      <c r="T853" s="200">
        <f>SUM(T854:T856)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01" t="s">
        <v>81</v>
      </c>
      <c r="AT853" s="202" t="s">
        <v>72</v>
      </c>
      <c r="AU853" s="202" t="s">
        <v>83</v>
      </c>
      <c r="AY853" s="201" t="s">
        <v>154</v>
      </c>
      <c r="BK853" s="203">
        <f>SUM(BK854:BK856)</f>
        <v>0</v>
      </c>
    </row>
    <row r="854" spans="1:65" s="2" customFormat="1" ht="16.5" customHeight="1">
      <c r="A854" s="40"/>
      <c r="B854" s="41"/>
      <c r="C854" s="206" t="s">
        <v>1058</v>
      </c>
      <c r="D854" s="206" t="s">
        <v>157</v>
      </c>
      <c r="E854" s="207" t="s">
        <v>1059</v>
      </c>
      <c r="F854" s="208" t="s">
        <v>1060</v>
      </c>
      <c r="G854" s="209" t="s">
        <v>549</v>
      </c>
      <c r="H854" s="210">
        <v>20.107</v>
      </c>
      <c r="I854" s="211"/>
      <c r="J854" s="212">
        <f>ROUND(I854*H854,2)</f>
        <v>0</v>
      </c>
      <c r="K854" s="208" t="s">
        <v>161</v>
      </c>
      <c r="L854" s="46"/>
      <c r="M854" s="213" t="s">
        <v>28</v>
      </c>
      <c r="N854" s="214" t="s">
        <v>44</v>
      </c>
      <c r="O854" s="86"/>
      <c r="P854" s="215">
        <f>O854*H854</f>
        <v>0</v>
      </c>
      <c r="Q854" s="215">
        <v>0</v>
      </c>
      <c r="R854" s="215">
        <f>Q854*H854</f>
        <v>0</v>
      </c>
      <c r="S854" s="215">
        <v>0</v>
      </c>
      <c r="T854" s="216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7" t="s">
        <v>162</v>
      </c>
      <c r="AT854" s="217" t="s">
        <v>157</v>
      </c>
      <c r="AU854" s="217" t="s">
        <v>178</v>
      </c>
      <c r="AY854" s="19" t="s">
        <v>154</v>
      </c>
      <c r="BE854" s="218">
        <f>IF(N854="základní",J854,0)</f>
        <v>0</v>
      </c>
      <c r="BF854" s="218">
        <f>IF(N854="snížená",J854,0)</f>
        <v>0</v>
      </c>
      <c r="BG854" s="218">
        <f>IF(N854="zákl. přenesená",J854,0)</f>
        <v>0</v>
      </c>
      <c r="BH854" s="218">
        <f>IF(N854="sníž. přenesená",J854,0)</f>
        <v>0</v>
      </c>
      <c r="BI854" s="218">
        <f>IF(N854="nulová",J854,0)</f>
        <v>0</v>
      </c>
      <c r="BJ854" s="19" t="s">
        <v>81</v>
      </c>
      <c r="BK854" s="218">
        <f>ROUND(I854*H854,2)</f>
        <v>0</v>
      </c>
      <c r="BL854" s="19" t="s">
        <v>162</v>
      </c>
      <c r="BM854" s="217" t="s">
        <v>1061</v>
      </c>
    </row>
    <row r="855" spans="1:47" s="2" customFormat="1" ht="12">
      <c r="A855" s="40"/>
      <c r="B855" s="41"/>
      <c r="C855" s="42"/>
      <c r="D855" s="219" t="s">
        <v>164</v>
      </c>
      <c r="E855" s="42"/>
      <c r="F855" s="220" t="s">
        <v>1062</v>
      </c>
      <c r="G855" s="42"/>
      <c r="H855" s="42"/>
      <c r="I855" s="221"/>
      <c r="J855" s="42"/>
      <c r="K855" s="42"/>
      <c r="L855" s="46"/>
      <c r="M855" s="222"/>
      <c r="N855" s="223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164</v>
      </c>
      <c r="AU855" s="19" t="s">
        <v>178</v>
      </c>
    </row>
    <row r="856" spans="1:47" s="2" customFormat="1" ht="12">
      <c r="A856" s="40"/>
      <c r="B856" s="41"/>
      <c r="C856" s="42"/>
      <c r="D856" s="224" t="s">
        <v>166</v>
      </c>
      <c r="E856" s="42"/>
      <c r="F856" s="225" t="s">
        <v>1063</v>
      </c>
      <c r="G856" s="42"/>
      <c r="H856" s="42"/>
      <c r="I856" s="221"/>
      <c r="J856" s="42"/>
      <c r="K856" s="42"/>
      <c r="L856" s="46"/>
      <c r="M856" s="222"/>
      <c r="N856" s="223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166</v>
      </c>
      <c r="AU856" s="19" t="s">
        <v>178</v>
      </c>
    </row>
    <row r="857" spans="1:63" s="12" customFormat="1" ht="20.85" customHeight="1">
      <c r="A857" s="12"/>
      <c r="B857" s="190"/>
      <c r="C857" s="191"/>
      <c r="D857" s="192" t="s">
        <v>72</v>
      </c>
      <c r="E857" s="204" t="s">
        <v>1064</v>
      </c>
      <c r="F857" s="204" t="s">
        <v>1065</v>
      </c>
      <c r="G857" s="191"/>
      <c r="H857" s="191"/>
      <c r="I857" s="194"/>
      <c r="J857" s="205">
        <f>BK857</f>
        <v>0</v>
      </c>
      <c r="K857" s="191"/>
      <c r="L857" s="196"/>
      <c r="M857" s="197"/>
      <c r="N857" s="198"/>
      <c r="O857" s="198"/>
      <c r="P857" s="199">
        <f>SUM(P858:P866)</f>
        <v>0</v>
      </c>
      <c r="Q857" s="198"/>
      <c r="R857" s="199">
        <f>SUM(R858:R866)</f>
        <v>0.0315</v>
      </c>
      <c r="S857" s="198"/>
      <c r="T857" s="200">
        <f>SUM(T858:T866)</f>
        <v>0</v>
      </c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R857" s="201" t="s">
        <v>83</v>
      </c>
      <c r="AT857" s="202" t="s">
        <v>72</v>
      </c>
      <c r="AU857" s="202" t="s">
        <v>83</v>
      </c>
      <c r="AY857" s="201" t="s">
        <v>154</v>
      </c>
      <c r="BK857" s="203">
        <f>SUM(BK858:BK866)</f>
        <v>0</v>
      </c>
    </row>
    <row r="858" spans="1:65" s="2" customFormat="1" ht="37.8" customHeight="1">
      <c r="A858" s="40"/>
      <c r="B858" s="41"/>
      <c r="C858" s="206" t="s">
        <v>1066</v>
      </c>
      <c r="D858" s="206" t="s">
        <v>157</v>
      </c>
      <c r="E858" s="207" t="s">
        <v>1067</v>
      </c>
      <c r="F858" s="208" t="s">
        <v>1068</v>
      </c>
      <c r="G858" s="209" t="s">
        <v>160</v>
      </c>
      <c r="H858" s="210">
        <v>9</v>
      </c>
      <c r="I858" s="211"/>
      <c r="J858" s="212">
        <f>ROUND(I858*H858,2)</f>
        <v>0</v>
      </c>
      <c r="K858" s="208" t="s">
        <v>161</v>
      </c>
      <c r="L858" s="46"/>
      <c r="M858" s="213" t="s">
        <v>28</v>
      </c>
      <c r="N858" s="214" t="s">
        <v>44</v>
      </c>
      <c r="O858" s="86"/>
      <c r="P858" s="215">
        <f>O858*H858</f>
        <v>0</v>
      </c>
      <c r="Q858" s="215">
        <v>0.0035</v>
      </c>
      <c r="R858" s="215">
        <f>Q858*H858</f>
        <v>0.0315</v>
      </c>
      <c r="S858" s="215">
        <v>0</v>
      </c>
      <c r="T858" s="216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7" t="s">
        <v>305</v>
      </c>
      <c r="AT858" s="217" t="s">
        <v>157</v>
      </c>
      <c r="AU858" s="217" t="s">
        <v>178</v>
      </c>
      <c r="AY858" s="19" t="s">
        <v>154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81</v>
      </c>
      <c r="BK858" s="218">
        <f>ROUND(I858*H858,2)</f>
        <v>0</v>
      </c>
      <c r="BL858" s="19" t="s">
        <v>305</v>
      </c>
      <c r="BM858" s="217" t="s">
        <v>1069</v>
      </c>
    </row>
    <row r="859" spans="1:47" s="2" customFormat="1" ht="12">
      <c r="A859" s="40"/>
      <c r="B859" s="41"/>
      <c r="C859" s="42"/>
      <c r="D859" s="219" t="s">
        <v>164</v>
      </c>
      <c r="E859" s="42"/>
      <c r="F859" s="220" t="s">
        <v>1070</v>
      </c>
      <c r="G859" s="42"/>
      <c r="H859" s="42"/>
      <c r="I859" s="221"/>
      <c r="J859" s="42"/>
      <c r="K859" s="42"/>
      <c r="L859" s="46"/>
      <c r="M859" s="222"/>
      <c r="N859" s="223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164</v>
      </c>
      <c r="AU859" s="19" t="s">
        <v>178</v>
      </c>
    </row>
    <row r="860" spans="1:47" s="2" customFormat="1" ht="12">
      <c r="A860" s="40"/>
      <c r="B860" s="41"/>
      <c r="C860" s="42"/>
      <c r="D860" s="224" t="s">
        <v>166</v>
      </c>
      <c r="E860" s="42"/>
      <c r="F860" s="225" t="s">
        <v>1071</v>
      </c>
      <c r="G860" s="42"/>
      <c r="H860" s="42"/>
      <c r="I860" s="221"/>
      <c r="J860" s="42"/>
      <c r="K860" s="42"/>
      <c r="L860" s="46"/>
      <c r="M860" s="222"/>
      <c r="N860" s="223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166</v>
      </c>
      <c r="AU860" s="19" t="s">
        <v>178</v>
      </c>
    </row>
    <row r="861" spans="1:51" s="13" customFormat="1" ht="12">
      <c r="A861" s="13"/>
      <c r="B861" s="226"/>
      <c r="C861" s="227"/>
      <c r="D861" s="219" t="s">
        <v>168</v>
      </c>
      <c r="E861" s="228" t="s">
        <v>28</v>
      </c>
      <c r="F861" s="229" t="s">
        <v>1072</v>
      </c>
      <c r="G861" s="227"/>
      <c r="H861" s="228" t="s">
        <v>28</v>
      </c>
      <c r="I861" s="230"/>
      <c r="J861" s="227"/>
      <c r="K861" s="227"/>
      <c r="L861" s="231"/>
      <c r="M861" s="232"/>
      <c r="N861" s="233"/>
      <c r="O861" s="233"/>
      <c r="P861" s="233"/>
      <c r="Q861" s="233"/>
      <c r="R861" s="233"/>
      <c r="S861" s="233"/>
      <c r="T861" s="23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5" t="s">
        <v>168</v>
      </c>
      <c r="AU861" s="235" t="s">
        <v>178</v>
      </c>
      <c r="AV861" s="13" t="s">
        <v>81</v>
      </c>
      <c r="AW861" s="13" t="s">
        <v>35</v>
      </c>
      <c r="AX861" s="13" t="s">
        <v>73</v>
      </c>
      <c r="AY861" s="235" t="s">
        <v>154</v>
      </c>
    </row>
    <row r="862" spans="1:51" s="13" customFormat="1" ht="12">
      <c r="A862" s="13"/>
      <c r="B862" s="226"/>
      <c r="C862" s="227"/>
      <c r="D862" s="219" t="s">
        <v>168</v>
      </c>
      <c r="E862" s="228" t="s">
        <v>28</v>
      </c>
      <c r="F862" s="229" t="s">
        <v>1073</v>
      </c>
      <c r="G862" s="227"/>
      <c r="H862" s="228" t="s">
        <v>28</v>
      </c>
      <c r="I862" s="230"/>
      <c r="J862" s="227"/>
      <c r="K862" s="227"/>
      <c r="L862" s="231"/>
      <c r="M862" s="232"/>
      <c r="N862" s="233"/>
      <c r="O862" s="233"/>
      <c r="P862" s="233"/>
      <c r="Q862" s="233"/>
      <c r="R862" s="233"/>
      <c r="S862" s="233"/>
      <c r="T862" s="23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5" t="s">
        <v>168</v>
      </c>
      <c r="AU862" s="235" t="s">
        <v>178</v>
      </c>
      <c r="AV862" s="13" t="s">
        <v>81</v>
      </c>
      <c r="AW862" s="13" t="s">
        <v>35</v>
      </c>
      <c r="AX862" s="13" t="s">
        <v>73</v>
      </c>
      <c r="AY862" s="235" t="s">
        <v>154</v>
      </c>
    </row>
    <row r="863" spans="1:51" s="14" customFormat="1" ht="12">
      <c r="A863" s="14"/>
      <c r="B863" s="236"/>
      <c r="C863" s="237"/>
      <c r="D863" s="219" t="s">
        <v>168</v>
      </c>
      <c r="E863" s="238" t="s">
        <v>28</v>
      </c>
      <c r="F863" s="239" t="s">
        <v>1074</v>
      </c>
      <c r="G863" s="237"/>
      <c r="H863" s="240">
        <v>9</v>
      </c>
      <c r="I863" s="241"/>
      <c r="J863" s="237"/>
      <c r="K863" s="237"/>
      <c r="L863" s="242"/>
      <c r="M863" s="243"/>
      <c r="N863" s="244"/>
      <c r="O863" s="244"/>
      <c r="P863" s="244"/>
      <c r="Q863" s="244"/>
      <c r="R863" s="244"/>
      <c r="S863" s="244"/>
      <c r="T863" s="245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6" t="s">
        <v>168</v>
      </c>
      <c r="AU863" s="246" t="s">
        <v>178</v>
      </c>
      <c r="AV863" s="14" t="s">
        <v>83</v>
      </c>
      <c r="AW863" s="14" t="s">
        <v>35</v>
      </c>
      <c r="AX863" s="14" t="s">
        <v>81</v>
      </c>
      <c r="AY863" s="246" t="s">
        <v>154</v>
      </c>
    </row>
    <row r="864" spans="1:65" s="2" customFormat="1" ht="24.15" customHeight="1">
      <c r="A864" s="40"/>
      <c r="B864" s="41"/>
      <c r="C864" s="206" t="s">
        <v>1075</v>
      </c>
      <c r="D864" s="206" t="s">
        <v>157</v>
      </c>
      <c r="E864" s="207" t="s">
        <v>1076</v>
      </c>
      <c r="F864" s="208" t="s">
        <v>1077</v>
      </c>
      <c r="G864" s="209" t="s">
        <v>549</v>
      </c>
      <c r="H864" s="210">
        <v>0.032</v>
      </c>
      <c r="I864" s="211"/>
      <c r="J864" s="212">
        <f>ROUND(I864*H864,2)</f>
        <v>0</v>
      </c>
      <c r="K864" s="208" t="s">
        <v>161</v>
      </c>
      <c r="L864" s="46"/>
      <c r="M864" s="213" t="s">
        <v>28</v>
      </c>
      <c r="N864" s="214" t="s">
        <v>44</v>
      </c>
      <c r="O864" s="86"/>
      <c r="P864" s="215">
        <f>O864*H864</f>
        <v>0</v>
      </c>
      <c r="Q864" s="215">
        <v>0</v>
      </c>
      <c r="R864" s="215">
        <f>Q864*H864</f>
        <v>0</v>
      </c>
      <c r="S864" s="215">
        <v>0</v>
      </c>
      <c r="T864" s="216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7" t="s">
        <v>305</v>
      </c>
      <c r="AT864" s="217" t="s">
        <v>157</v>
      </c>
      <c r="AU864" s="217" t="s">
        <v>178</v>
      </c>
      <c r="AY864" s="19" t="s">
        <v>154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9" t="s">
        <v>81</v>
      </c>
      <c r="BK864" s="218">
        <f>ROUND(I864*H864,2)</f>
        <v>0</v>
      </c>
      <c r="BL864" s="19" t="s">
        <v>305</v>
      </c>
      <c r="BM864" s="217" t="s">
        <v>1078</v>
      </c>
    </row>
    <row r="865" spans="1:47" s="2" customFormat="1" ht="12">
      <c r="A865" s="40"/>
      <c r="B865" s="41"/>
      <c r="C865" s="42"/>
      <c r="D865" s="219" t="s">
        <v>164</v>
      </c>
      <c r="E865" s="42"/>
      <c r="F865" s="220" t="s">
        <v>1079</v>
      </c>
      <c r="G865" s="42"/>
      <c r="H865" s="42"/>
      <c r="I865" s="221"/>
      <c r="J865" s="42"/>
      <c r="K865" s="42"/>
      <c r="L865" s="46"/>
      <c r="M865" s="222"/>
      <c r="N865" s="223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164</v>
      </c>
      <c r="AU865" s="19" t="s">
        <v>178</v>
      </c>
    </row>
    <row r="866" spans="1:47" s="2" customFormat="1" ht="12">
      <c r="A866" s="40"/>
      <c r="B866" s="41"/>
      <c r="C866" s="42"/>
      <c r="D866" s="224" t="s">
        <v>166</v>
      </c>
      <c r="E866" s="42"/>
      <c r="F866" s="225" t="s">
        <v>1080</v>
      </c>
      <c r="G866" s="42"/>
      <c r="H866" s="42"/>
      <c r="I866" s="221"/>
      <c r="J866" s="42"/>
      <c r="K866" s="42"/>
      <c r="L866" s="46"/>
      <c r="M866" s="222"/>
      <c r="N866" s="223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166</v>
      </c>
      <c r="AU866" s="19" t="s">
        <v>178</v>
      </c>
    </row>
    <row r="867" spans="1:63" s="12" customFormat="1" ht="20.85" customHeight="1">
      <c r="A867" s="12"/>
      <c r="B867" s="190"/>
      <c r="C867" s="191"/>
      <c r="D867" s="192" t="s">
        <v>72</v>
      </c>
      <c r="E867" s="204" t="s">
        <v>1081</v>
      </c>
      <c r="F867" s="204" t="s">
        <v>1082</v>
      </c>
      <c r="G867" s="191"/>
      <c r="H867" s="191"/>
      <c r="I867" s="194"/>
      <c r="J867" s="205">
        <f>BK867</f>
        <v>0</v>
      </c>
      <c r="K867" s="191"/>
      <c r="L867" s="196"/>
      <c r="M867" s="197"/>
      <c r="N867" s="198"/>
      <c r="O867" s="198"/>
      <c r="P867" s="199">
        <f>SUM(P868:P882)</f>
        <v>0</v>
      </c>
      <c r="Q867" s="198"/>
      <c r="R867" s="199">
        <f>SUM(R868:R882)</f>
        <v>0.00167</v>
      </c>
      <c r="S867" s="198"/>
      <c r="T867" s="200">
        <f>SUM(T868:T882)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01" t="s">
        <v>83</v>
      </c>
      <c r="AT867" s="202" t="s">
        <v>72</v>
      </c>
      <c r="AU867" s="202" t="s">
        <v>83</v>
      </c>
      <c r="AY867" s="201" t="s">
        <v>154</v>
      </c>
      <c r="BK867" s="203">
        <f>SUM(BK868:BK882)</f>
        <v>0</v>
      </c>
    </row>
    <row r="868" spans="1:65" s="2" customFormat="1" ht="24.15" customHeight="1">
      <c r="A868" s="40"/>
      <c r="B868" s="41"/>
      <c r="C868" s="206" t="s">
        <v>1083</v>
      </c>
      <c r="D868" s="206" t="s">
        <v>157</v>
      </c>
      <c r="E868" s="207" t="s">
        <v>1084</v>
      </c>
      <c r="F868" s="208" t="s">
        <v>1085</v>
      </c>
      <c r="G868" s="209" t="s">
        <v>190</v>
      </c>
      <c r="H868" s="210">
        <v>159</v>
      </c>
      <c r="I868" s="211"/>
      <c r="J868" s="212">
        <f>ROUND(I868*H868,2)</f>
        <v>0</v>
      </c>
      <c r="K868" s="208" t="s">
        <v>161</v>
      </c>
      <c r="L868" s="46"/>
      <c r="M868" s="213" t="s">
        <v>28</v>
      </c>
      <c r="N868" s="214" t="s">
        <v>44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162</v>
      </c>
      <c r="AT868" s="217" t="s">
        <v>157</v>
      </c>
      <c r="AU868" s="217" t="s">
        <v>178</v>
      </c>
      <c r="AY868" s="19" t="s">
        <v>154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81</v>
      </c>
      <c r="BK868" s="218">
        <f>ROUND(I868*H868,2)</f>
        <v>0</v>
      </c>
      <c r="BL868" s="19" t="s">
        <v>162</v>
      </c>
      <c r="BM868" s="217" t="s">
        <v>1086</v>
      </c>
    </row>
    <row r="869" spans="1:47" s="2" customFormat="1" ht="12">
      <c r="A869" s="40"/>
      <c r="B869" s="41"/>
      <c r="C869" s="42"/>
      <c r="D869" s="219" t="s">
        <v>164</v>
      </c>
      <c r="E869" s="42"/>
      <c r="F869" s="220" t="s">
        <v>1087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164</v>
      </c>
      <c r="AU869" s="19" t="s">
        <v>178</v>
      </c>
    </row>
    <row r="870" spans="1:47" s="2" customFormat="1" ht="12">
      <c r="A870" s="40"/>
      <c r="B870" s="41"/>
      <c r="C870" s="42"/>
      <c r="D870" s="224" t="s">
        <v>166</v>
      </c>
      <c r="E870" s="42"/>
      <c r="F870" s="225" t="s">
        <v>1088</v>
      </c>
      <c r="G870" s="42"/>
      <c r="H870" s="42"/>
      <c r="I870" s="221"/>
      <c r="J870" s="42"/>
      <c r="K870" s="42"/>
      <c r="L870" s="46"/>
      <c r="M870" s="222"/>
      <c r="N870" s="223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166</v>
      </c>
      <c r="AU870" s="19" t="s">
        <v>178</v>
      </c>
    </row>
    <row r="871" spans="1:51" s="13" customFormat="1" ht="12">
      <c r="A871" s="13"/>
      <c r="B871" s="226"/>
      <c r="C871" s="227"/>
      <c r="D871" s="219" t="s">
        <v>168</v>
      </c>
      <c r="E871" s="228" t="s">
        <v>28</v>
      </c>
      <c r="F871" s="229" t="s">
        <v>1089</v>
      </c>
      <c r="G871" s="227"/>
      <c r="H871" s="228" t="s">
        <v>28</v>
      </c>
      <c r="I871" s="230"/>
      <c r="J871" s="227"/>
      <c r="K871" s="227"/>
      <c r="L871" s="231"/>
      <c r="M871" s="232"/>
      <c r="N871" s="233"/>
      <c r="O871" s="233"/>
      <c r="P871" s="233"/>
      <c r="Q871" s="233"/>
      <c r="R871" s="233"/>
      <c r="S871" s="233"/>
      <c r="T871" s="23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5" t="s">
        <v>168</v>
      </c>
      <c r="AU871" s="235" t="s">
        <v>178</v>
      </c>
      <c r="AV871" s="13" t="s">
        <v>81</v>
      </c>
      <c r="AW871" s="13" t="s">
        <v>35</v>
      </c>
      <c r="AX871" s="13" t="s">
        <v>73</v>
      </c>
      <c r="AY871" s="235" t="s">
        <v>154</v>
      </c>
    </row>
    <row r="872" spans="1:51" s="14" customFormat="1" ht="12">
      <c r="A872" s="14"/>
      <c r="B872" s="236"/>
      <c r="C872" s="237"/>
      <c r="D872" s="219" t="s">
        <v>168</v>
      </c>
      <c r="E872" s="238" t="s">
        <v>28</v>
      </c>
      <c r="F872" s="239" t="s">
        <v>1090</v>
      </c>
      <c r="G872" s="237"/>
      <c r="H872" s="240">
        <v>151</v>
      </c>
      <c r="I872" s="241"/>
      <c r="J872" s="237"/>
      <c r="K872" s="237"/>
      <c r="L872" s="242"/>
      <c r="M872" s="243"/>
      <c r="N872" s="244"/>
      <c r="O872" s="244"/>
      <c r="P872" s="244"/>
      <c r="Q872" s="244"/>
      <c r="R872" s="244"/>
      <c r="S872" s="244"/>
      <c r="T872" s="24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6" t="s">
        <v>168</v>
      </c>
      <c r="AU872" s="246" t="s">
        <v>178</v>
      </c>
      <c r="AV872" s="14" t="s">
        <v>83</v>
      </c>
      <c r="AW872" s="14" t="s">
        <v>35</v>
      </c>
      <c r="AX872" s="14" t="s">
        <v>73</v>
      </c>
      <c r="AY872" s="246" t="s">
        <v>154</v>
      </c>
    </row>
    <row r="873" spans="1:51" s="14" customFormat="1" ht="12">
      <c r="A873" s="14"/>
      <c r="B873" s="236"/>
      <c r="C873" s="237"/>
      <c r="D873" s="219" t="s">
        <v>168</v>
      </c>
      <c r="E873" s="238" t="s">
        <v>28</v>
      </c>
      <c r="F873" s="239" t="s">
        <v>1091</v>
      </c>
      <c r="G873" s="237"/>
      <c r="H873" s="240">
        <v>8</v>
      </c>
      <c r="I873" s="241"/>
      <c r="J873" s="237"/>
      <c r="K873" s="237"/>
      <c r="L873" s="242"/>
      <c r="M873" s="243"/>
      <c r="N873" s="244"/>
      <c r="O873" s="244"/>
      <c r="P873" s="244"/>
      <c r="Q873" s="244"/>
      <c r="R873" s="244"/>
      <c r="S873" s="244"/>
      <c r="T873" s="245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6" t="s">
        <v>168</v>
      </c>
      <c r="AU873" s="246" t="s">
        <v>178</v>
      </c>
      <c r="AV873" s="14" t="s">
        <v>83</v>
      </c>
      <c r="AW873" s="14" t="s">
        <v>35</v>
      </c>
      <c r="AX873" s="14" t="s">
        <v>73</v>
      </c>
      <c r="AY873" s="246" t="s">
        <v>154</v>
      </c>
    </row>
    <row r="874" spans="1:51" s="15" customFormat="1" ht="12">
      <c r="A874" s="15"/>
      <c r="B874" s="247"/>
      <c r="C874" s="248"/>
      <c r="D874" s="219" t="s">
        <v>168</v>
      </c>
      <c r="E874" s="249" t="s">
        <v>28</v>
      </c>
      <c r="F874" s="250" t="s">
        <v>222</v>
      </c>
      <c r="G874" s="248"/>
      <c r="H874" s="251">
        <v>159</v>
      </c>
      <c r="I874" s="252"/>
      <c r="J874" s="248"/>
      <c r="K874" s="248"/>
      <c r="L874" s="253"/>
      <c r="M874" s="254"/>
      <c r="N874" s="255"/>
      <c r="O874" s="255"/>
      <c r="P874" s="255"/>
      <c r="Q874" s="255"/>
      <c r="R874" s="255"/>
      <c r="S874" s="255"/>
      <c r="T874" s="256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57" t="s">
        <v>168</v>
      </c>
      <c r="AU874" s="257" t="s">
        <v>178</v>
      </c>
      <c r="AV874" s="15" t="s">
        <v>162</v>
      </c>
      <c r="AW874" s="15" t="s">
        <v>35</v>
      </c>
      <c r="AX874" s="15" t="s">
        <v>81</v>
      </c>
      <c r="AY874" s="257" t="s">
        <v>154</v>
      </c>
    </row>
    <row r="875" spans="1:65" s="2" customFormat="1" ht="21.75" customHeight="1">
      <c r="A875" s="40"/>
      <c r="B875" s="41"/>
      <c r="C875" s="269" t="s">
        <v>1092</v>
      </c>
      <c r="D875" s="269" t="s">
        <v>627</v>
      </c>
      <c r="E875" s="270" t="s">
        <v>1093</v>
      </c>
      <c r="F875" s="271" t="s">
        <v>1094</v>
      </c>
      <c r="G875" s="272" t="s">
        <v>190</v>
      </c>
      <c r="H875" s="273">
        <v>167</v>
      </c>
      <c r="I875" s="274"/>
      <c r="J875" s="275">
        <f>ROUND(I875*H875,2)</f>
        <v>0</v>
      </c>
      <c r="K875" s="271" t="s">
        <v>161</v>
      </c>
      <c r="L875" s="276"/>
      <c r="M875" s="277" t="s">
        <v>28</v>
      </c>
      <c r="N875" s="278" t="s">
        <v>44</v>
      </c>
      <c r="O875" s="86"/>
      <c r="P875" s="215">
        <f>O875*H875</f>
        <v>0</v>
      </c>
      <c r="Q875" s="215">
        <v>1E-05</v>
      </c>
      <c r="R875" s="215">
        <f>Q875*H875</f>
        <v>0.00167</v>
      </c>
      <c r="S875" s="215">
        <v>0</v>
      </c>
      <c r="T875" s="216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17" t="s">
        <v>223</v>
      </c>
      <c r="AT875" s="217" t="s">
        <v>627</v>
      </c>
      <c r="AU875" s="217" t="s">
        <v>178</v>
      </c>
      <c r="AY875" s="19" t="s">
        <v>154</v>
      </c>
      <c r="BE875" s="218">
        <f>IF(N875="základní",J875,0)</f>
        <v>0</v>
      </c>
      <c r="BF875" s="218">
        <f>IF(N875="snížená",J875,0)</f>
        <v>0</v>
      </c>
      <c r="BG875" s="218">
        <f>IF(N875="zákl. přenesená",J875,0)</f>
        <v>0</v>
      </c>
      <c r="BH875" s="218">
        <f>IF(N875="sníž. přenesená",J875,0)</f>
        <v>0</v>
      </c>
      <c r="BI875" s="218">
        <f>IF(N875="nulová",J875,0)</f>
        <v>0</v>
      </c>
      <c r="BJ875" s="19" t="s">
        <v>81</v>
      </c>
      <c r="BK875" s="218">
        <f>ROUND(I875*H875,2)</f>
        <v>0</v>
      </c>
      <c r="BL875" s="19" t="s">
        <v>162</v>
      </c>
      <c r="BM875" s="217" t="s">
        <v>1095</v>
      </c>
    </row>
    <row r="876" spans="1:47" s="2" customFormat="1" ht="12">
      <c r="A876" s="40"/>
      <c r="B876" s="41"/>
      <c r="C876" s="42"/>
      <c r="D876" s="219" t="s">
        <v>164</v>
      </c>
      <c r="E876" s="42"/>
      <c r="F876" s="220" t="s">
        <v>1094</v>
      </c>
      <c r="G876" s="42"/>
      <c r="H876" s="42"/>
      <c r="I876" s="221"/>
      <c r="J876" s="42"/>
      <c r="K876" s="42"/>
      <c r="L876" s="46"/>
      <c r="M876" s="222"/>
      <c r="N876" s="223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164</v>
      </c>
      <c r="AU876" s="19" t="s">
        <v>178</v>
      </c>
    </row>
    <row r="877" spans="1:51" s="13" customFormat="1" ht="12">
      <c r="A877" s="13"/>
      <c r="B877" s="226"/>
      <c r="C877" s="227"/>
      <c r="D877" s="219" t="s">
        <v>168</v>
      </c>
      <c r="E877" s="228" t="s">
        <v>28</v>
      </c>
      <c r="F877" s="229" t="s">
        <v>1096</v>
      </c>
      <c r="G877" s="227"/>
      <c r="H877" s="228" t="s">
        <v>28</v>
      </c>
      <c r="I877" s="230"/>
      <c r="J877" s="227"/>
      <c r="K877" s="227"/>
      <c r="L877" s="231"/>
      <c r="M877" s="232"/>
      <c r="N877" s="233"/>
      <c r="O877" s="233"/>
      <c r="P877" s="233"/>
      <c r="Q877" s="233"/>
      <c r="R877" s="233"/>
      <c r="S877" s="233"/>
      <c r="T877" s="23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5" t="s">
        <v>168</v>
      </c>
      <c r="AU877" s="235" t="s">
        <v>178</v>
      </c>
      <c r="AV877" s="13" t="s">
        <v>81</v>
      </c>
      <c r="AW877" s="13" t="s">
        <v>35</v>
      </c>
      <c r="AX877" s="13" t="s">
        <v>73</v>
      </c>
      <c r="AY877" s="235" t="s">
        <v>154</v>
      </c>
    </row>
    <row r="878" spans="1:51" s="13" customFormat="1" ht="12">
      <c r="A878" s="13"/>
      <c r="B878" s="226"/>
      <c r="C878" s="227"/>
      <c r="D878" s="219" t="s">
        <v>168</v>
      </c>
      <c r="E878" s="228" t="s">
        <v>28</v>
      </c>
      <c r="F878" s="229" t="s">
        <v>1097</v>
      </c>
      <c r="G878" s="227"/>
      <c r="H878" s="228" t="s">
        <v>28</v>
      </c>
      <c r="I878" s="230"/>
      <c r="J878" s="227"/>
      <c r="K878" s="227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168</v>
      </c>
      <c r="AU878" s="235" t="s">
        <v>178</v>
      </c>
      <c r="AV878" s="13" t="s">
        <v>81</v>
      </c>
      <c r="AW878" s="13" t="s">
        <v>35</v>
      </c>
      <c r="AX878" s="13" t="s">
        <v>73</v>
      </c>
      <c r="AY878" s="235" t="s">
        <v>154</v>
      </c>
    </row>
    <row r="879" spans="1:51" s="14" customFormat="1" ht="12">
      <c r="A879" s="14"/>
      <c r="B879" s="236"/>
      <c r="C879" s="237"/>
      <c r="D879" s="219" t="s">
        <v>168</v>
      </c>
      <c r="E879" s="238" t="s">
        <v>28</v>
      </c>
      <c r="F879" s="239" t="s">
        <v>1098</v>
      </c>
      <c r="G879" s="237"/>
      <c r="H879" s="240">
        <v>167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6" t="s">
        <v>168</v>
      </c>
      <c r="AU879" s="246" t="s">
        <v>178</v>
      </c>
      <c r="AV879" s="14" t="s">
        <v>83</v>
      </c>
      <c r="AW879" s="14" t="s">
        <v>35</v>
      </c>
      <c r="AX879" s="14" t="s">
        <v>81</v>
      </c>
      <c r="AY879" s="246" t="s">
        <v>154</v>
      </c>
    </row>
    <row r="880" spans="1:65" s="2" customFormat="1" ht="24.15" customHeight="1">
      <c r="A880" s="40"/>
      <c r="B880" s="41"/>
      <c r="C880" s="206" t="s">
        <v>1099</v>
      </c>
      <c r="D880" s="206" t="s">
        <v>157</v>
      </c>
      <c r="E880" s="207" t="s">
        <v>1100</v>
      </c>
      <c r="F880" s="208" t="s">
        <v>1101</v>
      </c>
      <c r="G880" s="209" t="s">
        <v>549</v>
      </c>
      <c r="H880" s="210">
        <v>0.002</v>
      </c>
      <c r="I880" s="211"/>
      <c r="J880" s="212">
        <f>ROUND(I880*H880,2)</f>
        <v>0</v>
      </c>
      <c r="K880" s="208" t="s">
        <v>161</v>
      </c>
      <c r="L880" s="46"/>
      <c r="M880" s="213" t="s">
        <v>28</v>
      </c>
      <c r="N880" s="214" t="s">
        <v>44</v>
      </c>
      <c r="O880" s="86"/>
      <c r="P880" s="215">
        <f>O880*H880</f>
        <v>0</v>
      </c>
      <c r="Q880" s="215">
        <v>0</v>
      </c>
      <c r="R880" s="215">
        <f>Q880*H880</f>
        <v>0</v>
      </c>
      <c r="S880" s="215">
        <v>0</v>
      </c>
      <c r="T880" s="216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17" t="s">
        <v>162</v>
      </c>
      <c r="AT880" s="217" t="s">
        <v>157</v>
      </c>
      <c r="AU880" s="217" t="s">
        <v>178</v>
      </c>
      <c r="AY880" s="19" t="s">
        <v>154</v>
      </c>
      <c r="BE880" s="218">
        <f>IF(N880="základní",J880,0)</f>
        <v>0</v>
      </c>
      <c r="BF880" s="218">
        <f>IF(N880="snížená",J880,0)</f>
        <v>0</v>
      </c>
      <c r="BG880" s="218">
        <f>IF(N880="zákl. přenesená",J880,0)</f>
        <v>0</v>
      </c>
      <c r="BH880" s="218">
        <f>IF(N880="sníž. přenesená",J880,0)</f>
        <v>0</v>
      </c>
      <c r="BI880" s="218">
        <f>IF(N880="nulová",J880,0)</f>
        <v>0</v>
      </c>
      <c r="BJ880" s="19" t="s">
        <v>81</v>
      </c>
      <c r="BK880" s="218">
        <f>ROUND(I880*H880,2)</f>
        <v>0</v>
      </c>
      <c r="BL880" s="19" t="s">
        <v>162</v>
      </c>
      <c r="BM880" s="217" t="s">
        <v>1102</v>
      </c>
    </row>
    <row r="881" spans="1:47" s="2" customFormat="1" ht="12">
      <c r="A881" s="40"/>
      <c r="B881" s="41"/>
      <c r="C881" s="42"/>
      <c r="D881" s="219" t="s">
        <v>164</v>
      </c>
      <c r="E881" s="42"/>
      <c r="F881" s="220" t="s">
        <v>1103</v>
      </c>
      <c r="G881" s="42"/>
      <c r="H881" s="42"/>
      <c r="I881" s="221"/>
      <c r="J881" s="42"/>
      <c r="K881" s="42"/>
      <c r="L881" s="46"/>
      <c r="M881" s="222"/>
      <c r="N881" s="223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164</v>
      </c>
      <c r="AU881" s="19" t="s">
        <v>178</v>
      </c>
    </row>
    <row r="882" spans="1:47" s="2" customFormat="1" ht="12">
      <c r="A882" s="40"/>
      <c r="B882" s="41"/>
      <c r="C882" s="42"/>
      <c r="D882" s="224" t="s">
        <v>166</v>
      </c>
      <c r="E882" s="42"/>
      <c r="F882" s="225" t="s">
        <v>1104</v>
      </c>
      <c r="G882" s="42"/>
      <c r="H882" s="42"/>
      <c r="I882" s="221"/>
      <c r="J882" s="42"/>
      <c r="K882" s="42"/>
      <c r="L882" s="46"/>
      <c r="M882" s="222"/>
      <c r="N882" s="223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166</v>
      </c>
      <c r="AU882" s="19" t="s">
        <v>178</v>
      </c>
    </row>
    <row r="883" spans="1:63" s="12" customFormat="1" ht="20.85" customHeight="1">
      <c r="A883" s="12"/>
      <c r="B883" s="190"/>
      <c r="C883" s="191"/>
      <c r="D883" s="192" t="s">
        <v>72</v>
      </c>
      <c r="E883" s="204" t="s">
        <v>1105</v>
      </c>
      <c r="F883" s="204" t="s">
        <v>1106</v>
      </c>
      <c r="G883" s="191"/>
      <c r="H883" s="191"/>
      <c r="I883" s="194"/>
      <c r="J883" s="205">
        <f>BK883</f>
        <v>0</v>
      </c>
      <c r="K883" s="191"/>
      <c r="L883" s="196"/>
      <c r="M883" s="197"/>
      <c r="N883" s="198"/>
      <c r="O883" s="198"/>
      <c r="P883" s="199">
        <f>SUM(P884:P913)</f>
        <v>0</v>
      </c>
      <c r="Q883" s="198"/>
      <c r="R883" s="199">
        <f>SUM(R884:R913)</f>
        <v>0.0066099999999999996</v>
      </c>
      <c r="S883" s="198"/>
      <c r="T883" s="200">
        <f>SUM(T884:T913)</f>
        <v>0</v>
      </c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R883" s="201" t="s">
        <v>83</v>
      </c>
      <c r="AT883" s="202" t="s">
        <v>72</v>
      </c>
      <c r="AU883" s="202" t="s">
        <v>83</v>
      </c>
      <c r="AY883" s="201" t="s">
        <v>154</v>
      </c>
      <c r="BK883" s="203">
        <f>SUM(BK884:BK913)</f>
        <v>0</v>
      </c>
    </row>
    <row r="884" spans="1:65" s="2" customFormat="1" ht="24.15" customHeight="1">
      <c r="A884" s="40"/>
      <c r="B884" s="41"/>
      <c r="C884" s="206" t="s">
        <v>1107</v>
      </c>
      <c r="D884" s="206" t="s">
        <v>157</v>
      </c>
      <c r="E884" s="207" t="s">
        <v>1108</v>
      </c>
      <c r="F884" s="208" t="s">
        <v>1109</v>
      </c>
      <c r="G884" s="209" t="s">
        <v>1110</v>
      </c>
      <c r="H884" s="210">
        <v>1</v>
      </c>
      <c r="I884" s="211"/>
      <c r="J884" s="212">
        <f>ROUND(I884*H884,2)</f>
        <v>0</v>
      </c>
      <c r="K884" s="208" t="s">
        <v>161</v>
      </c>
      <c r="L884" s="46"/>
      <c r="M884" s="213" t="s">
        <v>28</v>
      </c>
      <c r="N884" s="214" t="s">
        <v>44</v>
      </c>
      <c r="O884" s="86"/>
      <c r="P884" s="215">
        <f>O884*H884</f>
        <v>0</v>
      </c>
      <c r="Q884" s="215">
        <v>0.00085</v>
      </c>
      <c r="R884" s="215">
        <f>Q884*H884</f>
        <v>0.00085</v>
      </c>
      <c r="S884" s="215">
        <v>0</v>
      </c>
      <c r="T884" s="216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7" t="s">
        <v>305</v>
      </c>
      <c r="AT884" s="217" t="s">
        <v>157</v>
      </c>
      <c r="AU884" s="217" t="s">
        <v>178</v>
      </c>
      <c r="AY884" s="19" t="s">
        <v>154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9" t="s">
        <v>81</v>
      </c>
      <c r="BK884" s="218">
        <f>ROUND(I884*H884,2)</f>
        <v>0</v>
      </c>
      <c r="BL884" s="19" t="s">
        <v>305</v>
      </c>
      <c r="BM884" s="217" t="s">
        <v>1111</v>
      </c>
    </row>
    <row r="885" spans="1:47" s="2" customFormat="1" ht="12">
      <c r="A885" s="40"/>
      <c r="B885" s="41"/>
      <c r="C885" s="42"/>
      <c r="D885" s="219" t="s">
        <v>164</v>
      </c>
      <c r="E885" s="42"/>
      <c r="F885" s="220" t="s">
        <v>1112</v>
      </c>
      <c r="G885" s="42"/>
      <c r="H885" s="42"/>
      <c r="I885" s="221"/>
      <c r="J885" s="42"/>
      <c r="K885" s="42"/>
      <c r="L885" s="46"/>
      <c r="M885" s="222"/>
      <c r="N885" s="223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164</v>
      </c>
      <c r="AU885" s="19" t="s">
        <v>178</v>
      </c>
    </row>
    <row r="886" spans="1:47" s="2" customFormat="1" ht="12">
      <c r="A886" s="40"/>
      <c r="B886" s="41"/>
      <c r="C886" s="42"/>
      <c r="D886" s="224" t="s">
        <v>166</v>
      </c>
      <c r="E886" s="42"/>
      <c r="F886" s="225" t="s">
        <v>1113</v>
      </c>
      <c r="G886" s="42"/>
      <c r="H886" s="42"/>
      <c r="I886" s="221"/>
      <c r="J886" s="42"/>
      <c r="K886" s="42"/>
      <c r="L886" s="46"/>
      <c r="M886" s="222"/>
      <c r="N886" s="223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166</v>
      </c>
      <c r="AU886" s="19" t="s">
        <v>178</v>
      </c>
    </row>
    <row r="887" spans="1:51" s="13" customFormat="1" ht="12">
      <c r="A887" s="13"/>
      <c r="B887" s="226"/>
      <c r="C887" s="227"/>
      <c r="D887" s="219" t="s">
        <v>168</v>
      </c>
      <c r="E887" s="228" t="s">
        <v>28</v>
      </c>
      <c r="F887" s="229" t="s">
        <v>1114</v>
      </c>
      <c r="G887" s="227"/>
      <c r="H887" s="228" t="s">
        <v>28</v>
      </c>
      <c r="I887" s="230"/>
      <c r="J887" s="227"/>
      <c r="K887" s="227"/>
      <c r="L887" s="231"/>
      <c r="M887" s="232"/>
      <c r="N887" s="233"/>
      <c r="O887" s="233"/>
      <c r="P887" s="233"/>
      <c r="Q887" s="233"/>
      <c r="R887" s="233"/>
      <c r="S887" s="233"/>
      <c r="T887" s="23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5" t="s">
        <v>168</v>
      </c>
      <c r="AU887" s="235" t="s">
        <v>178</v>
      </c>
      <c r="AV887" s="13" t="s">
        <v>81</v>
      </c>
      <c r="AW887" s="13" t="s">
        <v>35</v>
      </c>
      <c r="AX887" s="13" t="s">
        <v>73</v>
      </c>
      <c r="AY887" s="235" t="s">
        <v>154</v>
      </c>
    </row>
    <row r="888" spans="1:51" s="14" customFormat="1" ht="12">
      <c r="A888" s="14"/>
      <c r="B888" s="236"/>
      <c r="C888" s="237"/>
      <c r="D888" s="219" t="s">
        <v>168</v>
      </c>
      <c r="E888" s="238" t="s">
        <v>28</v>
      </c>
      <c r="F888" s="239" t="s">
        <v>81</v>
      </c>
      <c r="G888" s="237"/>
      <c r="H888" s="240">
        <v>1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6" t="s">
        <v>168</v>
      </c>
      <c r="AU888" s="246" t="s">
        <v>178</v>
      </c>
      <c r="AV888" s="14" t="s">
        <v>83</v>
      </c>
      <c r="AW888" s="14" t="s">
        <v>35</v>
      </c>
      <c r="AX888" s="14" t="s">
        <v>81</v>
      </c>
      <c r="AY888" s="246" t="s">
        <v>154</v>
      </c>
    </row>
    <row r="889" spans="1:65" s="2" customFormat="1" ht="24.15" customHeight="1">
      <c r="A889" s="40"/>
      <c r="B889" s="41"/>
      <c r="C889" s="206" t="s">
        <v>1115</v>
      </c>
      <c r="D889" s="206" t="s">
        <v>157</v>
      </c>
      <c r="E889" s="207" t="s">
        <v>1116</v>
      </c>
      <c r="F889" s="208" t="s">
        <v>1117</v>
      </c>
      <c r="G889" s="209" t="s">
        <v>1110</v>
      </c>
      <c r="H889" s="210">
        <v>2</v>
      </c>
      <c r="I889" s="211"/>
      <c r="J889" s="212">
        <f>ROUND(I889*H889,2)</f>
        <v>0</v>
      </c>
      <c r="K889" s="208" t="s">
        <v>161</v>
      </c>
      <c r="L889" s="46"/>
      <c r="M889" s="213" t="s">
        <v>28</v>
      </c>
      <c r="N889" s="214" t="s">
        <v>44</v>
      </c>
      <c r="O889" s="86"/>
      <c r="P889" s="215">
        <f>O889*H889</f>
        <v>0</v>
      </c>
      <c r="Q889" s="215">
        <v>0.00075</v>
      </c>
      <c r="R889" s="215">
        <f>Q889*H889</f>
        <v>0.0015</v>
      </c>
      <c r="S889" s="215">
        <v>0</v>
      </c>
      <c r="T889" s="216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17" t="s">
        <v>305</v>
      </c>
      <c r="AT889" s="217" t="s">
        <v>157</v>
      </c>
      <c r="AU889" s="217" t="s">
        <v>178</v>
      </c>
      <c r="AY889" s="19" t="s">
        <v>154</v>
      </c>
      <c r="BE889" s="218">
        <f>IF(N889="základní",J889,0)</f>
        <v>0</v>
      </c>
      <c r="BF889" s="218">
        <f>IF(N889="snížená",J889,0)</f>
        <v>0</v>
      </c>
      <c r="BG889" s="218">
        <f>IF(N889="zákl. přenesená",J889,0)</f>
        <v>0</v>
      </c>
      <c r="BH889" s="218">
        <f>IF(N889="sníž. přenesená",J889,0)</f>
        <v>0</v>
      </c>
      <c r="BI889" s="218">
        <f>IF(N889="nulová",J889,0)</f>
        <v>0</v>
      </c>
      <c r="BJ889" s="19" t="s">
        <v>81</v>
      </c>
      <c r="BK889" s="218">
        <f>ROUND(I889*H889,2)</f>
        <v>0</v>
      </c>
      <c r="BL889" s="19" t="s">
        <v>305</v>
      </c>
      <c r="BM889" s="217" t="s">
        <v>1118</v>
      </c>
    </row>
    <row r="890" spans="1:47" s="2" customFormat="1" ht="12">
      <c r="A890" s="40"/>
      <c r="B890" s="41"/>
      <c r="C890" s="42"/>
      <c r="D890" s="219" t="s">
        <v>164</v>
      </c>
      <c r="E890" s="42"/>
      <c r="F890" s="220" t="s">
        <v>1119</v>
      </c>
      <c r="G890" s="42"/>
      <c r="H890" s="42"/>
      <c r="I890" s="221"/>
      <c r="J890" s="42"/>
      <c r="K890" s="42"/>
      <c r="L890" s="46"/>
      <c r="M890" s="222"/>
      <c r="N890" s="223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164</v>
      </c>
      <c r="AU890" s="19" t="s">
        <v>178</v>
      </c>
    </row>
    <row r="891" spans="1:47" s="2" customFormat="1" ht="12">
      <c r="A891" s="40"/>
      <c r="B891" s="41"/>
      <c r="C891" s="42"/>
      <c r="D891" s="224" t="s">
        <v>166</v>
      </c>
      <c r="E891" s="42"/>
      <c r="F891" s="225" t="s">
        <v>1120</v>
      </c>
      <c r="G891" s="42"/>
      <c r="H891" s="42"/>
      <c r="I891" s="221"/>
      <c r="J891" s="42"/>
      <c r="K891" s="42"/>
      <c r="L891" s="46"/>
      <c r="M891" s="222"/>
      <c r="N891" s="223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166</v>
      </c>
      <c r="AU891" s="19" t="s">
        <v>178</v>
      </c>
    </row>
    <row r="892" spans="1:51" s="13" customFormat="1" ht="12">
      <c r="A892" s="13"/>
      <c r="B892" s="226"/>
      <c r="C892" s="227"/>
      <c r="D892" s="219" t="s">
        <v>168</v>
      </c>
      <c r="E892" s="228" t="s">
        <v>28</v>
      </c>
      <c r="F892" s="229" t="s">
        <v>1121</v>
      </c>
      <c r="G892" s="227"/>
      <c r="H892" s="228" t="s">
        <v>28</v>
      </c>
      <c r="I892" s="230"/>
      <c r="J892" s="227"/>
      <c r="K892" s="227"/>
      <c r="L892" s="231"/>
      <c r="M892" s="232"/>
      <c r="N892" s="233"/>
      <c r="O892" s="233"/>
      <c r="P892" s="233"/>
      <c r="Q892" s="233"/>
      <c r="R892" s="233"/>
      <c r="S892" s="233"/>
      <c r="T892" s="23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5" t="s">
        <v>168</v>
      </c>
      <c r="AU892" s="235" t="s">
        <v>178</v>
      </c>
      <c r="AV892" s="13" t="s">
        <v>81</v>
      </c>
      <c r="AW892" s="13" t="s">
        <v>35</v>
      </c>
      <c r="AX892" s="13" t="s">
        <v>73</v>
      </c>
      <c r="AY892" s="235" t="s">
        <v>154</v>
      </c>
    </row>
    <row r="893" spans="1:51" s="14" customFormat="1" ht="12">
      <c r="A893" s="14"/>
      <c r="B893" s="236"/>
      <c r="C893" s="237"/>
      <c r="D893" s="219" t="s">
        <v>168</v>
      </c>
      <c r="E893" s="238" t="s">
        <v>28</v>
      </c>
      <c r="F893" s="239" t="s">
        <v>83</v>
      </c>
      <c r="G893" s="237"/>
      <c r="H893" s="240">
        <v>2</v>
      </c>
      <c r="I893" s="241"/>
      <c r="J893" s="237"/>
      <c r="K893" s="237"/>
      <c r="L893" s="242"/>
      <c r="M893" s="243"/>
      <c r="N893" s="244"/>
      <c r="O893" s="244"/>
      <c r="P893" s="244"/>
      <c r="Q893" s="244"/>
      <c r="R893" s="244"/>
      <c r="S893" s="244"/>
      <c r="T893" s="24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6" t="s">
        <v>168</v>
      </c>
      <c r="AU893" s="246" t="s">
        <v>178</v>
      </c>
      <c r="AV893" s="14" t="s">
        <v>83</v>
      </c>
      <c r="AW893" s="14" t="s">
        <v>35</v>
      </c>
      <c r="AX893" s="14" t="s">
        <v>81</v>
      </c>
      <c r="AY893" s="246" t="s">
        <v>154</v>
      </c>
    </row>
    <row r="894" spans="1:65" s="2" customFormat="1" ht="24.15" customHeight="1">
      <c r="A894" s="40"/>
      <c r="B894" s="41"/>
      <c r="C894" s="206" t="s">
        <v>1122</v>
      </c>
      <c r="D894" s="206" t="s">
        <v>157</v>
      </c>
      <c r="E894" s="207" t="s">
        <v>1123</v>
      </c>
      <c r="F894" s="208" t="s">
        <v>1124</v>
      </c>
      <c r="G894" s="209" t="s">
        <v>1110</v>
      </c>
      <c r="H894" s="210">
        <v>2</v>
      </c>
      <c r="I894" s="211"/>
      <c r="J894" s="212">
        <f>ROUND(I894*H894,2)</f>
        <v>0</v>
      </c>
      <c r="K894" s="208" t="s">
        <v>161</v>
      </c>
      <c r="L894" s="46"/>
      <c r="M894" s="213" t="s">
        <v>28</v>
      </c>
      <c r="N894" s="214" t="s">
        <v>44</v>
      </c>
      <c r="O894" s="86"/>
      <c r="P894" s="215">
        <f>O894*H894</f>
        <v>0</v>
      </c>
      <c r="Q894" s="215">
        <v>0.00085</v>
      </c>
      <c r="R894" s="215">
        <f>Q894*H894</f>
        <v>0.0017</v>
      </c>
      <c r="S894" s="215">
        <v>0</v>
      </c>
      <c r="T894" s="216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7" t="s">
        <v>305</v>
      </c>
      <c r="AT894" s="217" t="s">
        <v>157</v>
      </c>
      <c r="AU894" s="217" t="s">
        <v>178</v>
      </c>
      <c r="AY894" s="19" t="s">
        <v>154</v>
      </c>
      <c r="BE894" s="218">
        <f>IF(N894="základní",J894,0)</f>
        <v>0</v>
      </c>
      <c r="BF894" s="218">
        <f>IF(N894="snížená",J894,0)</f>
        <v>0</v>
      </c>
      <c r="BG894" s="218">
        <f>IF(N894="zákl. přenesená",J894,0)</f>
        <v>0</v>
      </c>
      <c r="BH894" s="218">
        <f>IF(N894="sníž. přenesená",J894,0)</f>
        <v>0</v>
      </c>
      <c r="BI894" s="218">
        <f>IF(N894="nulová",J894,0)</f>
        <v>0</v>
      </c>
      <c r="BJ894" s="19" t="s">
        <v>81</v>
      </c>
      <c r="BK894" s="218">
        <f>ROUND(I894*H894,2)</f>
        <v>0</v>
      </c>
      <c r="BL894" s="19" t="s">
        <v>305</v>
      </c>
      <c r="BM894" s="217" t="s">
        <v>1125</v>
      </c>
    </row>
    <row r="895" spans="1:47" s="2" customFormat="1" ht="12">
      <c r="A895" s="40"/>
      <c r="B895" s="41"/>
      <c r="C895" s="42"/>
      <c r="D895" s="219" t="s">
        <v>164</v>
      </c>
      <c r="E895" s="42"/>
      <c r="F895" s="220" t="s">
        <v>1126</v>
      </c>
      <c r="G895" s="42"/>
      <c r="H895" s="42"/>
      <c r="I895" s="221"/>
      <c r="J895" s="42"/>
      <c r="K895" s="42"/>
      <c r="L895" s="46"/>
      <c r="M895" s="222"/>
      <c r="N895" s="223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164</v>
      </c>
      <c r="AU895" s="19" t="s">
        <v>178</v>
      </c>
    </row>
    <row r="896" spans="1:47" s="2" customFormat="1" ht="12">
      <c r="A896" s="40"/>
      <c r="B896" s="41"/>
      <c r="C896" s="42"/>
      <c r="D896" s="224" t="s">
        <v>166</v>
      </c>
      <c r="E896" s="42"/>
      <c r="F896" s="225" t="s">
        <v>1127</v>
      </c>
      <c r="G896" s="42"/>
      <c r="H896" s="42"/>
      <c r="I896" s="221"/>
      <c r="J896" s="42"/>
      <c r="K896" s="42"/>
      <c r="L896" s="46"/>
      <c r="M896" s="222"/>
      <c r="N896" s="223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166</v>
      </c>
      <c r="AU896" s="19" t="s">
        <v>178</v>
      </c>
    </row>
    <row r="897" spans="1:51" s="13" customFormat="1" ht="12">
      <c r="A897" s="13"/>
      <c r="B897" s="226"/>
      <c r="C897" s="227"/>
      <c r="D897" s="219" t="s">
        <v>168</v>
      </c>
      <c r="E897" s="228" t="s">
        <v>28</v>
      </c>
      <c r="F897" s="229" t="s">
        <v>1128</v>
      </c>
      <c r="G897" s="227"/>
      <c r="H897" s="228" t="s">
        <v>28</v>
      </c>
      <c r="I897" s="230"/>
      <c r="J897" s="227"/>
      <c r="K897" s="227"/>
      <c r="L897" s="231"/>
      <c r="M897" s="232"/>
      <c r="N897" s="233"/>
      <c r="O897" s="233"/>
      <c r="P897" s="233"/>
      <c r="Q897" s="233"/>
      <c r="R897" s="233"/>
      <c r="S897" s="233"/>
      <c r="T897" s="23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5" t="s">
        <v>168</v>
      </c>
      <c r="AU897" s="235" t="s">
        <v>178</v>
      </c>
      <c r="AV897" s="13" t="s">
        <v>81</v>
      </c>
      <c r="AW897" s="13" t="s">
        <v>35</v>
      </c>
      <c r="AX897" s="13" t="s">
        <v>73</v>
      </c>
      <c r="AY897" s="235" t="s">
        <v>154</v>
      </c>
    </row>
    <row r="898" spans="1:51" s="14" customFormat="1" ht="12">
      <c r="A898" s="14"/>
      <c r="B898" s="236"/>
      <c r="C898" s="237"/>
      <c r="D898" s="219" t="s">
        <v>168</v>
      </c>
      <c r="E898" s="238" t="s">
        <v>28</v>
      </c>
      <c r="F898" s="239" t="s">
        <v>83</v>
      </c>
      <c r="G898" s="237"/>
      <c r="H898" s="240">
        <v>2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168</v>
      </c>
      <c r="AU898" s="246" t="s">
        <v>178</v>
      </c>
      <c r="AV898" s="14" t="s">
        <v>83</v>
      </c>
      <c r="AW898" s="14" t="s">
        <v>35</v>
      </c>
      <c r="AX898" s="14" t="s">
        <v>81</v>
      </c>
      <c r="AY898" s="246" t="s">
        <v>154</v>
      </c>
    </row>
    <row r="899" spans="1:65" s="2" customFormat="1" ht="24.15" customHeight="1">
      <c r="A899" s="40"/>
      <c r="B899" s="41"/>
      <c r="C899" s="206" t="s">
        <v>1129</v>
      </c>
      <c r="D899" s="206" t="s">
        <v>157</v>
      </c>
      <c r="E899" s="207" t="s">
        <v>1130</v>
      </c>
      <c r="F899" s="208" t="s">
        <v>1131</v>
      </c>
      <c r="G899" s="209" t="s">
        <v>1110</v>
      </c>
      <c r="H899" s="210">
        <v>1</v>
      </c>
      <c r="I899" s="211"/>
      <c r="J899" s="212">
        <f>ROUND(I899*H899,2)</f>
        <v>0</v>
      </c>
      <c r="K899" s="208" t="s">
        <v>161</v>
      </c>
      <c r="L899" s="46"/>
      <c r="M899" s="213" t="s">
        <v>28</v>
      </c>
      <c r="N899" s="214" t="s">
        <v>44</v>
      </c>
      <c r="O899" s="86"/>
      <c r="P899" s="215">
        <f>O899*H899</f>
        <v>0</v>
      </c>
      <c r="Q899" s="215">
        <v>0.00052</v>
      </c>
      <c r="R899" s="215">
        <f>Q899*H899</f>
        <v>0.00052</v>
      </c>
      <c r="S899" s="215">
        <v>0</v>
      </c>
      <c r="T899" s="216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7" t="s">
        <v>305</v>
      </c>
      <c r="AT899" s="217" t="s">
        <v>157</v>
      </c>
      <c r="AU899" s="217" t="s">
        <v>178</v>
      </c>
      <c r="AY899" s="19" t="s">
        <v>154</v>
      </c>
      <c r="BE899" s="218">
        <f>IF(N899="základní",J899,0)</f>
        <v>0</v>
      </c>
      <c r="BF899" s="218">
        <f>IF(N899="snížená",J899,0)</f>
        <v>0</v>
      </c>
      <c r="BG899" s="218">
        <f>IF(N899="zákl. přenesená",J899,0)</f>
        <v>0</v>
      </c>
      <c r="BH899" s="218">
        <f>IF(N899="sníž. přenesená",J899,0)</f>
        <v>0</v>
      </c>
      <c r="BI899" s="218">
        <f>IF(N899="nulová",J899,0)</f>
        <v>0</v>
      </c>
      <c r="BJ899" s="19" t="s">
        <v>81</v>
      </c>
      <c r="BK899" s="218">
        <f>ROUND(I899*H899,2)</f>
        <v>0</v>
      </c>
      <c r="BL899" s="19" t="s">
        <v>305</v>
      </c>
      <c r="BM899" s="217" t="s">
        <v>1132</v>
      </c>
    </row>
    <row r="900" spans="1:47" s="2" customFormat="1" ht="12">
      <c r="A900" s="40"/>
      <c r="B900" s="41"/>
      <c r="C900" s="42"/>
      <c r="D900" s="219" t="s">
        <v>164</v>
      </c>
      <c r="E900" s="42"/>
      <c r="F900" s="220" t="s">
        <v>1131</v>
      </c>
      <c r="G900" s="42"/>
      <c r="H900" s="42"/>
      <c r="I900" s="221"/>
      <c r="J900" s="42"/>
      <c r="K900" s="42"/>
      <c r="L900" s="46"/>
      <c r="M900" s="222"/>
      <c r="N900" s="223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164</v>
      </c>
      <c r="AU900" s="19" t="s">
        <v>178</v>
      </c>
    </row>
    <row r="901" spans="1:47" s="2" customFormat="1" ht="12">
      <c r="A901" s="40"/>
      <c r="B901" s="41"/>
      <c r="C901" s="42"/>
      <c r="D901" s="224" t="s">
        <v>166</v>
      </c>
      <c r="E901" s="42"/>
      <c r="F901" s="225" t="s">
        <v>1133</v>
      </c>
      <c r="G901" s="42"/>
      <c r="H901" s="42"/>
      <c r="I901" s="221"/>
      <c r="J901" s="42"/>
      <c r="K901" s="42"/>
      <c r="L901" s="46"/>
      <c r="M901" s="222"/>
      <c r="N901" s="223"/>
      <c r="O901" s="86"/>
      <c r="P901" s="86"/>
      <c r="Q901" s="86"/>
      <c r="R901" s="86"/>
      <c r="S901" s="86"/>
      <c r="T901" s="87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T901" s="19" t="s">
        <v>166</v>
      </c>
      <c r="AU901" s="19" t="s">
        <v>178</v>
      </c>
    </row>
    <row r="902" spans="1:65" s="2" customFormat="1" ht="24.15" customHeight="1">
      <c r="A902" s="40"/>
      <c r="B902" s="41"/>
      <c r="C902" s="206" t="s">
        <v>1134</v>
      </c>
      <c r="D902" s="206" t="s">
        <v>157</v>
      </c>
      <c r="E902" s="207" t="s">
        <v>1135</v>
      </c>
      <c r="F902" s="208" t="s">
        <v>1136</v>
      </c>
      <c r="G902" s="209" t="s">
        <v>1110</v>
      </c>
      <c r="H902" s="210">
        <v>1</v>
      </c>
      <c r="I902" s="211"/>
      <c r="J902" s="212">
        <f>ROUND(I902*H902,2)</f>
        <v>0</v>
      </c>
      <c r="K902" s="208" t="s">
        <v>161</v>
      </c>
      <c r="L902" s="46"/>
      <c r="M902" s="213" t="s">
        <v>28</v>
      </c>
      <c r="N902" s="214" t="s">
        <v>44</v>
      </c>
      <c r="O902" s="86"/>
      <c r="P902" s="215">
        <f>O902*H902</f>
        <v>0</v>
      </c>
      <c r="Q902" s="215">
        <v>0.00052</v>
      </c>
      <c r="R902" s="215">
        <f>Q902*H902</f>
        <v>0.00052</v>
      </c>
      <c r="S902" s="215">
        <v>0</v>
      </c>
      <c r="T902" s="216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17" t="s">
        <v>305</v>
      </c>
      <c r="AT902" s="217" t="s">
        <v>157</v>
      </c>
      <c r="AU902" s="217" t="s">
        <v>178</v>
      </c>
      <c r="AY902" s="19" t="s">
        <v>154</v>
      </c>
      <c r="BE902" s="218">
        <f>IF(N902="základní",J902,0)</f>
        <v>0</v>
      </c>
      <c r="BF902" s="218">
        <f>IF(N902="snížená",J902,0)</f>
        <v>0</v>
      </c>
      <c r="BG902" s="218">
        <f>IF(N902="zákl. přenesená",J902,0)</f>
        <v>0</v>
      </c>
      <c r="BH902" s="218">
        <f>IF(N902="sníž. přenesená",J902,0)</f>
        <v>0</v>
      </c>
      <c r="BI902" s="218">
        <f>IF(N902="nulová",J902,0)</f>
        <v>0</v>
      </c>
      <c r="BJ902" s="19" t="s">
        <v>81</v>
      </c>
      <c r="BK902" s="218">
        <f>ROUND(I902*H902,2)</f>
        <v>0</v>
      </c>
      <c r="BL902" s="19" t="s">
        <v>305</v>
      </c>
      <c r="BM902" s="217" t="s">
        <v>1137</v>
      </c>
    </row>
    <row r="903" spans="1:47" s="2" customFormat="1" ht="12">
      <c r="A903" s="40"/>
      <c r="B903" s="41"/>
      <c r="C903" s="42"/>
      <c r="D903" s="219" t="s">
        <v>164</v>
      </c>
      <c r="E903" s="42"/>
      <c r="F903" s="220" t="s">
        <v>1136</v>
      </c>
      <c r="G903" s="42"/>
      <c r="H903" s="42"/>
      <c r="I903" s="221"/>
      <c r="J903" s="42"/>
      <c r="K903" s="42"/>
      <c r="L903" s="46"/>
      <c r="M903" s="222"/>
      <c r="N903" s="223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164</v>
      </c>
      <c r="AU903" s="19" t="s">
        <v>178</v>
      </c>
    </row>
    <row r="904" spans="1:47" s="2" customFormat="1" ht="12">
      <c r="A904" s="40"/>
      <c r="B904" s="41"/>
      <c r="C904" s="42"/>
      <c r="D904" s="224" t="s">
        <v>166</v>
      </c>
      <c r="E904" s="42"/>
      <c r="F904" s="225" t="s">
        <v>1138</v>
      </c>
      <c r="G904" s="42"/>
      <c r="H904" s="42"/>
      <c r="I904" s="221"/>
      <c r="J904" s="42"/>
      <c r="K904" s="42"/>
      <c r="L904" s="46"/>
      <c r="M904" s="222"/>
      <c r="N904" s="223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166</v>
      </c>
      <c r="AU904" s="19" t="s">
        <v>178</v>
      </c>
    </row>
    <row r="905" spans="1:65" s="2" customFormat="1" ht="24.15" customHeight="1">
      <c r="A905" s="40"/>
      <c r="B905" s="41"/>
      <c r="C905" s="206" t="s">
        <v>1139</v>
      </c>
      <c r="D905" s="206" t="s">
        <v>157</v>
      </c>
      <c r="E905" s="207" t="s">
        <v>1140</v>
      </c>
      <c r="F905" s="208" t="s">
        <v>1141</v>
      </c>
      <c r="G905" s="209" t="s">
        <v>1110</v>
      </c>
      <c r="H905" s="210">
        <v>1</v>
      </c>
      <c r="I905" s="211"/>
      <c r="J905" s="212">
        <f>ROUND(I905*H905,2)</f>
        <v>0</v>
      </c>
      <c r="K905" s="208" t="s">
        <v>161</v>
      </c>
      <c r="L905" s="46"/>
      <c r="M905" s="213" t="s">
        <v>28</v>
      </c>
      <c r="N905" s="214" t="s">
        <v>44</v>
      </c>
      <c r="O905" s="86"/>
      <c r="P905" s="215">
        <f>O905*H905</f>
        <v>0</v>
      </c>
      <c r="Q905" s="215">
        <v>0.00052</v>
      </c>
      <c r="R905" s="215">
        <f>Q905*H905</f>
        <v>0.00052</v>
      </c>
      <c r="S905" s="215">
        <v>0</v>
      </c>
      <c r="T905" s="216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17" t="s">
        <v>305</v>
      </c>
      <c r="AT905" s="217" t="s">
        <v>157</v>
      </c>
      <c r="AU905" s="217" t="s">
        <v>178</v>
      </c>
      <c r="AY905" s="19" t="s">
        <v>154</v>
      </c>
      <c r="BE905" s="218">
        <f>IF(N905="základní",J905,0)</f>
        <v>0</v>
      </c>
      <c r="BF905" s="218">
        <f>IF(N905="snížená",J905,0)</f>
        <v>0</v>
      </c>
      <c r="BG905" s="218">
        <f>IF(N905="zákl. přenesená",J905,0)</f>
        <v>0</v>
      </c>
      <c r="BH905" s="218">
        <f>IF(N905="sníž. přenesená",J905,0)</f>
        <v>0</v>
      </c>
      <c r="BI905" s="218">
        <f>IF(N905="nulová",J905,0)</f>
        <v>0</v>
      </c>
      <c r="BJ905" s="19" t="s">
        <v>81</v>
      </c>
      <c r="BK905" s="218">
        <f>ROUND(I905*H905,2)</f>
        <v>0</v>
      </c>
      <c r="BL905" s="19" t="s">
        <v>305</v>
      </c>
      <c r="BM905" s="217" t="s">
        <v>1142</v>
      </c>
    </row>
    <row r="906" spans="1:47" s="2" customFormat="1" ht="12">
      <c r="A906" s="40"/>
      <c r="B906" s="41"/>
      <c r="C906" s="42"/>
      <c r="D906" s="219" t="s">
        <v>164</v>
      </c>
      <c r="E906" s="42"/>
      <c r="F906" s="220" t="s">
        <v>1141</v>
      </c>
      <c r="G906" s="42"/>
      <c r="H906" s="42"/>
      <c r="I906" s="221"/>
      <c r="J906" s="42"/>
      <c r="K906" s="42"/>
      <c r="L906" s="46"/>
      <c r="M906" s="222"/>
      <c r="N906" s="223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164</v>
      </c>
      <c r="AU906" s="19" t="s">
        <v>178</v>
      </c>
    </row>
    <row r="907" spans="1:47" s="2" customFormat="1" ht="12">
      <c r="A907" s="40"/>
      <c r="B907" s="41"/>
      <c r="C907" s="42"/>
      <c r="D907" s="224" t="s">
        <v>166</v>
      </c>
      <c r="E907" s="42"/>
      <c r="F907" s="225" t="s">
        <v>1143</v>
      </c>
      <c r="G907" s="42"/>
      <c r="H907" s="42"/>
      <c r="I907" s="221"/>
      <c r="J907" s="42"/>
      <c r="K907" s="42"/>
      <c r="L907" s="46"/>
      <c r="M907" s="222"/>
      <c r="N907" s="223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166</v>
      </c>
      <c r="AU907" s="19" t="s">
        <v>178</v>
      </c>
    </row>
    <row r="908" spans="1:65" s="2" customFormat="1" ht="16.5" customHeight="1">
      <c r="A908" s="40"/>
      <c r="B908" s="41"/>
      <c r="C908" s="269" t="s">
        <v>1144</v>
      </c>
      <c r="D908" s="269" t="s">
        <v>627</v>
      </c>
      <c r="E908" s="270" t="s">
        <v>1145</v>
      </c>
      <c r="F908" s="271" t="s">
        <v>1146</v>
      </c>
      <c r="G908" s="272" t="s">
        <v>207</v>
      </c>
      <c r="H908" s="273">
        <v>1</v>
      </c>
      <c r="I908" s="274"/>
      <c r="J908" s="275">
        <f>ROUND(I908*H908,2)</f>
        <v>0</v>
      </c>
      <c r="K908" s="271" t="s">
        <v>28</v>
      </c>
      <c r="L908" s="276"/>
      <c r="M908" s="277" t="s">
        <v>28</v>
      </c>
      <c r="N908" s="278" t="s">
        <v>44</v>
      </c>
      <c r="O908" s="86"/>
      <c r="P908" s="215">
        <f>O908*H908</f>
        <v>0</v>
      </c>
      <c r="Q908" s="215">
        <v>0</v>
      </c>
      <c r="R908" s="215">
        <f>Q908*H908</f>
        <v>0</v>
      </c>
      <c r="S908" s="215">
        <v>0</v>
      </c>
      <c r="T908" s="216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17" t="s">
        <v>442</v>
      </c>
      <c r="AT908" s="217" t="s">
        <v>627</v>
      </c>
      <c r="AU908" s="217" t="s">
        <v>178</v>
      </c>
      <c r="AY908" s="19" t="s">
        <v>154</v>
      </c>
      <c r="BE908" s="218">
        <f>IF(N908="základní",J908,0)</f>
        <v>0</v>
      </c>
      <c r="BF908" s="218">
        <f>IF(N908="snížená",J908,0)</f>
        <v>0</v>
      </c>
      <c r="BG908" s="218">
        <f>IF(N908="zákl. přenesená",J908,0)</f>
        <v>0</v>
      </c>
      <c r="BH908" s="218">
        <f>IF(N908="sníž. přenesená",J908,0)</f>
        <v>0</v>
      </c>
      <c r="BI908" s="218">
        <f>IF(N908="nulová",J908,0)</f>
        <v>0</v>
      </c>
      <c r="BJ908" s="19" t="s">
        <v>81</v>
      </c>
      <c r="BK908" s="218">
        <f>ROUND(I908*H908,2)</f>
        <v>0</v>
      </c>
      <c r="BL908" s="19" t="s">
        <v>305</v>
      </c>
      <c r="BM908" s="217" t="s">
        <v>1147</v>
      </c>
    </row>
    <row r="909" spans="1:47" s="2" customFormat="1" ht="12">
      <c r="A909" s="40"/>
      <c r="B909" s="41"/>
      <c r="C909" s="42"/>
      <c r="D909" s="219" t="s">
        <v>164</v>
      </c>
      <c r="E909" s="42"/>
      <c r="F909" s="220" t="s">
        <v>1146</v>
      </c>
      <c r="G909" s="42"/>
      <c r="H909" s="42"/>
      <c r="I909" s="221"/>
      <c r="J909" s="42"/>
      <c r="K909" s="42"/>
      <c r="L909" s="46"/>
      <c r="M909" s="222"/>
      <c r="N909" s="223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164</v>
      </c>
      <c r="AU909" s="19" t="s">
        <v>178</v>
      </c>
    </row>
    <row r="910" spans="1:65" s="2" customFormat="1" ht="16.5" customHeight="1">
      <c r="A910" s="40"/>
      <c r="B910" s="41"/>
      <c r="C910" s="206" t="s">
        <v>1148</v>
      </c>
      <c r="D910" s="206" t="s">
        <v>157</v>
      </c>
      <c r="E910" s="207" t="s">
        <v>1149</v>
      </c>
      <c r="F910" s="208" t="s">
        <v>1150</v>
      </c>
      <c r="G910" s="209" t="s">
        <v>207</v>
      </c>
      <c r="H910" s="210">
        <v>1</v>
      </c>
      <c r="I910" s="211"/>
      <c r="J910" s="212">
        <f>ROUND(I910*H910,2)</f>
        <v>0</v>
      </c>
      <c r="K910" s="208" t="s">
        <v>28</v>
      </c>
      <c r="L910" s="46"/>
      <c r="M910" s="213" t="s">
        <v>28</v>
      </c>
      <c r="N910" s="214" t="s">
        <v>44</v>
      </c>
      <c r="O910" s="86"/>
      <c r="P910" s="215">
        <f>O910*H910</f>
        <v>0</v>
      </c>
      <c r="Q910" s="215">
        <v>0</v>
      </c>
      <c r="R910" s="215">
        <f>Q910*H910</f>
        <v>0</v>
      </c>
      <c r="S910" s="215">
        <v>0</v>
      </c>
      <c r="T910" s="216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7" t="s">
        <v>305</v>
      </c>
      <c r="AT910" s="217" t="s">
        <v>157</v>
      </c>
      <c r="AU910" s="217" t="s">
        <v>178</v>
      </c>
      <c r="AY910" s="19" t="s">
        <v>154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9" t="s">
        <v>81</v>
      </c>
      <c r="BK910" s="218">
        <f>ROUND(I910*H910,2)</f>
        <v>0</v>
      </c>
      <c r="BL910" s="19" t="s">
        <v>305</v>
      </c>
      <c r="BM910" s="217" t="s">
        <v>1151</v>
      </c>
    </row>
    <row r="911" spans="1:47" s="2" customFormat="1" ht="12">
      <c r="A911" s="40"/>
      <c r="B911" s="41"/>
      <c r="C911" s="42"/>
      <c r="D911" s="219" t="s">
        <v>164</v>
      </c>
      <c r="E911" s="42"/>
      <c r="F911" s="220" t="s">
        <v>1150</v>
      </c>
      <c r="G911" s="42"/>
      <c r="H911" s="42"/>
      <c r="I911" s="221"/>
      <c r="J911" s="42"/>
      <c r="K911" s="42"/>
      <c r="L911" s="46"/>
      <c r="M911" s="222"/>
      <c r="N911" s="223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164</v>
      </c>
      <c r="AU911" s="19" t="s">
        <v>178</v>
      </c>
    </row>
    <row r="912" spans="1:65" s="2" customFormat="1" ht="16.5" customHeight="1">
      <c r="A912" s="40"/>
      <c r="B912" s="41"/>
      <c r="C912" s="269" t="s">
        <v>1152</v>
      </c>
      <c r="D912" s="269" t="s">
        <v>627</v>
      </c>
      <c r="E912" s="270" t="s">
        <v>1153</v>
      </c>
      <c r="F912" s="271" t="s">
        <v>1154</v>
      </c>
      <c r="G912" s="272" t="s">
        <v>207</v>
      </c>
      <c r="H912" s="273">
        <v>1</v>
      </c>
      <c r="I912" s="274"/>
      <c r="J912" s="275">
        <f>ROUND(I912*H912,2)</f>
        <v>0</v>
      </c>
      <c r="K912" s="271" t="s">
        <v>28</v>
      </c>
      <c r="L912" s="276"/>
      <c r="M912" s="277" t="s">
        <v>28</v>
      </c>
      <c r="N912" s="278" t="s">
        <v>44</v>
      </c>
      <c r="O912" s="86"/>
      <c r="P912" s="215">
        <f>O912*H912</f>
        <v>0</v>
      </c>
      <c r="Q912" s="215">
        <v>0.001</v>
      </c>
      <c r="R912" s="215">
        <f>Q912*H912</f>
        <v>0.001</v>
      </c>
      <c r="S912" s="215">
        <v>0</v>
      </c>
      <c r="T912" s="216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7" t="s">
        <v>442</v>
      </c>
      <c r="AT912" s="217" t="s">
        <v>627</v>
      </c>
      <c r="AU912" s="217" t="s">
        <v>178</v>
      </c>
      <c r="AY912" s="19" t="s">
        <v>154</v>
      </c>
      <c r="BE912" s="218">
        <f>IF(N912="základní",J912,0)</f>
        <v>0</v>
      </c>
      <c r="BF912" s="218">
        <f>IF(N912="snížená",J912,0)</f>
        <v>0</v>
      </c>
      <c r="BG912" s="218">
        <f>IF(N912="zákl. přenesená",J912,0)</f>
        <v>0</v>
      </c>
      <c r="BH912" s="218">
        <f>IF(N912="sníž. přenesená",J912,0)</f>
        <v>0</v>
      </c>
      <c r="BI912" s="218">
        <f>IF(N912="nulová",J912,0)</f>
        <v>0</v>
      </c>
      <c r="BJ912" s="19" t="s">
        <v>81</v>
      </c>
      <c r="BK912" s="218">
        <f>ROUND(I912*H912,2)</f>
        <v>0</v>
      </c>
      <c r="BL912" s="19" t="s">
        <v>305</v>
      </c>
      <c r="BM912" s="217" t="s">
        <v>1155</v>
      </c>
    </row>
    <row r="913" spans="1:47" s="2" customFormat="1" ht="12">
      <c r="A913" s="40"/>
      <c r="B913" s="41"/>
      <c r="C913" s="42"/>
      <c r="D913" s="219" t="s">
        <v>164</v>
      </c>
      <c r="E913" s="42"/>
      <c r="F913" s="220" t="s">
        <v>1156</v>
      </c>
      <c r="G913" s="42"/>
      <c r="H913" s="42"/>
      <c r="I913" s="221"/>
      <c r="J913" s="42"/>
      <c r="K913" s="42"/>
      <c r="L913" s="46"/>
      <c r="M913" s="222"/>
      <c r="N913" s="223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164</v>
      </c>
      <c r="AU913" s="19" t="s">
        <v>178</v>
      </c>
    </row>
    <row r="914" spans="1:63" s="12" customFormat="1" ht="20.85" customHeight="1">
      <c r="A914" s="12"/>
      <c r="B914" s="190"/>
      <c r="C914" s="191"/>
      <c r="D914" s="192" t="s">
        <v>72</v>
      </c>
      <c r="E914" s="204" t="s">
        <v>1157</v>
      </c>
      <c r="F914" s="204" t="s">
        <v>1158</v>
      </c>
      <c r="G914" s="191"/>
      <c r="H914" s="191"/>
      <c r="I914" s="194"/>
      <c r="J914" s="205">
        <f>BK914</f>
        <v>0</v>
      </c>
      <c r="K914" s="191"/>
      <c r="L914" s="196"/>
      <c r="M914" s="197"/>
      <c r="N914" s="198"/>
      <c r="O914" s="198"/>
      <c r="P914" s="199">
        <f>SUM(P915:P921)</f>
        <v>0</v>
      </c>
      <c r="Q914" s="198"/>
      <c r="R914" s="199">
        <f>SUM(R915:R921)</f>
        <v>0</v>
      </c>
      <c r="S914" s="198"/>
      <c r="T914" s="200">
        <f>SUM(T915:T921)</f>
        <v>0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01" t="s">
        <v>83</v>
      </c>
      <c r="AT914" s="202" t="s">
        <v>72</v>
      </c>
      <c r="AU914" s="202" t="s">
        <v>83</v>
      </c>
      <c r="AY914" s="201" t="s">
        <v>154</v>
      </c>
      <c r="BK914" s="203">
        <f>SUM(BK915:BK921)</f>
        <v>0</v>
      </c>
    </row>
    <row r="915" spans="1:65" s="2" customFormat="1" ht="49.05" customHeight="1">
      <c r="A915" s="40"/>
      <c r="B915" s="41"/>
      <c r="C915" s="206" t="s">
        <v>1159</v>
      </c>
      <c r="D915" s="206" t="s">
        <v>157</v>
      </c>
      <c r="E915" s="207" t="s">
        <v>1160</v>
      </c>
      <c r="F915" s="208" t="s">
        <v>1161</v>
      </c>
      <c r="G915" s="209" t="s">
        <v>207</v>
      </c>
      <c r="H915" s="210">
        <v>12</v>
      </c>
      <c r="I915" s="211"/>
      <c r="J915" s="212">
        <f>ROUND(I915*H915,2)</f>
        <v>0</v>
      </c>
      <c r="K915" s="208" t="s">
        <v>161</v>
      </c>
      <c r="L915" s="46"/>
      <c r="M915" s="213" t="s">
        <v>28</v>
      </c>
      <c r="N915" s="214" t="s">
        <v>44</v>
      </c>
      <c r="O915" s="86"/>
      <c r="P915" s="215">
        <f>O915*H915</f>
        <v>0</v>
      </c>
      <c r="Q915" s="215">
        <v>0</v>
      </c>
      <c r="R915" s="215">
        <f>Q915*H915</f>
        <v>0</v>
      </c>
      <c r="S915" s="215">
        <v>0</v>
      </c>
      <c r="T915" s="216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17" t="s">
        <v>305</v>
      </c>
      <c r="AT915" s="217" t="s">
        <v>157</v>
      </c>
      <c r="AU915" s="217" t="s">
        <v>178</v>
      </c>
      <c r="AY915" s="19" t="s">
        <v>154</v>
      </c>
      <c r="BE915" s="218">
        <f>IF(N915="základní",J915,0)</f>
        <v>0</v>
      </c>
      <c r="BF915" s="218">
        <f>IF(N915="snížená",J915,0)</f>
        <v>0</v>
      </c>
      <c r="BG915" s="218">
        <f>IF(N915="zákl. přenesená",J915,0)</f>
        <v>0</v>
      </c>
      <c r="BH915" s="218">
        <f>IF(N915="sníž. přenesená",J915,0)</f>
        <v>0</v>
      </c>
      <c r="BI915" s="218">
        <f>IF(N915="nulová",J915,0)</f>
        <v>0</v>
      </c>
      <c r="BJ915" s="19" t="s">
        <v>81</v>
      </c>
      <c r="BK915" s="218">
        <f>ROUND(I915*H915,2)</f>
        <v>0</v>
      </c>
      <c r="BL915" s="19" t="s">
        <v>305</v>
      </c>
      <c r="BM915" s="217" t="s">
        <v>1162</v>
      </c>
    </row>
    <row r="916" spans="1:47" s="2" customFormat="1" ht="12">
      <c r="A916" s="40"/>
      <c r="B916" s="41"/>
      <c r="C916" s="42"/>
      <c r="D916" s="219" t="s">
        <v>164</v>
      </c>
      <c r="E916" s="42"/>
      <c r="F916" s="220" t="s">
        <v>1161</v>
      </c>
      <c r="G916" s="42"/>
      <c r="H916" s="42"/>
      <c r="I916" s="221"/>
      <c r="J916" s="42"/>
      <c r="K916" s="42"/>
      <c r="L916" s="46"/>
      <c r="M916" s="222"/>
      <c r="N916" s="223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164</v>
      </c>
      <c r="AU916" s="19" t="s">
        <v>178</v>
      </c>
    </row>
    <row r="917" spans="1:47" s="2" customFormat="1" ht="12">
      <c r="A917" s="40"/>
      <c r="B917" s="41"/>
      <c r="C917" s="42"/>
      <c r="D917" s="224" t="s">
        <v>166</v>
      </c>
      <c r="E917" s="42"/>
      <c r="F917" s="225" t="s">
        <v>1163</v>
      </c>
      <c r="G917" s="42"/>
      <c r="H917" s="42"/>
      <c r="I917" s="221"/>
      <c r="J917" s="42"/>
      <c r="K917" s="42"/>
      <c r="L917" s="46"/>
      <c r="M917" s="222"/>
      <c r="N917" s="223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166</v>
      </c>
      <c r="AU917" s="19" t="s">
        <v>178</v>
      </c>
    </row>
    <row r="918" spans="1:51" s="14" customFormat="1" ht="12">
      <c r="A918" s="14"/>
      <c r="B918" s="236"/>
      <c r="C918" s="237"/>
      <c r="D918" s="219" t="s">
        <v>168</v>
      </c>
      <c r="E918" s="238" t="s">
        <v>28</v>
      </c>
      <c r="F918" s="239" t="s">
        <v>1164</v>
      </c>
      <c r="G918" s="237"/>
      <c r="H918" s="240">
        <v>12</v>
      </c>
      <c r="I918" s="241"/>
      <c r="J918" s="237"/>
      <c r="K918" s="237"/>
      <c r="L918" s="242"/>
      <c r="M918" s="243"/>
      <c r="N918" s="244"/>
      <c r="O918" s="244"/>
      <c r="P918" s="244"/>
      <c r="Q918" s="244"/>
      <c r="R918" s="244"/>
      <c r="S918" s="244"/>
      <c r="T918" s="245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6" t="s">
        <v>168</v>
      </c>
      <c r="AU918" s="246" t="s">
        <v>178</v>
      </c>
      <c r="AV918" s="14" t="s">
        <v>83</v>
      </c>
      <c r="AW918" s="14" t="s">
        <v>35</v>
      </c>
      <c r="AX918" s="14" t="s">
        <v>81</v>
      </c>
      <c r="AY918" s="246" t="s">
        <v>154</v>
      </c>
    </row>
    <row r="919" spans="1:51" s="13" customFormat="1" ht="12">
      <c r="A919" s="13"/>
      <c r="B919" s="226"/>
      <c r="C919" s="227"/>
      <c r="D919" s="219" t="s">
        <v>168</v>
      </c>
      <c r="E919" s="228" t="s">
        <v>28</v>
      </c>
      <c r="F919" s="229" t="s">
        <v>1165</v>
      </c>
      <c r="G919" s="227"/>
      <c r="H919" s="228" t="s">
        <v>28</v>
      </c>
      <c r="I919" s="230"/>
      <c r="J919" s="227"/>
      <c r="K919" s="227"/>
      <c r="L919" s="231"/>
      <c r="M919" s="232"/>
      <c r="N919" s="233"/>
      <c r="O919" s="233"/>
      <c r="P919" s="233"/>
      <c r="Q919" s="233"/>
      <c r="R919" s="233"/>
      <c r="S919" s="233"/>
      <c r="T919" s="23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5" t="s">
        <v>168</v>
      </c>
      <c r="AU919" s="235" t="s">
        <v>178</v>
      </c>
      <c r="AV919" s="13" t="s">
        <v>81</v>
      </c>
      <c r="AW919" s="13" t="s">
        <v>35</v>
      </c>
      <c r="AX919" s="13" t="s">
        <v>73</v>
      </c>
      <c r="AY919" s="235" t="s">
        <v>154</v>
      </c>
    </row>
    <row r="920" spans="1:51" s="13" customFormat="1" ht="12">
      <c r="A920" s="13"/>
      <c r="B920" s="226"/>
      <c r="C920" s="227"/>
      <c r="D920" s="219" t="s">
        <v>168</v>
      </c>
      <c r="E920" s="228" t="s">
        <v>28</v>
      </c>
      <c r="F920" s="229" t="s">
        <v>1166</v>
      </c>
      <c r="G920" s="227"/>
      <c r="H920" s="228" t="s">
        <v>28</v>
      </c>
      <c r="I920" s="230"/>
      <c r="J920" s="227"/>
      <c r="K920" s="227"/>
      <c r="L920" s="231"/>
      <c r="M920" s="232"/>
      <c r="N920" s="233"/>
      <c r="O920" s="233"/>
      <c r="P920" s="233"/>
      <c r="Q920" s="233"/>
      <c r="R920" s="233"/>
      <c r="S920" s="233"/>
      <c r="T920" s="23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5" t="s">
        <v>168</v>
      </c>
      <c r="AU920" s="235" t="s">
        <v>178</v>
      </c>
      <c r="AV920" s="13" t="s">
        <v>81</v>
      </c>
      <c r="AW920" s="13" t="s">
        <v>35</v>
      </c>
      <c r="AX920" s="13" t="s">
        <v>73</v>
      </c>
      <c r="AY920" s="235" t="s">
        <v>154</v>
      </c>
    </row>
    <row r="921" spans="1:51" s="13" customFormat="1" ht="12">
      <c r="A921" s="13"/>
      <c r="B921" s="226"/>
      <c r="C921" s="227"/>
      <c r="D921" s="219" t="s">
        <v>168</v>
      </c>
      <c r="E921" s="228" t="s">
        <v>28</v>
      </c>
      <c r="F921" s="229" t="s">
        <v>1167</v>
      </c>
      <c r="G921" s="227"/>
      <c r="H921" s="228" t="s">
        <v>28</v>
      </c>
      <c r="I921" s="230"/>
      <c r="J921" s="227"/>
      <c r="K921" s="227"/>
      <c r="L921" s="231"/>
      <c r="M921" s="232"/>
      <c r="N921" s="233"/>
      <c r="O921" s="233"/>
      <c r="P921" s="233"/>
      <c r="Q921" s="233"/>
      <c r="R921" s="233"/>
      <c r="S921" s="233"/>
      <c r="T921" s="23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5" t="s">
        <v>168</v>
      </c>
      <c r="AU921" s="235" t="s">
        <v>178</v>
      </c>
      <c r="AV921" s="13" t="s">
        <v>81</v>
      </c>
      <c r="AW921" s="13" t="s">
        <v>35</v>
      </c>
      <c r="AX921" s="13" t="s">
        <v>73</v>
      </c>
      <c r="AY921" s="235" t="s">
        <v>154</v>
      </c>
    </row>
    <row r="922" spans="1:63" s="12" customFormat="1" ht="20.85" customHeight="1">
      <c r="A922" s="12"/>
      <c r="B922" s="190"/>
      <c r="C922" s="191"/>
      <c r="D922" s="192" t="s">
        <v>72</v>
      </c>
      <c r="E922" s="204" t="s">
        <v>1168</v>
      </c>
      <c r="F922" s="204" t="s">
        <v>1169</v>
      </c>
      <c r="G922" s="191"/>
      <c r="H922" s="191"/>
      <c r="I922" s="194"/>
      <c r="J922" s="205">
        <f>BK922</f>
        <v>0</v>
      </c>
      <c r="K922" s="191"/>
      <c r="L922" s="196"/>
      <c r="M922" s="197"/>
      <c r="N922" s="198"/>
      <c r="O922" s="198"/>
      <c r="P922" s="199">
        <f>SUM(P923:P1013)</f>
        <v>0</v>
      </c>
      <c r="Q922" s="198"/>
      <c r="R922" s="199">
        <f>SUM(R923:R1013)</f>
        <v>4.2397438</v>
      </c>
      <c r="S922" s="198"/>
      <c r="T922" s="200">
        <f>SUM(T923:T1013)</f>
        <v>0</v>
      </c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R922" s="201" t="s">
        <v>83</v>
      </c>
      <c r="AT922" s="202" t="s">
        <v>72</v>
      </c>
      <c r="AU922" s="202" t="s">
        <v>83</v>
      </c>
      <c r="AY922" s="201" t="s">
        <v>154</v>
      </c>
      <c r="BK922" s="203">
        <f>SUM(BK923:BK1013)</f>
        <v>0</v>
      </c>
    </row>
    <row r="923" spans="1:65" s="2" customFormat="1" ht="37.8" customHeight="1">
      <c r="A923" s="40"/>
      <c r="B923" s="41"/>
      <c r="C923" s="206" t="s">
        <v>1170</v>
      </c>
      <c r="D923" s="206" t="s">
        <v>157</v>
      </c>
      <c r="E923" s="207" t="s">
        <v>1171</v>
      </c>
      <c r="F923" s="208" t="s">
        <v>1172</v>
      </c>
      <c r="G923" s="209" t="s">
        <v>160</v>
      </c>
      <c r="H923" s="210">
        <v>211.7</v>
      </c>
      <c r="I923" s="211"/>
      <c r="J923" s="212">
        <f>ROUND(I923*H923,2)</f>
        <v>0</v>
      </c>
      <c r="K923" s="208" t="s">
        <v>161</v>
      </c>
      <c r="L923" s="46"/>
      <c r="M923" s="213" t="s">
        <v>28</v>
      </c>
      <c r="N923" s="214" t="s">
        <v>44</v>
      </c>
      <c r="O923" s="86"/>
      <c r="P923" s="215">
        <f>O923*H923</f>
        <v>0</v>
      </c>
      <c r="Q923" s="215">
        <v>0.00095</v>
      </c>
      <c r="R923" s="215">
        <f>Q923*H923</f>
        <v>0.201115</v>
      </c>
      <c r="S923" s="215">
        <v>0</v>
      </c>
      <c r="T923" s="216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17" t="s">
        <v>305</v>
      </c>
      <c r="AT923" s="217" t="s">
        <v>157</v>
      </c>
      <c r="AU923" s="217" t="s">
        <v>178</v>
      </c>
      <c r="AY923" s="19" t="s">
        <v>154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9" t="s">
        <v>81</v>
      </c>
      <c r="BK923" s="218">
        <f>ROUND(I923*H923,2)</f>
        <v>0</v>
      </c>
      <c r="BL923" s="19" t="s">
        <v>305</v>
      </c>
      <c r="BM923" s="217" t="s">
        <v>1173</v>
      </c>
    </row>
    <row r="924" spans="1:47" s="2" customFormat="1" ht="12">
      <c r="A924" s="40"/>
      <c r="B924" s="41"/>
      <c r="C924" s="42"/>
      <c r="D924" s="219" t="s">
        <v>164</v>
      </c>
      <c r="E924" s="42"/>
      <c r="F924" s="220" t="s">
        <v>1174</v>
      </c>
      <c r="G924" s="42"/>
      <c r="H924" s="42"/>
      <c r="I924" s="221"/>
      <c r="J924" s="42"/>
      <c r="K924" s="42"/>
      <c r="L924" s="46"/>
      <c r="M924" s="222"/>
      <c r="N924" s="223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164</v>
      </c>
      <c r="AU924" s="19" t="s">
        <v>178</v>
      </c>
    </row>
    <row r="925" spans="1:47" s="2" customFormat="1" ht="12">
      <c r="A925" s="40"/>
      <c r="B925" s="41"/>
      <c r="C925" s="42"/>
      <c r="D925" s="224" t="s">
        <v>166</v>
      </c>
      <c r="E925" s="42"/>
      <c r="F925" s="225" t="s">
        <v>1175</v>
      </c>
      <c r="G925" s="42"/>
      <c r="H925" s="42"/>
      <c r="I925" s="221"/>
      <c r="J925" s="42"/>
      <c r="K925" s="42"/>
      <c r="L925" s="46"/>
      <c r="M925" s="222"/>
      <c r="N925" s="223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166</v>
      </c>
      <c r="AU925" s="19" t="s">
        <v>178</v>
      </c>
    </row>
    <row r="926" spans="1:51" s="13" customFormat="1" ht="12">
      <c r="A926" s="13"/>
      <c r="B926" s="226"/>
      <c r="C926" s="227"/>
      <c r="D926" s="219" t="s">
        <v>168</v>
      </c>
      <c r="E926" s="228" t="s">
        <v>28</v>
      </c>
      <c r="F926" s="229" t="s">
        <v>1176</v>
      </c>
      <c r="G926" s="227"/>
      <c r="H926" s="228" t="s">
        <v>28</v>
      </c>
      <c r="I926" s="230"/>
      <c r="J926" s="227"/>
      <c r="K926" s="227"/>
      <c r="L926" s="231"/>
      <c r="M926" s="232"/>
      <c r="N926" s="233"/>
      <c r="O926" s="233"/>
      <c r="P926" s="233"/>
      <c r="Q926" s="233"/>
      <c r="R926" s="233"/>
      <c r="S926" s="233"/>
      <c r="T926" s="23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5" t="s">
        <v>168</v>
      </c>
      <c r="AU926" s="235" t="s">
        <v>178</v>
      </c>
      <c r="AV926" s="13" t="s">
        <v>81</v>
      </c>
      <c r="AW926" s="13" t="s">
        <v>35</v>
      </c>
      <c r="AX926" s="13" t="s">
        <v>73</v>
      </c>
      <c r="AY926" s="235" t="s">
        <v>154</v>
      </c>
    </row>
    <row r="927" spans="1:51" s="14" customFormat="1" ht="12">
      <c r="A927" s="14"/>
      <c r="B927" s="236"/>
      <c r="C927" s="237"/>
      <c r="D927" s="219" t="s">
        <v>168</v>
      </c>
      <c r="E927" s="238" t="s">
        <v>28</v>
      </c>
      <c r="F927" s="239" t="s">
        <v>1177</v>
      </c>
      <c r="G927" s="237"/>
      <c r="H927" s="240">
        <v>211.7</v>
      </c>
      <c r="I927" s="241"/>
      <c r="J927" s="237"/>
      <c r="K927" s="237"/>
      <c r="L927" s="242"/>
      <c r="M927" s="243"/>
      <c r="N927" s="244"/>
      <c r="O927" s="244"/>
      <c r="P927" s="244"/>
      <c r="Q927" s="244"/>
      <c r="R927" s="244"/>
      <c r="S927" s="244"/>
      <c r="T927" s="245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6" t="s">
        <v>168</v>
      </c>
      <c r="AU927" s="246" t="s">
        <v>178</v>
      </c>
      <c r="AV927" s="14" t="s">
        <v>83</v>
      </c>
      <c r="AW927" s="14" t="s">
        <v>35</v>
      </c>
      <c r="AX927" s="14" t="s">
        <v>81</v>
      </c>
      <c r="AY927" s="246" t="s">
        <v>154</v>
      </c>
    </row>
    <row r="928" spans="1:65" s="2" customFormat="1" ht="44.25" customHeight="1">
      <c r="A928" s="40"/>
      <c r="B928" s="41"/>
      <c r="C928" s="269" t="s">
        <v>1178</v>
      </c>
      <c r="D928" s="269" t="s">
        <v>627</v>
      </c>
      <c r="E928" s="270" t="s">
        <v>1179</v>
      </c>
      <c r="F928" s="271" t="s">
        <v>1180</v>
      </c>
      <c r="G928" s="272" t="s">
        <v>160</v>
      </c>
      <c r="H928" s="273">
        <v>223</v>
      </c>
      <c r="I928" s="274"/>
      <c r="J928" s="275">
        <f>ROUND(I928*H928,2)</f>
        <v>0</v>
      </c>
      <c r="K928" s="271" t="s">
        <v>161</v>
      </c>
      <c r="L928" s="276"/>
      <c r="M928" s="277" t="s">
        <v>28</v>
      </c>
      <c r="N928" s="278" t="s">
        <v>44</v>
      </c>
      <c r="O928" s="86"/>
      <c r="P928" s="215">
        <f>O928*H928</f>
        <v>0</v>
      </c>
      <c r="Q928" s="215">
        <v>0.0022</v>
      </c>
      <c r="R928" s="215">
        <f>Q928*H928</f>
        <v>0.49060000000000004</v>
      </c>
      <c r="S928" s="215">
        <v>0</v>
      </c>
      <c r="T928" s="216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7" t="s">
        <v>442</v>
      </c>
      <c r="AT928" s="217" t="s">
        <v>627</v>
      </c>
      <c r="AU928" s="217" t="s">
        <v>178</v>
      </c>
      <c r="AY928" s="19" t="s">
        <v>154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9" t="s">
        <v>81</v>
      </c>
      <c r="BK928" s="218">
        <f>ROUND(I928*H928,2)</f>
        <v>0</v>
      </c>
      <c r="BL928" s="19" t="s">
        <v>305</v>
      </c>
      <c r="BM928" s="217" t="s">
        <v>1181</v>
      </c>
    </row>
    <row r="929" spans="1:47" s="2" customFormat="1" ht="12">
      <c r="A929" s="40"/>
      <c r="B929" s="41"/>
      <c r="C929" s="42"/>
      <c r="D929" s="219" t="s">
        <v>164</v>
      </c>
      <c r="E929" s="42"/>
      <c r="F929" s="220" t="s">
        <v>1180</v>
      </c>
      <c r="G929" s="42"/>
      <c r="H929" s="42"/>
      <c r="I929" s="221"/>
      <c r="J929" s="42"/>
      <c r="K929" s="42"/>
      <c r="L929" s="46"/>
      <c r="M929" s="222"/>
      <c r="N929" s="223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164</v>
      </c>
      <c r="AU929" s="19" t="s">
        <v>178</v>
      </c>
    </row>
    <row r="930" spans="1:51" s="13" customFormat="1" ht="12">
      <c r="A930" s="13"/>
      <c r="B930" s="226"/>
      <c r="C930" s="227"/>
      <c r="D930" s="219" t="s">
        <v>168</v>
      </c>
      <c r="E930" s="228" t="s">
        <v>28</v>
      </c>
      <c r="F930" s="229" t="s">
        <v>1182</v>
      </c>
      <c r="G930" s="227"/>
      <c r="H930" s="228" t="s">
        <v>28</v>
      </c>
      <c r="I930" s="230"/>
      <c r="J930" s="227"/>
      <c r="K930" s="227"/>
      <c r="L930" s="231"/>
      <c r="M930" s="232"/>
      <c r="N930" s="233"/>
      <c r="O930" s="233"/>
      <c r="P930" s="233"/>
      <c r="Q930" s="233"/>
      <c r="R930" s="233"/>
      <c r="S930" s="233"/>
      <c r="T930" s="23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5" t="s">
        <v>168</v>
      </c>
      <c r="AU930" s="235" t="s">
        <v>178</v>
      </c>
      <c r="AV930" s="13" t="s">
        <v>81</v>
      </c>
      <c r="AW930" s="13" t="s">
        <v>35</v>
      </c>
      <c r="AX930" s="13" t="s">
        <v>73</v>
      </c>
      <c r="AY930" s="235" t="s">
        <v>154</v>
      </c>
    </row>
    <row r="931" spans="1:51" s="14" customFormat="1" ht="12">
      <c r="A931" s="14"/>
      <c r="B931" s="236"/>
      <c r="C931" s="237"/>
      <c r="D931" s="219" t="s">
        <v>168</v>
      </c>
      <c r="E931" s="238" t="s">
        <v>28</v>
      </c>
      <c r="F931" s="239" t="s">
        <v>1183</v>
      </c>
      <c r="G931" s="237"/>
      <c r="H931" s="240">
        <v>223</v>
      </c>
      <c r="I931" s="241"/>
      <c r="J931" s="237"/>
      <c r="K931" s="237"/>
      <c r="L931" s="242"/>
      <c r="M931" s="243"/>
      <c r="N931" s="244"/>
      <c r="O931" s="244"/>
      <c r="P931" s="244"/>
      <c r="Q931" s="244"/>
      <c r="R931" s="244"/>
      <c r="S931" s="244"/>
      <c r="T931" s="245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6" t="s">
        <v>168</v>
      </c>
      <c r="AU931" s="246" t="s">
        <v>178</v>
      </c>
      <c r="AV931" s="14" t="s">
        <v>83</v>
      </c>
      <c r="AW931" s="14" t="s">
        <v>35</v>
      </c>
      <c r="AX931" s="14" t="s">
        <v>81</v>
      </c>
      <c r="AY931" s="246" t="s">
        <v>154</v>
      </c>
    </row>
    <row r="932" spans="1:65" s="2" customFormat="1" ht="24.15" customHeight="1">
      <c r="A932" s="40"/>
      <c r="B932" s="41"/>
      <c r="C932" s="206" t="s">
        <v>1184</v>
      </c>
      <c r="D932" s="206" t="s">
        <v>157</v>
      </c>
      <c r="E932" s="207" t="s">
        <v>1185</v>
      </c>
      <c r="F932" s="208" t="s">
        <v>1186</v>
      </c>
      <c r="G932" s="209" t="s">
        <v>160</v>
      </c>
      <c r="H932" s="210">
        <v>211.7</v>
      </c>
      <c r="I932" s="211"/>
      <c r="J932" s="212">
        <f>ROUND(I932*H932,2)</f>
        <v>0</v>
      </c>
      <c r="K932" s="208" t="s">
        <v>161</v>
      </c>
      <c r="L932" s="46"/>
      <c r="M932" s="213" t="s">
        <v>28</v>
      </c>
      <c r="N932" s="214" t="s">
        <v>44</v>
      </c>
      <c r="O932" s="86"/>
      <c r="P932" s="215">
        <f>O932*H932</f>
        <v>0</v>
      </c>
      <c r="Q932" s="215">
        <v>0</v>
      </c>
      <c r="R932" s="215">
        <f>Q932*H932</f>
        <v>0</v>
      </c>
      <c r="S932" s="215">
        <v>0</v>
      </c>
      <c r="T932" s="216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17" t="s">
        <v>305</v>
      </c>
      <c r="AT932" s="217" t="s">
        <v>157</v>
      </c>
      <c r="AU932" s="217" t="s">
        <v>178</v>
      </c>
      <c r="AY932" s="19" t="s">
        <v>154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9" t="s">
        <v>81</v>
      </c>
      <c r="BK932" s="218">
        <f>ROUND(I932*H932,2)</f>
        <v>0</v>
      </c>
      <c r="BL932" s="19" t="s">
        <v>305</v>
      </c>
      <c r="BM932" s="217" t="s">
        <v>1187</v>
      </c>
    </row>
    <row r="933" spans="1:47" s="2" customFormat="1" ht="12">
      <c r="A933" s="40"/>
      <c r="B933" s="41"/>
      <c r="C933" s="42"/>
      <c r="D933" s="219" t="s">
        <v>164</v>
      </c>
      <c r="E933" s="42"/>
      <c r="F933" s="220" t="s">
        <v>1186</v>
      </c>
      <c r="G933" s="42"/>
      <c r="H933" s="42"/>
      <c r="I933" s="221"/>
      <c r="J933" s="42"/>
      <c r="K933" s="42"/>
      <c r="L933" s="46"/>
      <c r="M933" s="222"/>
      <c r="N933" s="223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164</v>
      </c>
      <c r="AU933" s="19" t="s">
        <v>178</v>
      </c>
    </row>
    <row r="934" spans="1:47" s="2" customFormat="1" ht="12">
      <c r="A934" s="40"/>
      <c r="B934" s="41"/>
      <c r="C934" s="42"/>
      <c r="D934" s="224" t="s">
        <v>166</v>
      </c>
      <c r="E934" s="42"/>
      <c r="F934" s="225" t="s">
        <v>1188</v>
      </c>
      <c r="G934" s="42"/>
      <c r="H934" s="42"/>
      <c r="I934" s="221"/>
      <c r="J934" s="42"/>
      <c r="K934" s="42"/>
      <c r="L934" s="46"/>
      <c r="M934" s="222"/>
      <c r="N934" s="223"/>
      <c r="O934" s="86"/>
      <c r="P934" s="86"/>
      <c r="Q934" s="86"/>
      <c r="R934" s="86"/>
      <c r="S934" s="86"/>
      <c r="T934" s="87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9" t="s">
        <v>166</v>
      </c>
      <c r="AU934" s="19" t="s">
        <v>178</v>
      </c>
    </row>
    <row r="935" spans="1:65" s="2" customFormat="1" ht="33" customHeight="1">
      <c r="A935" s="40"/>
      <c r="B935" s="41"/>
      <c r="C935" s="206" t="s">
        <v>1189</v>
      </c>
      <c r="D935" s="206" t="s">
        <v>157</v>
      </c>
      <c r="E935" s="207" t="s">
        <v>1190</v>
      </c>
      <c r="F935" s="208" t="s">
        <v>1191</v>
      </c>
      <c r="G935" s="209" t="s">
        <v>160</v>
      </c>
      <c r="H935" s="210">
        <v>18</v>
      </c>
      <c r="I935" s="211"/>
      <c r="J935" s="212">
        <f>ROUND(I935*H935,2)</f>
        <v>0</v>
      </c>
      <c r="K935" s="208" t="s">
        <v>161</v>
      </c>
      <c r="L935" s="46"/>
      <c r="M935" s="213" t="s">
        <v>28</v>
      </c>
      <c r="N935" s="214" t="s">
        <v>44</v>
      </c>
      <c r="O935" s="86"/>
      <c r="P935" s="215">
        <f>O935*H935</f>
        <v>0</v>
      </c>
      <c r="Q935" s="215">
        <v>0.03501</v>
      </c>
      <c r="R935" s="215">
        <f>Q935*H935</f>
        <v>0.63018</v>
      </c>
      <c r="S935" s="215">
        <v>0</v>
      </c>
      <c r="T935" s="216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7" t="s">
        <v>305</v>
      </c>
      <c r="AT935" s="217" t="s">
        <v>157</v>
      </c>
      <c r="AU935" s="217" t="s">
        <v>178</v>
      </c>
      <c r="AY935" s="19" t="s">
        <v>154</v>
      </c>
      <c r="BE935" s="218">
        <f>IF(N935="základní",J935,0)</f>
        <v>0</v>
      </c>
      <c r="BF935" s="218">
        <f>IF(N935="snížená",J935,0)</f>
        <v>0</v>
      </c>
      <c r="BG935" s="218">
        <f>IF(N935="zákl. přenesená",J935,0)</f>
        <v>0</v>
      </c>
      <c r="BH935" s="218">
        <f>IF(N935="sníž. přenesená",J935,0)</f>
        <v>0</v>
      </c>
      <c r="BI935" s="218">
        <f>IF(N935="nulová",J935,0)</f>
        <v>0</v>
      </c>
      <c r="BJ935" s="19" t="s">
        <v>81</v>
      </c>
      <c r="BK935" s="218">
        <f>ROUND(I935*H935,2)</f>
        <v>0</v>
      </c>
      <c r="BL935" s="19" t="s">
        <v>305</v>
      </c>
      <c r="BM935" s="217" t="s">
        <v>1192</v>
      </c>
    </row>
    <row r="936" spans="1:47" s="2" customFormat="1" ht="12">
      <c r="A936" s="40"/>
      <c r="B936" s="41"/>
      <c r="C936" s="42"/>
      <c r="D936" s="219" t="s">
        <v>164</v>
      </c>
      <c r="E936" s="42"/>
      <c r="F936" s="220" t="s">
        <v>1193</v>
      </c>
      <c r="G936" s="42"/>
      <c r="H936" s="42"/>
      <c r="I936" s="221"/>
      <c r="J936" s="42"/>
      <c r="K936" s="42"/>
      <c r="L936" s="46"/>
      <c r="M936" s="222"/>
      <c r="N936" s="223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164</v>
      </c>
      <c r="AU936" s="19" t="s">
        <v>178</v>
      </c>
    </row>
    <row r="937" spans="1:47" s="2" customFormat="1" ht="12">
      <c r="A937" s="40"/>
      <c r="B937" s="41"/>
      <c r="C937" s="42"/>
      <c r="D937" s="224" t="s">
        <v>166</v>
      </c>
      <c r="E937" s="42"/>
      <c r="F937" s="225" t="s">
        <v>1194</v>
      </c>
      <c r="G937" s="42"/>
      <c r="H937" s="42"/>
      <c r="I937" s="221"/>
      <c r="J937" s="42"/>
      <c r="K937" s="42"/>
      <c r="L937" s="46"/>
      <c r="M937" s="222"/>
      <c r="N937" s="223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166</v>
      </c>
      <c r="AU937" s="19" t="s">
        <v>178</v>
      </c>
    </row>
    <row r="938" spans="1:51" s="13" customFormat="1" ht="12">
      <c r="A938" s="13"/>
      <c r="B938" s="226"/>
      <c r="C938" s="227"/>
      <c r="D938" s="219" t="s">
        <v>168</v>
      </c>
      <c r="E938" s="228" t="s">
        <v>28</v>
      </c>
      <c r="F938" s="229" t="s">
        <v>1195</v>
      </c>
      <c r="G938" s="227"/>
      <c r="H938" s="228" t="s">
        <v>28</v>
      </c>
      <c r="I938" s="230"/>
      <c r="J938" s="227"/>
      <c r="K938" s="227"/>
      <c r="L938" s="231"/>
      <c r="M938" s="232"/>
      <c r="N938" s="233"/>
      <c r="O938" s="233"/>
      <c r="P938" s="233"/>
      <c r="Q938" s="233"/>
      <c r="R938" s="233"/>
      <c r="S938" s="233"/>
      <c r="T938" s="23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5" t="s">
        <v>168</v>
      </c>
      <c r="AU938" s="235" t="s">
        <v>178</v>
      </c>
      <c r="AV938" s="13" t="s">
        <v>81</v>
      </c>
      <c r="AW938" s="13" t="s">
        <v>35</v>
      </c>
      <c r="AX938" s="13" t="s">
        <v>73</v>
      </c>
      <c r="AY938" s="235" t="s">
        <v>154</v>
      </c>
    </row>
    <row r="939" spans="1:51" s="14" customFormat="1" ht="12">
      <c r="A939" s="14"/>
      <c r="B939" s="236"/>
      <c r="C939" s="237"/>
      <c r="D939" s="219" t="s">
        <v>168</v>
      </c>
      <c r="E939" s="238" t="s">
        <v>28</v>
      </c>
      <c r="F939" s="239" t="s">
        <v>1196</v>
      </c>
      <c r="G939" s="237"/>
      <c r="H939" s="240">
        <v>17.55</v>
      </c>
      <c r="I939" s="241"/>
      <c r="J939" s="237"/>
      <c r="K939" s="237"/>
      <c r="L939" s="242"/>
      <c r="M939" s="243"/>
      <c r="N939" s="244"/>
      <c r="O939" s="244"/>
      <c r="P939" s="244"/>
      <c r="Q939" s="244"/>
      <c r="R939" s="244"/>
      <c r="S939" s="244"/>
      <c r="T939" s="245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6" t="s">
        <v>168</v>
      </c>
      <c r="AU939" s="246" t="s">
        <v>178</v>
      </c>
      <c r="AV939" s="14" t="s">
        <v>83</v>
      </c>
      <c r="AW939" s="14" t="s">
        <v>35</v>
      </c>
      <c r="AX939" s="14" t="s">
        <v>73</v>
      </c>
      <c r="AY939" s="246" t="s">
        <v>154</v>
      </c>
    </row>
    <row r="940" spans="1:51" s="14" customFormat="1" ht="12">
      <c r="A940" s="14"/>
      <c r="B940" s="236"/>
      <c r="C940" s="237"/>
      <c r="D940" s="219" t="s">
        <v>168</v>
      </c>
      <c r="E940" s="238" t="s">
        <v>28</v>
      </c>
      <c r="F940" s="239" t="s">
        <v>1197</v>
      </c>
      <c r="G940" s="237"/>
      <c r="H940" s="240">
        <v>0.45</v>
      </c>
      <c r="I940" s="241"/>
      <c r="J940" s="237"/>
      <c r="K940" s="237"/>
      <c r="L940" s="242"/>
      <c r="M940" s="243"/>
      <c r="N940" s="244"/>
      <c r="O940" s="244"/>
      <c r="P940" s="244"/>
      <c r="Q940" s="244"/>
      <c r="R940" s="244"/>
      <c r="S940" s="244"/>
      <c r="T940" s="245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6" t="s">
        <v>168</v>
      </c>
      <c r="AU940" s="246" t="s">
        <v>178</v>
      </c>
      <c r="AV940" s="14" t="s">
        <v>83</v>
      </c>
      <c r="AW940" s="14" t="s">
        <v>35</v>
      </c>
      <c r="AX940" s="14" t="s">
        <v>73</v>
      </c>
      <c r="AY940" s="246" t="s">
        <v>154</v>
      </c>
    </row>
    <row r="941" spans="1:51" s="15" customFormat="1" ht="12">
      <c r="A941" s="15"/>
      <c r="B941" s="247"/>
      <c r="C941" s="248"/>
      <c r="D941" s="219" t="s">
        <v>168</v>
      </c>
      <c r="E941" s="249" t="s">
        <v>28</v>
      </c>
      <c r="F941" s="250" t="s">
        <v>222</v>
      </c>
      <c r="G941" s="248"/>
      <c r="H941" s="251">
        <v>18</v>
      </c>
      <c r="I941" s="252"/>
      <c r="J941" s="248"/>
      <c r="K941" s="248"/>
      <c r="L941" s="253"/>
      <c r="M941" s="254"/>
      <c r="N941" s="255"/>
      <c r="O941" s="255"/>
      <c r="P941" s="255"/>
      <c r="Q941" s="255"/>
      <c r="R941" s="255"/>
      <c r="S941" s="255"/>
      <c r="T941" s="25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57" t="s">
        <v>168</v>
      </c>
      <c r="AU941" s="257" t="s">
        <v>178</v>
      </c>
      <c r="AV941" s="15" t="s">
        <v>162</v>
      </c>
      <c r="AW941" s="15" t="s">
        <v>35</v>
      </c>
      <c r="AX941" s="15" t="s">
        <v>81</v>
      </c>
      <c r="AY941" s="257" t="s">
        <v>154</v>
      </c>
    </row>
    <row r="942" spans="1:65" s="2" customFormat="1" ht="24.15" customHeight="1">
      <c r="A942" s="40"/>
      <c r="B942" s="41"/>
      <c r="C942" s="206" t="s">
        <v>1198</v>
      </c>
      <c r="D942" s="206" t="s">
        <v>157</v>
      </c>
      <c r="E942" s="207" t="s">
        <v>1199</v>
      </c>
      <c r="F942" s="208" t="s">
        <v>1200</v>
      </c>
      <c r="G942" s="209" t="s">
        <v>160</v>
      </c>
      <c r="H942" s="210">
        <v>6</v>
      </c>
      <c r="I942" s="211"/>
      <c r="J942" s="212">
        <f>ROUND(I942*H942,2)</f>
        <v>0</v>
      </c>
      <c r="K942" s="208" t="s">
        <v>161</v>
      </c>
      <c r="L942" s="46"/>
      <c r="M942" s="213" t="s">
        <v>28</v>
      </c>
      <c r="N942" s="214" t="s">
        <v>44</v>
      </c>
      <c r="O942" s="86"/>
      <c r="P942" s="215">
        <f>O942*H942</f>
        <v>0</v>
      </c>
      <c r="Q942" s="215">
        <v>0.04696</v>
      </c>
      <c r="R942" s="215">
        <f>Q942*H942</f>
        <v>0.28176</v>
      </c>
      <c r="S942" s="215">
        <v>0</v>
      </c>
      <c r="T942" s="216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305</v>
      </c>
      <c r="AT942" s="217" t="s">
        <v>157</v>
      </c>
      <c r="AU942" s="217" t="s">
        <v>178</v>
      </c>
      <c r="AY942" s="19" t="s">
        <v>154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81</v>
      </c>
      <c r="BK942" s="218">
        <f>ROUND(I942*H942,2)</f>
        <v>0</v>
      </c>
      <c r="BL942" s="19" t="s">
        <v>305</v>
      </c>
      <c r="BM942" s="217" t="s">
        <v>1201</v>
      </c>
    </row>
    <row r="943" spans="1:47" s="2" customFormat="1" ht="12">
      <c r="A943" s="40"/>
      <c r="B943" s="41"/>
      <c r="C943" s="42"/>
      <c r="D943" s="219" t="s">
        <v>164</v>
      </c>
      <c r="E943" s="42"/>
      <c r="F943" s="220" t="s">
        <v>1202</v>
      </c>
      <c r="G943" s="42"/>
      <c r="H943" s="42"/>
      <c r="I943" s="221"/>
      <c r="J943" s="42"/>
      <c r="K943" s="42"/>
      <c r="L943" s="46"/>
      <c r="M943" s="222"/>
      <c r="N943" s="223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164</v>
      </c>
      <c r="AU943" s="19" t="s">
        <v>178</v>
      </c>
    </row>
    <row r="944" spans="1:47" s="2" customFormat="1" ht="12">
      <c r="A944" s="40"/>
      <c r="B944" s="41"/>
      <c r="C944" s="42"/>
      <c r="D944" s="224" t="s">
        <v>166</v>
      </c>
      <c r="E944" s="42"/>
      <c r="F944" s="225" t="s">
        <v>1203</v>
      </c>
      <c r="G944" s="42"/>
      <c r="H944" s="42"/>
      <c r="I944" s="221"/>
      <c r="J944" s="42"/>
      <c r="K944" s="42"/>
      <c r="L944" s="46"/>
      <c r="M944" s="222"/>
      <c r="N944" s="223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166</v>
      </c>
      <c r="AU944" s="19" t="s">
        <v>178</v>
      </c>
    </row>
    <row r="945" spans="1:51" s="13" customFormat="1" ht="12">
      <c r="A945" s="13"/>
      <c r="B945" s="226"/>
      <c r="C945" s="227"/>
      <c r="D945" s="219" t="s">
        <v>168</v>
      </c>
      <c r="E945" s="228" t="s">
        <v>28</v>
      </c>
      <c r="F945" s="229" t="s">
        <v>1204</v>
      </c>
      <c r="G945" s="227"/>
      <c r="H945" s="228" t="s">
        <v>28</v>
      </c>
      <c r="I945" s="230"/>
      <c r="J945" s="227"/>
      <c r="K945" s="227"/>
      <c r="L945" s="231"/>
      <c r="M945" s="232"/>
      <c r="N945" s="233"/>
      <c r="O945" s="233"/>
      <c r="P945" s="233"/>
      <c r="Q945" s="233"/>
      <c r="R945" s="233"/>
      <c r="S945" s="233"/>
      <c r="T945" s="23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5" t="s">
        <v>168</v>
      </c>
      <c r="AU945" s="235" t="s">
        <v>178</v>
      </c>
      <c r="AV945" s="13" t="s">
        <v>81</v>
      </c>
      <c r="AW945" s="13" t="s">
        <v>35</v>
      </c>
      <c r="AX945" s="13" t="s">
        <v>73</v>
      </c>
      <c r="AY945" s="235" t="s">
        <v>154</v>
      </c>
    </row>
    <row r="946" spans="1:51" s="14" customFormat="1" ht="12">
      <c r="A946" s="14"/>
      <c r="B946" s="236"/>
      <c r="C946" s="237"/>
      <c r="D946" s="219" t="s">
        <v>168</v>
      </c>
      <c r="E946" s="238" t="s">
        <v>28</v>
      </c>
      <c r="F946" s="239" t="s">
        <v>1205</v>
      </c>
      <c r="G946" s="237"/>
      <c r="H946" s="240">
        <v>6</v>
      </c>
      <c r="I946" s="241"/>
      <c r="J946" s="237"/>
      <c r="K946" s="237"/>
      <c r="L946" s="242"/>
      <c r="M946" s="243"/>
      <c r="N946" s="244"/>
      <c r="O946" s="244"/>
      <c r="P946" s="244"/>
      <c r="Q946" s="244"/>
      <c r="R946" s="244"/>
      <c r="S946" s="244"/>
      <c r="T946" s="245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6" t="s">
        <v>168</v>
      </c>
      <c r="AU946" s="246" t="s">
        <v>178</v>
      </c>
      <c r="AV946" s="14" t="s">
        <v>83</v>
      </c>
      <c r="AW946" s="14" t="s">
        <v>35</v>
      </c>
      <c r="AX946" s="14" t="s">
        <v>81</v>
      </c>
      <c r="AY946" s="246" t="s">
        <v>154</v>
      </c>
    </row>
    <row r="947" spans="1:65" s="2" customFormat="1" ht="24.15" customHeight="1">
      <c r="A947" s="40"/>
      <c r="B947" s="41"/>
      <c r="C947" s="206" t="s">
        <v>1206</v>
      </c>
      <c r="D947" s="206" t="s">
        <v>157</v>
      </c>
      <c r="E947" s="207" t="s">
        <v>1207</v>
      </c>
      <c r="F947" s="208" t="s">
        <v>1208</v>
      </c>
      <c r="G947" s="209" t="s">
        <v>160</v>
      </c>
      <c r="H947" s="210">
        <v>14</v>
      </c>
      <c r="I947" s="211"/>
      <c r="J947" s="212">
        <f>ROUND(I947*H947,2)</f>
        <v>0</v>
      </c>
      <c r="K947" s="208" t="s">
        <v>161</v>
      </c>
      <c r="L947" s="46"/>
      <c r="M947" s="213" t="s">
        <v>28</v>
      </c>
      <c r="N947" s="214" t="s">
        <v>44</v>
      </c>
      <c r="O947" s="86"/>
      <c r="P947" s="215">
        <f>O947*H947</f>
        <v>0</v>
      </c>
      <c r="Q947" s="215">
        <v>0.02539</v>
      </c>
      <c r="R947" s="215">
        <f>Q947*H947</f>
        <v>0.35546</v>
      </c>
      <c r="S947" s="215">
        <v>0</v>
      </c>
      <c r="T947" s="216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17" t="s">
        <v>305</v>
      </c>
      <c r="AT947" s="217" t="s">
        <v>157</v>
      </c>
      <c r="AU947" s="217" t="s">
        <v>178</v>
      </c>
      <c r="AY947" s="19" t="s">
        <v>154</v>
      </c>
      <c r="BE947" s="218">
        <f>IF(N947="základní",J947,0)</f>
        <v>0</v>
      </c>
      <c r="BF947" s="218">
        <f>IF(N947="snížená",J947,0)</f>
        <v>0</v>
      </c>
      <c r="BG947" s="218">
        <f>IF(N947="zákl. přenesená",J947,0)</f>
        <v>0</v>
      </c>
      <c r="BH947" s="218">
        <f>IF(N947="sníž. přenesená",J947,0)</f>
        <v>0</v>
      </c>
      <c r="BI947" s="218">
        <f>IF(N947="nulová",J947,0)</f>
        <v>0</v>
      </c>
      <c r="BJ947" s="19" t="s">
        <v>81</v>
      </c>
      <c r="BK947" s="218">
        <f>ROUND(I947*H947,2)</f>
        <v>0</v>
      </c>
      <c r="BL947" s="19" t="s">
        <v>305</v>
      </c>
      <c r="BM947" s="217" t="s">
        <v>1209</v>
      </c>
    </row>
    <row r="948" spans="1:47" s="2" customFormat="1" ht="12">
      <c r="A948" s="40"/>
      <c r="B948" s="41"/>
      <c r="C948" s="42"/>
      <c r="D948" s="219" t="s">
        <v>164</v>
      </c>
      <c r="E948" s="42"/>
      <c r="F948" s="220" t="s">
        <v>1210</v>
      </c>
      <c r="G948" s="42"/>
      <c r="H948" s="42"/>
      <c r="I948" s="221"/>
      <c r="J948" s="42"/>
      <c r="K948" s="42"/>
      <c r="L948" s="46"/>
      <c r="M948" s="222"/>
      <c r="N948" s="223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164</v>
      </c>
      <c r="AU948" s="19" t="s">
        <v>178</v>
      </c>
    </row>
    <row r="949" spans="1:47" s="2" customFormat="1" ht="12">
      <c r="A949" s="40"/>
      <c r="B949" s="41"/>
      <c r="C949" s="42"/>
      <c r="D949" s="224" t="s">
        <v>166</v>
      </c>
      <c r="E949" s="42"/>
      <c r="F949" s="225" t="s">
        <v>1211</v>
      </c>
      <c r="G949" s="42"/>
      <c r="H949" s="42"/>
      <c r="I949" s="221"/>
      <c r="J949" s="42"/>
      <c r="K949" s="42"/>
      <c r="L949" s="46"/>
      <c r="M949" s="222"/>
      <c r="N949" s="223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166</v>
      </c>
      <c r="AU949" s="19" t="s">
        <v>178</v>
      </c>
    </row>
    <row r="950" spans="1:51" s="13" customFormat="1" ht="12">
      <c r="A950" s="13"/>
      <c r="B950" s="226"/>
      <c r="C950" s="227"/>
      <c r="D950" s="219" t="s">
        <v>168</v>
      </c>
      <c r="E950" s="228" t="s">
        <v>28</v>
      </c>
      <c r="F950" s="229" t="s">
        <v>1212</v>
      </c>
      <c r="G950" s="227"/>
      <c r="H950" s="228" t="s">
        <v>28</v>
      </c>
      <c r="I950" s="230"/>
      <c r="J950" s="227"/>
      <c r="K950" s="227"/>
      <c r="L950" s="231"/>
      <c r="M950" s="232"/>
      <c r="N950" s="233"/>
      <c r="O950" s="233"/>
      <c r="P950" s="233"/>
      <c r="Q950" s="233"/>
      <c r="R950" s="233"/>
      <c r="S950" s="233"/>
      <c r="T950" s="23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5" t="s">
        <v>168</v>
      </c>
      <c r="AU950" s="235" t="s">
        <v>178</v>
      </c>
      <c r="AV950" s="13" t="s">
        <v>81</v>
      </c>
      <c r="AW950" s="13" t="s">
        <v>35</v>
      </c>
      <c r="AX950" s="13" t="s">
        <v>73</v>
      </c>
      <c r="AY950" s="235" t="s">
        <v>154</v>
      </c>
    </row>
    <row r="951" spans="1:51" s="14" customFormat="1" ht="12">
      <c r="A951" s="14"/>
      <c r="B951" s="236"/>
      <c r="C951" s="237"/>
      <c r="D951" s="219" t="s">
        <v>168</v>
      </c>
      <c r="E951" s="238" t="s">
        <v>28</v>
      </c>
      <c r="F951" s="239" t="s">
        <v>1213</v>
      </c>
      <c r="G951" s="237"/>
      <c r="H951" s="240">
        <v>13.577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6" t="s">
        <v>168</v>
      </c>
      <c r="AU951" s="246" t="s">
        <v>178</v>
      </c>
      <c r="AV951" s="14" t="s">
        <v>83</v>
      </c>
      <c r="AW951" s="14" t="s">
        <v>35</v>
      </c>
      <c r="AX951" s="14" t="s">
        <v>73</v>
      </c>
      <c r="AY951" s="246" t="s">
        <v>154</v>
      </c>
    </row>
    <row r="952" spans="1:51" s="14" customFormat="1" ht="12">
      <c r="A952" s="14"/>
      <c r="B952" s="236"/>
      <c r="C952" s="237"/>
      <c r="D952" s="219" t="s">
        <v>168</v>
      </c>
      <c r="E952" s="238" t="s">
        <v>28</v>
      </c>
      <c r="F952" s="239" t="s">
        <v>1214</v>
      </c>
      <c r="G952" s="237"/>
      <c r="H952" s="240">
        <v>0.423</v>
      </c>
      <c r="I952" s="241"/>
      <c r="J952" s="237"/>
      <c r="K952" s="237"/>
      <c r="L952" s="242"/>
      <c r="M952" s="243"/>
      <c r="N952" s="244"/>
      <c r="O952" s="244"/>
      <c r="P952" s="244"/>
      <c r="Q952" s="244"/>
      <c r="R952" s="244"/>
      <c r="S952" s="244"/>
      <c r="T952" s="245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6" t="s">
        <v>168</v>
      </c>
      <c r="AU952" s="246" t="s">
        <v>178</v>
      </c>
      <c r="AV952" s="14" t="s">
        <v>83</v>
      </c>
      <c r="AW952" s="14" t="s">
        <v>35</v>
      </c>
      <c r="AX952" s="14" t="s">
        <v>73</v>
      </c>
      <c r="AY952" s="246" t="s">
        <v>154</v>
      </c>
    </row>
    <row r="953" spans="1:51" s="15" customFormat="1" ht="12">
      <c r="A953" s="15"/>
      <c r="B953" s="247"/>
      <c r="C953" s="248"/>
      <c r="D953" s="219" t="s">
        <v>168</v>
      </c>
      <c r="E953" s="249" t="s">
        <v>28</v>
      </c>
      <c r="F953" s="250" t="s">
        <v>222</v>
      </c>
      <c r="G953" s="248"/>
      <c r="H953" s="251">
        <v>14</v>
      </c>
      <c r="I953" s="252"/>
      <c r="J953" s="248"/>
      <c r="K953" s="248"/>
      <c r="L953" s="253"/>
      <c r="M953" s="254"/>
      <c r="N953" s="255"/>
      <c r="O953" s="255"/>
      <c r="P953" s="255"/>
      <c r="Q953" s="255"/>
      <c r="R953" s="255"/>
      <c r="S953" s="255"/>
      <c r="T953" s="256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57" t="s">
        <v>168</v>
      </c>
      <c r="AU953" s="257" t="s">
        <v>178</v>
      </c>
      <c r="AV953" s="15" t="s">
        <v>162</v>
      </c>
      <c r="AW953" s="15" t="s">
        <v>35</v>
      </c>
      <c r="AX953" s="15" t="s">
        <v>81</v>
      </c>
      <c r="AY953" s="257" t="s">
        <v>154</v>
      </c>
    </row>
    <row r="954" spans="1:65" s="2" customFormat="1" ht="33" customHeight="1">
      <c r="A954" s="40"/>
      <c r="B954" s="41"/>
      <c r="C954" s="206" t="s">
        <v>1215</v>
      </c>
      <c r="D954" s="206" t="s">
        <v>157</v>
      </c>
      <c r="E954" s="207" t="s">
        <v>1216</v>
      </c>
      <c r="F954" s="208" t="s">
        <v>1217</v>
      </c>
      <c r="G954" s="209" t="s">
        <v>160</v>
      </c>
      <c r="H954" s="210">
        <v>36</v>
      </c>
      <c r="I954" s="211"/>
      <c r="J954" s="212">
        <f>ROUND(I954*H954,2)</f>
        <v>0</v>
      </c>
      <c r="K954" s="208" t="s">
        <v>28</v>
      </c>
      <c r="L954" s="46"/>
      <c r="M954" s="213" t="s">
        <v>28</v>
      </c>
      <c r="N954" s="214" t="s">
        <v>44</v>
      </c>
      <c r="O954" s="86"/>
      <c r="P954" s="215">
        <f>O954*H954</f>
        <v>0</v>
      </c>
      <c r="Q954" s="215">
        <v>0.05696</v>
      </c>
      <c r="R954" s="215">
        <f>Q954*H954</f>
        <v>2.05056</v>
      </c>
      <c r="S954" s="215">
        <v>0</v>
      </c>
      <c r="T954" s="216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7" t="s">
        <v>305</v>
      </c>
      <c r="AT954" s="217" t="s">
        <v>157</v>
      </c>
      <c r="AU954" s="217" t="s">
        <v>178</v>
      </c>
      <c r="AY954" s="19" t="s">
        <v>154</v>
      </c>
      <c r="BE954" s="218">
        <f>IF(N954="základní",J954,0)</f>
        <v>0</v>
      </c>
      <c r="BF954" s="218">
        <f>IF(N954="snížená",J954,0)</f>
        <v>0</v>
      </c>
      <c r="BG954" s="218">
        <f>IF(N954="zákl. přenesená",J954,0)</f>
        <v>0</v>
      </c>
      <c r="BH954" s="218">
        <f>IF(N954="sníž. přenesená",J954,0)</f>
        <v>0</v>
      </c>
      <c r="BI954" s="218">
        <f>IF(N954="nulová",J954,0)</f>
        <v>0</v>
      </c>
      <c r="BJ954" s="19" t="s">
        <v>81</v>
      </c>
      <c r="BK954" s="218">
        <f>ROUND(I954*H954,2)</f>
        <v>0</v>
      </c>
      <c r="BL954" s="19" t="s">
        <v>305</v>
      </c>
      <c r="BM954" s="217" t="s">
        <v>1218</v>
      </c>
    </row>
    <row r="955" spans="1:47" s="2" customFormat="1" ht="12">
      <c r="A955" s="40"/>
      <c r="B955" s="41"/>
      <c r="C955" s="42"/>
      <c r="D955" s="219" t="s">
        <v>164</v>
      </c>
      <c r="E955" s="42"/>
      <c r="F955" s="220" t="s">
        <v>1219</v>
      </c>
      <c r="G955" s="42"/>
      <c r="H955" s="42"/>
      <c r="I955" s="221"/>
      <c r="J955" s="42"/>
      <c r="K955" s="42"/>
      <c r="L955" s="46"/>
      <c r="M955" s="222"/>
      <c r="N955" s="223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164</v>
      </c>
      <c r="AU955" s="19" t="s">
        <v>178</v>
      </c>
    </row>
    <row r="956" spans="1:51" s="13" customFormat="1" ht="12">
      <c r="A956" s="13"/>
      <c r="B956" s="226"/>
      <c r="C956" s="227"/>
      <c r="D956" s="219" t="s">
        <v>168</v>
      </c>
      <c r="E956" s="228" t="s">
        <v>28</v>
      </c>
      <c r="F956" s="229" t="s">
        <v>1220</v>
      </c>
      <c r="G956" s="227"/>
      <c r="H956" s="228" t="s">
        <v>28</v>
      </c>
      <c r="I956" s="230"/>
      <c r="J956" s="227"/>
      <c r="K956" s="227"/>
      <c r="L956" s="231"/>
      <c r="M956" s="232"/>
      <c r="N956" s="233"/>
      <c r="O956" s="233"/>
      <c r="P956" s="233"/>
      <c r="Q956" s="233"/>
      <c r="R956" s="233"/>
      <c r="S956" s="233"/>
      <c r="T956" s="23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5" t="s">
        <v>168</v>
      </c>
      <c r="AU956" s="235" t="s">
        <v>178</v>
      </c>
      <c r="AV956" s="13" t="s">
        <v>81</v>
      </c>
      <c r="AW956" s="13" t="s">
        <v>35</v>
      </c>
      <c r="AX956" s="13" t="s">
        <v>73</v>
      </c>
      <c r="AY956" s="235" t="s">
        <v>154</v>
      </c>
    </row>
    <row r="957" spans="1:51" s="14" customFormat="1" ht="12">
      <c r="A957" s="14"/>
      <c r="B957" s="236"/>
      <c r="C957" s="237"/>
      <c r="D957" s="219" t="s">
        <v>168</v>
      </c>
      <c r="E957" s="238" t="s">
        <v>28</v>
      </c>
      <c r="F957" s="239" t="s">
        <v>1221</v>
      </c>
      <c r="G957" s="237"/>
      <c r="H957" s="240">
        <v>22.05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6" t="s">
        <v>168</v>
      </c>
      <c r="AU957" s="246" t="s">
        <v>178</v>
      </c>
      <c r="AV957" s="14" t="s">
        <v>83</v>
      </c>
      <c r="AW957" s="14" t="s">
        <v>35</v>
      </c>
      <c r="AX957" s="14" t="s">
        <v>73</v>
      </c>
      <c r="AY957" s="246" t="s">
        <v>154</v>
      </c>
    </row>
    <row r="958" spans="1:51" s="14" customFormat="1" ht="12">
      <c r="A958" s="14"/>
      <c r="B958" s="236"/>
      <c r="C958" s="237"/>
      <c r="D958" s="219" t="s">
        <v>168</v>
      </c>
      <c r="E958" s="238" t="s">
        <v>28</v>
      </c>
      <c r="F958" s="239" t="s">
        <v>1222</v>
      </c>
      <c r="G958" s="237"/>
      <c r="H958" s="240">
        <v>13.23</v>
      </c>
      <c r="I958" s="241"/>
      <c r="J958" s="237"/>
      <c r="K958" s="237"/>
      <c r="L958" s="242"/>
      <c r="M958" s="243"/>
      <c r="N958" s="244"/>
      <c r="O958" s="244"/>
      <c r="P958" s="244"/>
      <c r="Q958" s="244"/>
      <c r="R958" s="244"/>
      <c r="S958" s="244"/>
      <c r="T958" s="245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6" t="s">
        <v>168</v>
      </c>
      <c r="AU958" s="246" t="s">
        <v>178</v>
      </c>
      <c r="AV958" s="14" t="s">
        <v>83</v>
      </c>
      <c r="AW958" s="14" t="s">
        <v>35</v>
      </c>
      <c r="AX958" s="14" t="s">
        <v>73</v>
      </c>
      <c r="AY958" s="246" t="s">
        <v>154</v>
      </c>
    </row>
    <row r="959" spans="1:51" s="14" customFormat="1" ht="12">
      <c r="A959" s="14"/>
      <c r="B959" s="236"/>
      <c r="C959" s="237"/>
      <c r="D959" s="219" t="s">
        <v>168</v>
      </c>
      <c r="E959" s="238" t="s">
        <v>28</v>
      </c>
      <c r="F959" s="239" t="s">
        <v>1223</v>
      </c>
      <c r="G959" s="237"/>
      <c r="H959" s="240">
        <v>0.72</v>
      </c>
      <c r="I959" s="241"/>
      <c r="J959" s="237"/>
      <c r="K959" s="237"/>
      <c r="L959" s="242"/>
      <c r="M959" s="243"/>
      <c r="N959" s="244"/>
      <c r="O959" s="244"/>
      <c r="P959" s="244"/>
      <c r="Q959" s="244"/>
      <c r="R959" s="244"/>
      <c r="S959" s="244"/>
      <c r="T959" s="24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6" t="s">
        <v>168</v>
      </c>
      <c r="AU959" s="246" t="s">
        <v>178</v>
      </c>
      <c r="AV959" s="14" t="s">
        <v>83</v>
      </c>
      <c r="AW959" s="14" t="s">
        <v>35</v>
      </c>
      <c r="AX959" s="14" t="s">
        <v>73</v>
      </c>
      <c r="AY959" s="246" t="s">
        <v>154</v>
      </c>
    </row>
    <row r="960" spans="1:51" s="15" customFormat="1" ht="12">
      <c r="A960" s="15"/>
      <c r="B960" s="247"/>
      <c r="C960" s="248"/>
      <c r="D960" s="219" t="s">
        <v>168</v>
      </c>
      <c r="E960" s="249" t="s">
        <v>28</v>
      </c>
      <c r="F960" s="250" t="s">
        <v>222</v>
      </c>
      <c r="G960" s="248"/>
      <c r="H960" s="251">
        <v>36</v>
      </c>
      <c r="I960" s="252"/>
      <c r="J960" s="248"/>
      <c r="K960" s="248"/>
      <c r="L960" s="253"/>
      <c r="M960" s="254"/>
      <c r="N960" s="255"/>
      <c r="O960" s="255"/>
      <c r="P960" s="255"/>
      <c r="Q960" s="255"/>
      <c r="R960" s="255"/>
      <c r="S960" s="255"/>
      <c r="T960" s="256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57" t="s">
        <v>168</v>
      </c>
      <c r="AU960" s="257" t="s">
        <v>178</v>
      </c>
      <c r="AV960" s="15" t="s">
        <v>162</v>
      </c>
      <c r="AW960" s="15" t="s">
        <v>35</v>
      </c>
      <c r="AX960" s="15" t="s">
        <v>81</v>
      </c>
      <c r="AY960" s="257" t="s">
        <v>154</v>
      </c>
    </row>
    <row r="961" spans="1:65" s="2" customFormat="1" ht="21.75" customHeight="1">
      <c r="A961" s="40"/>
      <c r="B961" s="41"/>
      <c r="C961" s="206" t="s">
        <v>1224</v>
      </c>
      <c r="D961" s="206" t="s">
        <v>157</v>
      </c>
      <c r="E961" s="207" t="s">
        <v>1225</v>
      </c>
      <c r="F961" s="208" t="s">
        <v>1226</v>
      </c>
      <c r="G961" s="209" t="s">
        <v>160</v>
      </c>
      <c r="H961" s="210">
        <v>38</v>
      </c>
      <c r="I961" s="211"/>
      <c r="J961" s="212">
        <f>ROUND(I961*H961,2)</f>
        <v>0</v>
      </c>
      <c r="K961" s="208" t="s">
        <v>161</v>
      </c>
      <c r="L961" s="46"/>
      <c r="M961" s="213" t="s">
        <v>28</v>
      </c>
      <c r="N961" s="214" t="s">
        <v>44</v>
      </c>
      <c r="O961" s="86"/>
      <c r="P961" s="215">
        <f>O961*H961</f>
        <v>0</v>
      </c>
      <c r="Q961" s="215">
        <v>0</v>
      </c>
      <c r="R961" s="215">
        <f>Q961*H961</f>
        <v>0</v>
      </c>
      <c r="S961" s="215">
        <v>0</v>
      </c>
      <c r="T961" s="216">
        <f>S961*H961</f>
        <v>0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17" t="s">
        <v>305</v>
      </c>
      <c r="AT961" s="217" t="s">
        <v>157</v>
      </c>
      <c r="AU961" s="217" t="s">
        <v>178</v>
      </c>
      <c r="AY961" s="19" t="s">
        <v>154</v>
      </c>
      <c r="BE961" s="218">
        <f>IF(N961="základní",J961,0)</f>
        <v>0</v>
      </c>
      <c r="BF961" s="218">
        <f>IF(N961="snížená",J961,0)</f>
        <v>0</v>
      </c>
      <c r="BG961" s="218">
        <f>IF(N961="zákl. přenesená",J961,0)</f>
        <v>0</v>
      </c>
      <c r="BH961" s="218">
        <f>IF(N961="sníž. přenesená",J961,0)</f>
        <v>0</v>
      </c>
      <c r="BI961" s="218">
        <f>IF(N961="nulová",J961,0)</f>
        <v>0</v>
      </c>
      <c r="BJ961" s="19" t="s">
        <v>81</v>
      </c>
      <c r="BK961" s="218">
        <f>ROUND(I961*H961,2)</f>
        <v>0</v>
      </c>
      <c r="BL961" s="19" t="s">
        <v>305</v>
      </c>
      <c r="BM961" s="217" t="s">
        <v>1227</v>
      </c>
    </row>
    <row r="962" spans="1:47" s="2" customFormat="1" ht="12">
      <c r="A962" s="40"/>
      <c r="B962" s="41"/>
      <c r="C962" s="42"/>
      <c r="D962" s="219" t="s">
        <v>164</v>
      </c>
      <c r="E962" s="42"/>
      <c r="F962" s="220" t="s">
        <v>1228</v>
      </c>
      <c r="G962" s="42"/>
      <c r="H962" s="42"/>
      <c r="I962" s="221"/>
      <c r="J962" s="42"/>
      <c r="K962" s="42"/>
      <c r="L962" s="46"/>
      <c r="M962" s="222"/>
      <c r="N962" s="223"/>
      <c r="O962" s="86"/>
      <c r="P962" s="86"/>
      <c r="Q962" s="86"/>
      <c r="R962" s="86"/>
      <c r="S962" s="86"/>
      <c r="T962" s="87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T962" s="19" t="s">
        <v>164</v>
      </c>
      <c r="AU962" s="19" t="s">
        <v>178</v>
      </c>
    </row>
    <row r="963" spans="1:47" s="2" customFormat="1" ht="12">
      <c r="A963" s="40"/>
      <c r="B963" s="41"/>
      <c r="C963" s="42"/>
      <c r="D963" s="224" t="s">
        <v>166</v>
      </c>
      <c r="E963" s="42"/>
      <c r="F963" s="225" t="s">
        <v>1229</v>
      </c>
      <c r="G963" s="42"/>
      <c r="H963" s="42"/>
      <c r="I963" s="221"/>
      <c r="J963" s="42"/>
      <c r="K963" s="42"/>
      <c r="L963" s="46"/>
      <c r="M963" s="222"/>
      <c r="N963" s="223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166</v>
      </c>
      <c r="AU963" s="19" t="s">
        <v>178</v>
      </c>
    </row>
    <row r="964" spans="1:51" s="13" customFormat="1" ht="12">
      <c r="A964" s="13"/>
      <c r="B964" s="226"/>
      <c r="C964" s="227"/>
      <c r="D964" s="219" t="s">
        <v>168</v>
      </c>
      <c r="E964" s="228" t="s">
        <v>28</v>
      </c>
      <c r="F964" s="229" t="s">
        <v>1230</v>
      </c>
      <c r="G964" s="227"/>
      <c r="H964" s="228" t="s">
        <v>28</v>
      </c>
      <c r="I964" s="230"/>
      <c r="J964" s="227"/>
      <c r="K964" s="227"/>
      <c r="L964" s="231"/>
      <c r="M964" s="232"/>
      <c r="N964" s="233"/>
      <c r="O964" s="233"/>
      <c r="P964" s="233"/>
      <c r="Q964" s="233"/>
      <c r="R964" s="233"/>
      <c r="S964" s="233"/>
      <c r="T964" s="23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5" t="s">
        <v>168</v>
      </c>
      <c r="AU964" s="235" t="s">
        <v>178</v>
      </c>
      <c r="AV964" s="13" t="s">
        <v>81</v>
      </c>
      <c r="AW964" s="13" t="s">
        <v>35</v>
      </c>
      <c r="AX964" s="13" t="s">
        <v>73</v>
      </c>
      <c r="AY964" s="235" t="s">
        <v>154</v>
      </c>
    </row>
    <row r="965" spans="1:51" s="14" customFormat="1" ht="12">
      <c r="A965" s="14"/>
      <c r="B965" s="236"/>
      <c r="C965" s="237"/>
      <c r="D965" s="219" t="s">
        <v>168</v>
      </c>
      <c r="E965" s="238" t="s">
        <v>28</v>
      </c>
      <c r="F965" s="239" t="s">
        <v>1231</v>
      </c>
      <c r="G965" s="237"/>
      <c r="H965" s="240">
        <v>18</v>
      </c>
      <c r="I965" s="241"/>
      <c r="J965" s="237"/>
      <c r="K965" s="237"/>
      <c r="L965" s="242"/>
      <c r="M965" s="243"/>
      <c r="N965" s="244"/>
      <c r="O965" s="244"/>
      <c r="P965" s="244"/>
      <c r="Q965" s="244"/>
      <c r="R965" s="244"/>
      <c r="S965" s="244"/>
      <c r="T965" s="24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6" t="s">
        <v>168</v>
      </c>
      <c r="AU965" s="246" t="s">
        <v>178</v>
      </c>
      <c r="AV965" s="14" t="s">
        <v>83</v>
      </c>
      <c r="AW965" s="14" t="s">
        <v>35</v>
      </c>
      <c r="AX965" s="14" t="s">
        <v>73</v>
      </c>
      <c r="AY965" s="246" t="s">
        <v>154</v>
      </c>
    </row>
    <row r="966" spans="1:51" s="13" customFormat="1" ht="12">
      <c r="A966" s="13"/>
      <c r="B966" s="226"/>
      <c r="C966" s="227"/>
      <c r="D966" s="219" t="s">
        <v>168</v>
      </c>
      <c r="E966" s="228" t="s">
        <v>28</v>
      </c>
      <c r="F966" s="229" t="s">
        <v>1232</v>
      </c>
      <c r="G966" s="227"/>
      <c r="H966" s="228" t="s">
        <v>28</v>
      </c>
      <c r="I966" s="230"/>
      <c r="J966" s="227"/>
      <c r="K966" s="227"/>
      <c r="L966" s="231"/>
      <c r="M966" s="232"/>
      <c r="N966" s="233"/>
      <c r="O966" s="233"/>
      <c r="P966" s="233"/>
      <c r="Q966" s="233"/>
      <c r="R966" s="233"/>
      <c r="S966" s="233"/>
      <c r="T966" s="23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5" t="s">
        <v>168</v>
      </c>
      <c r="AU966" s="235" t="s">
        <v>178</v>
      </c>
      <c r="AV966" s="13" t="s">
        <v>81</v>
      </c>
      <c r="AW966" s="13" t="s">
        <v>35</v>
      </c>
      <c r="AX966" s="13" t="s">
        <v>73</v>
      </c>
      <c r="AY966" s="235" t="s">
        <v>154</v>
      </c>
    </row>
    <row r="967" spans="1:51" s="14" customFormat="1" ht="12">
      <c r="A967" s="14"/>
      <c r="B967" s="236"/>
      <c r="C967" s="237"/>
      <c r="D967" s="219" t="s">
        <v>168</v>
      </c>
      <c r="E967" s="238" t="s">
        <v>28</v>
      </c>
      <c r="F967" s="239" t="s">
        <v>412</v>
      </c>
      <c r="G967" s="237"/>
      <c r="H967" s="240">
        <v>6</v>
      </c>
      <c r="I967" s="241"/>
      <c r="J967" s="237"/>
      <c r="K967" s="237"/>
      <c r="L967" s="242"/>
      <c r="M967" s="243"/>
      <c r="N967" s="244"/>
      <c r="O967" s="244"/>
      <c r="P967" s="244"/>
      <c r="Q967" s="244"/>
      <c r="R967" s="244"/>
      <c r="S967" s="244"/>
      <c r="T967" s="24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6" t="s">
        <v>168</v>
      </c>
      <c r="AU967" s="246" t="s">
        <v>178</v>
      </c>
      <c r="AV967" s="14" t="s">
        <v>83</v>
      </c>
      <c r="AW967" s="14" t="s">
        <v>35</v>
      </c>
      <c r="AX967" s="14" t="s">
        <v>73</v>
      </c>
      <c r="AY967" s="246" t="s">
        <v>154</v>
      </c>
    </row>
    <row r="968" spans="1:51" s="13" customFormat="1" ht="12">
      <c r="A968" s="13"/>
      <c r="B968" s="226"/>
      <c r="C968" s="227"/>
      <c r="D968" s="219" t="s">
        <v>168</v>
      </c>
      <c r="E968" s="228" t="s">
        <v>28</v>
      </c>
      <c r="F968" s="229" t="s">
        <v>1233</v>
      </c>
      <c r="G968" s="227"/>
      <c r="H968" s="228" t="s">
        <v>28</v>
      </c>
      <c r="I968" s="230"/>
      <c r="J968" s="227"/>
      <c r="K968" s="227"/>
      <c r="L968" s="231"/>
      <c r="M968" s="232"/>
      <c r="N968" s="233"/>
      <c r="O968" s="233"/>
      <c r="P968" s="233"/>
      <c r="Q968" s="233"/>
      <c r="R968" s="233"/>
      <c r="S968" s="233"/>
      <c r="T968" s="23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5" t="s">
        <v>168</v>
      </c>
      <c r="AU968" s="235" t="s">
        <v>178</v>
      </c>
      <c r="AV968" s="13" t="s">
        <v>81</v>
      </c>
      <c r="AW968" s="13" t="s">
        <v>35</v>
      </c>
      <c r="AX968" s="13" t="s">
        <v>73</v>
      </c>
      <c r="AY968" s="235" t="s">
        <v>154</v>
      </c>
    </row>
    <row r="969" spans="1:51" s="14" customFormat="1" ht="12">
      <c r="A969" s="14"/>
      <c r="B969" s="236"/>
      <c r="C969" s="237"/>
      <c r="D969" s="219" t="s">
        <v>168</v>
      </c>
      <c r="E969" s="238" t="s">
        <v>28</v>
      </c>
      <c r="F969" s="239" t="s">
        <v>1234</v>
      </c>
      <c r="G969" s="237"/>
      <c r="H969" s="240">
        <v>14</v>
      </c>
      <c r="I969" s="241"/>
      <c r="J969" s="237"/>
      <c r="K969" s="237"/>
      <c r="L969" s="242"/>
      <c r="M969" s="243"/>
      <c r="N969" s="244"/>
      <c r="O969" s="244"/>
      <c r="P969" s="244"/>
      <c r="Q969" s="244"/>
      <c r="R969" s="244"/>
      <c r="S969" s="244"/>
      <c r="T969" s="24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6" t="s">
        <v>168</v>
      </c>
      <c r="AU969" s="246" t="s">
        <v>178</v>
      </c>
      <c r="AV969" s="14" t="s">
        <v>83</v>
      </c>
      <c r="AW969" s="14" t="s">
        <v>35</v>
      </c>
      <c r="AX969" s="14" t="s">
        <v>73</v>
      </c>
      <c r="AY969" s="246" t="s">
        <v>154</v>
      </c>
    </row>
    <row r="970" spans="1:51" s="15" customFormat="1" ht="12">
      <c r="A970" s="15"/>
      <c r="B970" s="247"/>
      <c r="C970" s="248"/>
      <c r="D970" s="219" t="s">
        <v>168</v>
      </c>
      <c r="E970" s="249" t="s">
        <v>28</v>
      </c>
      <c r="F970" s="250" t="s">
        <v>222</v>
      </c>
      <c r="G970" s="248"/>
      <c r="H970" s="251">
        <v>38</v>
      </c>
      <c r="I970" s="252"/>
      <c r="J970" s="248"/>
      <c r="K970" s="248"/>
      <c r="L970" s="253"/>
      <c r="M970" s="254"/>
      <c r="N970" s="255"/>
      <c r="O970" s="255"/>
      <c r="P970" s="255"/>
      <c r="Q970" s="255"/>
      <c r="R970" s="255"/>
      <c r="S970" s="255"/>
      <c r="T970" s="256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57" t="s">
        <v>168</v>
      </c>
      <c r="AU970" s="257" t="s">
        <v>178</v>
      </c>
      <c r="AV970" s="15" t="s">
        <v>162</v>
      </c>
      <c r="AW970" s="15" t="s">
        <v>35</v>
      </c>
      <c r="AX970" s="15" t="s">
        <v>81</v>
      </c>
      <c r="AY970" s="257" t="s">
        <v>154</v>
      </c>
    </row>
    <row r="971" spans="1:65" s="2" customFormat="1" ht="33" customHeight="1">
      <c r="A971" s="40"/>
      <c r="B971" s="41"/>
      <c r="C971" s="206" t="s">
        <v>1235</v>
      </c>
      <c r="D971" s="206" t="s">
        <v>157</v>
      </c>
      <c r="E971" s="207" t="s">
        <v>1236</v>
      </c>
      <c r="F971" s="208" t="s">
        <v>1237</v>
      </c>
      <c r="G971" s="209" t="s">
        <v>160</v>
      </c>
      <c r="H971" s="210">
        <v>56</v>
      </c>
      <c r="I971" s="211"/>
      <c r="J971" s="212">
        <f>ROUND(I971*H971,2)</f>
        <v>0</v>
      </c>
      <c r="K971" s="208" t="s">
        <v>161</v>
      </c>
      <c r="L971" s="46"/>
      <c r="M971" s="213" t="s">
        <v>28</v>
      </c>
      <c r="N971" s="214" t="s">
        <v>44</v>
      </c>
      <c r="O971" s="86"/>
      <c r="P971" s="215">
        <f>O971*H971</f>
        <v>0</v>
      </c>
      <c r="Q971" s="215">
        <v>0.00322</v>
      </c>
      <c r="R971" s="215">
        <f>Q971*H971</f>
        <v>0.18032</v>
      </c>
      <c r="S971" s="215">
        <v>0</v>
      </c>
      <c r="T971" s="216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17" t="s">
        <v>305</v>
      </c>
      <c r="AT971" s="217" t="s">
        <v>157</v>
      </c>
      <c r="AU971" s="217" t="s">
        <v>178</v>
      </c>
      <c r="AY971" s="19" t="s">
        <v>154</v>
      </c>
      <c r="BE971" s="218">
        <f>IF(N971="základní",J971,0)</f>
        <v>0</v>
      </c>
      <c r="BF971" s="218">
        <f>IF(N971="snížená",J971,0)</f>
        <v>0</v>
      </c>
      <c r="BG971" s="218">
        <f>IF(N971="zákl. přenesená",J971,0)</f>
        <v>0</v>
      </c>
      <c r="BH971" s="218">
        <f>IF(N971="sníž. přenesená",J971,0)</f>
        <v>0</v>
      </c>
      <c r="BI971" s="218">
        <f>IF(N971="nulová",J971,0)</f>
        <v>0</v>
      </c>
      <c r="BJ971" s="19" t="s">
        <v>81</v>
      </c>
      <c r="BK971" s="218">
        <f>ROUND(I971*H971,2)</f>
        <v>0</v>
      </c>
      <c r="BL971" s="19" t="s">
        <v>305</v>
      </c>
      <c r="BM971" s="217" t="s">
        <v>1238</v>
      </c>
    </row>
    <row r="972" spans="1:47" s="2" customFormat="1" ht="12">
      <c r="A972" s="40"/>
      <c r="B972" s="41"/>
      <c r="C972" s="42"/>
      <c r="D972" s="219" t="s">
        <v>164</v>
      </c>
      <c r="E972" s="42"/>
      <c r="F972" s="220" t="s">
        <v>1239</v>
      </c>
      <c r="G972" s="42"/>
      <c r="H972" s="42"/>
      <c r="I972" s="221"/>
      <c r="J972" s="42"/>
      <c r="K972" s="42"/>
      <c r="L972" s="46"/>
      <c r="M972" s="222"/>
      <c r="N972" s="223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164</v>
      </c>
      <c r="AU972" s="19" t="s">
        <v>178</v>
      </c>
    </row>
    <row r="973" spans="1:47" s="2" customFormat="1" ht="12">
      <c r="A973" s="40"/>
      <c r="B973" s="41"/>
      <c r="C973" s="42"/>
      <c r="D973" s="224" t="s">
        <v>166</v>
      </c>
      <c r="E973" s="42"/>
      <c r="F973" s="225" t="s">
        <v>1240</v>
      </c>
      <c r="G973" s="42"/>
      <c r="H973" s="42"/>
      <c r="I973" s="221"/>
      <c r="J973" s="42"/>
      <c r="K973" s="42"/>
      <c r="L973" s="46"/>
      <c r="M973" s="222"/>
      <c r="N973" s="223"/>
      <c r="O973" s="86"/>
      <c r="P973" s="86"/>
      <c r="Q973" s="86"/>
      <c r="R973" s="86"/>
      <c r="S973" s="86"/>
      <c r="T973" s="87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T973" s="19" t="s">
        <v>166</v>
      </c>
      <c r="AU973" s="19" t="s">
        <v>178</v>
      </c>
    </row>
    <row r="974" spans="1:51" s="13" customFormat="1" ht="12">
      <c r="A974" s="13"/>
      <c r="B974" s="226"/>
      <c r="C974" s="227"/>
      <c r="D974" s="219" t="s">
        <v>168</v>
      </c>
      <c r="E974" s="228" t="s">
        <v>28</v>
      </c>
      <c r="F974" s="229" t="s">
        <v>1241</v>
      </c>
      <c r="G974" s="227"/>
      <c r="H974" s="228" t="s">
        <v>28</v>
      </c>
      <c r="I974" s="230"/>
      <c r="J974" s="227"/>
      <c r="K974" s="227"/>
      <c r="L974" s="231"/>
      <c r="M974" s="232"/>
      <c r="N974" s="233"/>
      <c r="O974" s="233"/>
      <c r="P974" s="233"/>
      <c r="Q974" s="233"/>
      <c r="R974" s="233"/>
      <c r="S974" s="233"/>
      <c r="T974" s="23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5" t="s">
        <v>168</v>
      </c>
      <c r="AU974" s="235" t="s">
        <v>178</v>
      </c>
      <c r="AV974" s="13" t="s">
        <v>81</v>
      </c>
      <c r="AW974" s="13" t="s">
        <v>35</v>
      </c>
      <c r="AX974" s="13" t="s">
        <v>73</v>
      </c>
      <c r="AY974" s="235" t="s">
        <v>154</v>
      </c>
    </row>
    <row r="975" spans="1:51" s="14" customFormat="1" ht="12">
      <c r="A975" s="14"/>
      <c r="B975" s="236"/>
      <c r="C975" s="237"/>
      <c r="D975" s="219" t="s">
        <v>168</v>
      </c>
      <c r="E975" s="238" t="s">
        <v>28</v>
      </c>
      <c r="F975" s="239" t="s">
        <v>1242</v>
      </c>
      <c r="G975" s="237"/>
      <c r="H975" s="240">
        <v>56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168</v>
      </c>
      <c r="AU975" s="246" t="s">
        <v>178</v>
      </c>
      <c r="AV975" s="14" t="s">
        <v>83</v>
      </c>
      <c r="AW975" s="14" t="s">
        <v>35</v>
      </c>
      <c r="AX975" s="14" t="s">
        <v>73</v>
      </c>
      <c r="AY975" s="246" t="s">
        <v>154</v>
      </c>
    </row>
    <row r="976" spans="1:51" s="15" customFormat="1" ht="12">
      <c r="A976" s="15"/>
      <c r="B976" s="247"/>
      <c r="C976" s="248"/>
      <c r="D976" s="219" t="s">
        <v>168</v>
      </c>
      <c r="E976" s="249" t="s">
        <v>28</v>
      </c>
      <c r="F976" s="250" t="s">
        <v>222</v>
      </c>
      <c r="G976" s="248"/>
      <c r="H976" s="251">
        <v>56</v>
      </c>
      <c r="I976" s="252"/>
      <c r="J976" s="248"/>
      <c r="K976" s="248"/>
      <c r="L976" s="253"/>
      <c r="M976" s="254"/>
      <c r="N976" s="255"/>
      <c r="O976" s="255"/>
      <c r="P976" s="255"/>
      <c r="Q976" s="255"/>
      <c r="R976" s="255"/>
      <c r="S976" s="255"/>
      <c r="T976" s="256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T976" s="257" t="s">
        <v>168</v>
      </c>
      <c r="AU976" s="257" t="s">
        <v>178</v>
      </c>
      <c r="AV976" s="15" t="s">
        <v>162</v>
      </c>
      <c r="AW976" s="15" t="s">
        <v>35</v>
      </c>
      <c r="AX976" s="15" t="s">
        <v>81</v>
      </c>
      <c r="AY976" s="257" t="s">
        <v>154</v>
      </c>
    </row>
    <row r="977" spans="1:65" s="2" customFormat="1" ht="16.5" customHeight="1">
      <c r="A977" s="40"/>
      <c r="B977" s="41"/>
      <c r="C977" s="206" t="s">
        <v>1243</v>
      </c>
      <c r="D977" s="206" t="s">
        <v>157</v>
      </c>
      <c r="E977" s="207" t="s">
        <v>1244</v>
      </c>
      <c r="F977" s="208" t="s">
        <v>1245</v>
      </c>
      <c r="G977" s="209" t="s">
        <v>190</v>
      </c>
      <c r="H977" s="210">
        <v>12.6</v>
      </c>
      <c r="I977" s="211"/>
      <c r="J977" s="212">
        <f>ROUND(I977*H977,2)</f>
        <v>0</v>
      </c>
      <c r="K977" s="208" t="s">
        <v>161</v>
      </c>
      <c r="L977" s="46"/>
      <c r="M977" s="213" t="s">
        <v>28</v>
      </c>
      <c r="N977" s="214" t="s">
        <v>44</v>
      </c>
      <c r="O977" s="86"/>
      <c r="P977" s="215">
        <f>O977*H977</f>
        <v>0</v>
      </c>
      <c r="Q977" s="215">
        <v>0.00091</v>
      </c>
      <c r="R977" s="215">
        <f>Q977*H977</f>
        <v>0.011466</v>
      </c>
      <c r="S977" s="215">
        <v>0</v>
      </c>
      <c r="T977" s="216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7" t="s">
        <v>305</v>
      </c>
      <c r="AT977" s="217" t="s">
        <v>157</v>
      </c>
      <c r="AU977" s="217" t="s">
        <v>178</v>
      </c>
      <c r="AY977" s="19" t="s">
        <v>154</v>
      </c>
      <c r="BE977" s="218">
        <f>IF(N977="základní",J977,0)</f>
        <v>0</v>
      </c>
      <c r="BF977" s="218">
        <f>IF(N977="snížená",J977,0)</f>
        <v>0</v>
      </c>
      <c r="BG977" s="218">
        <f>IF(N977="zákl. přenesená",J977,0)</f>
        <v>0</v>
      </c>
      <c r="BH977" s="218">
        <f>IF(N977="sníž. přenesená",J977,0)</f>
        <v>0</v>
      </c>
      <c r="BI977" s="218">
        <f>IF(N977="nulová",J977,0)</f>
        <v>0</v>
      </c>
      <c r="BJ977" s="19" t="s">
        <v>81</v>
      </c>
      <c r="BK977" s="218">
        <f>ROUND(I977*H977,2)</f>
        <v>0</v>
      </c>
      <c r="BL977" s="19" t="s">
        <v>305</v>
      </c>
      <c r="BM977" s="217" t="s">
        <v>1246</v>
      </c>
    </row>
    <row r="978" spans="1:47" s="2" customFormat="1" ht="12">
      <c r="A978" s="40"/>
      <c r="B978" s="41"/>
      <c r="C978" s="42"/>
      <c r="D978" s="219" t="s">
        <v>164</v>
      </c>
      <c r="E978" s="42"/>
      <c r="F978" s="220" t="s">
        <v>1247</v>
      </c>
      <c r="G978" s="42"/>
      <c r="H978" s="42"/>
      <c r="I978" s="221"/>
      <c r="J978" s="42"/>
      <c r="K978" s="42"/>
      <c r="L978" s="46"/>
      <c r="M978" s="222"/>
      <c r="N978" s="223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164</v>
      </c>
      <c r="AU978" s="19" t="s">
        <v>178</v>
      </c>
    </row>
    <row r="979" spans="1:47" s="2" customFormat="1" ht="12">
      <c r="A979" s="40"/>
      <c r="B979" s="41"/>
      <c r="C979" s="42"/>
      <c r="D979" s="224" t="s">
        <v>166</v>
      </c>
      <c r="E979" s="42"/>
      <c r="F979" s="225" t="s">
        <v>1248</v>
      </c>
      <c r="G979" s="42"/>
      <c r="H979" s="42"/>
      <c r="I979" s="221"/>
      <c r="J979" s="42"/>
      <c r="K979" s="42"/>
      <c r="L979" s="46"/>
      <c r="M979" s="222"/>
      <c r="N979" s="223"/>
      <c r="O979" s="86"/>
      <c r="P979" s="86"/>
      <c r="Q979" s="86"/>
      <c r="R979" s="86"/>
      <c r="S979" s="86"/>
      <c r="T979" s="87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T979" s="19" t="s">
        <v>166</v>
      </c>
      <c r="AU979" s="19" t="s">
        <v>178</v>
      </c>
    </row>
    <row r="980" spans="1:51" s="14" customFormat="1" ht="12">
      <c r="A980" s="14"/>
      <c r="B980" s="236"/>
      <c r="C980" s="237"/>
      <c r="D980" s="219" t="s">
        <v>168</v>
      </c>
      <c r="E980" s="238" t="s">
        <v>28</v>
      </c>
      <c r="F980" s="239" t="s">
        <v>1249</v>
      </c>
      <c r="G980" s="237"/>
      <c r="H980" s="240">
        <v>12.6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168</v>
      </c>
      <c r="AU980" s="246" t="s">
        <v>178</v>
      </c>
      <c r="AV980" s="14" t="s">
        <v>83</v>
      </c>
      <c r="AW980" s="14" t="s">
        <v>35</v>
      </c>
      <c r="AX980" s="14" t="s">
        <v>81</v>
      </c>
      <c r="AY980" s="246" t="s">
        <v>154</v>
      </c>
    </row>
    <row r="981" spans="1:65" s="2" customFormat="1" ht="16.5" customHeight="1">
      <c r="A981" s="40"/>
      <c r="B981" s="41"/>
      <c r="C981" s="206" t="s">
        <v>1250</v>
      </c>
      <c r="D981" s="206" t="s">
        <v>157</v>
      </c>
      <c r="E981" s="207" t="s">
        <v>1251</v>
      </c>
      <c r="F981" s="208" t="s">
        <v>1252</v>
      </c>
      <c r="G981" s="209" t="s">
        <v>190</v>
      </c>
      <c r="H981" s="210">
        <v>3.15</v>
      </c>
      <c r="I981" s="211"/>
      <c r="J981" s="212">
        <f>ROUND(I981*H981,2)</f>
        <v>0</v>
      </c>
      <c r="K981" s="208" t="s">
        <v>161</v>
      </c>
      <c r="L981" s="46"/>
      <c r="M981" s="213" t="s">
        <v>28</v>
      </c>
      <c r="N981" s="214" t="s">
        <v>44</v>
      </c>
      <c r="O981" s="86"/>
      <c r="P981" s="215">
        <f>O981*H981</f>
        <v>0</v>
      </c>
      <c r="Q981" s="215">
        <v>0.00092</v>
      </c>
      <c r="R981" s="215">
        <f>Q981*H981</f>
        <v>0.002898</v>
      </c>
      <c r="S981" s="215">
        <v>0</v>
      </c>
      <c r="T981" s="216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7" t="s">
        <v>305</v>
      </c>
      <c r="AT981" s="217" t="s">
        <v>157</v>
      </c>
      <c r="AU981" s="217" t="s">
        <v>178</v>
      </c>
      <c r="AY981" s="19" t="s">
        <v>154</v>
      </c>
      <c r="BE981" s="218">
        <f>IF(N981="základní",J981,0)</f>
        <v>0</v>
      </c>
      <c r="BF981" s="218">
        <f>IF(N981="snížená",J981,0)</f>
        <v>0</v>
      </c>
      <c r="BG981" s="218">
        <f>IF(N981="zákl. přenesená",J981,0)</f>
        <v>0</v>
      </c>
      <c r="BH981" s="218">
        <f>IF(N981="sníž. přenesená",J981,0)</f>
        <v>0</v>
      </c>
      <c r="BI981" s="218">
        <f>IF(N981="nulová",J981,0)</f>
        <v>0</v>
      </c>
      <c r="BJ981" s="19" t="s">
        <v>81</v>
      </c>
      <c r="BK981" s="218">
        <f>ROUND(I981*H981,2)</f>
        <v>0</v>
      </c>
      <c r="BL981" s="19" t="s">
        <v>305</v>
      </c>
      <c r="BM981" s="217" t="s">
        <v>1253</v>
      </c>
    </row>
    <row r="982" spans="1:47" s="2" customFormat="1" ht="12">
      <c r="A982" s="40"/>
      <c r="B982" s="41"/>
      <c r="C982" s="42"/>
      <c r="D982" s="219" t="s">
        <v>164</v>
      </c>
      <c r="E982" s="42"/>
      <c r="F982" s="220" t="s">
        <v>1254</v>
      </c>
      <c r="G982" s="42"/>
      <c r="H982" s="42"/>
      <c r="I982" s="221"/>
      <c r="J982" s="42"/>
      <c r="K982" s="42"/>
      <c r="L982" s="46"/>
      <c r="M982" s="222"/>
      <c r="N982" s="223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164</v>
      </c>
      <c r="AU982" s="19" t="s">
        <v>178</v>
      </c>
    </row>
    <row r="983" spans="1:47" s="2" customFormat="1" ht="12">
      <c r="A983" s="40"/>
      <c r="B983" s="41"/>
      <c r="C983" s="42"/>
      <c r="D983" s="224" t="s">
        <v>166</v>
      </c>
      <c r="E983" s="42"/>
      <c r="F983" s="225" t="s">
        <v>1255</v>
      </c>
      <c r="G983" s="42"/>
      <c r="H983" s="42"/>
      <c r="I983" s="221"/>
      <c r="J983" s="42"/>
      <c r="K983" s="42"/>
      <c r="L983" s="46"/>
      <c r="M983" s="222"/>
      <c r="N983" s="223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166</v>
      </c>
      <c r="AU983" s="19" t="s">
        <v>178</v>
      </c>
    </row>
    <row r="984" spans="1:51" s="13" customFormat="1" ht="12">
      <c r="A984" s="13"/>
      <c r="B984" s="226"/>
      <c r="C984" s="227"/>
      <c r="D984" s="219" t="s">
        <v>168</v>
      </c>
      <c r="E984" s="228" t="s">
        <v>28</v>
      </c>
      <c r="F984" s="229" t="s">
        <v>1256</v>
      </c>
      <c r="G984" s="227"/>
      <c r="H984" s="228" t="s">
        <v>28</v>
      </c>
      <c r="I984" s="230"/>
      <c r="J984" s="227"/>
      <c r="K984" s="227"/>
      <c r="L984" s="231"/>
      <c r="M984" s="232"/>
      <c r="N984" s="233"/>
      <c r="O984" s="233"/>
      <c r="P984" s="233"/>
      <c r="Q984" s="233"/>
      <c r="R984" s="233"/>
      <c r="S984" s="233"/>
      <c r="T984" s="23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5" t="s">
        <v>168</v>
      </c>
      <c r="AU984" s="235" t="s">
        <v>178</v>
      </c>
      <c r="AV984" s="13" t="s">
        <v>81</v>
      </c>
      <c r="AW984" s="13" t="s">
        <v>35</v>
      </c>
      <c r="AX984" s="13" t="s">
        <v>73</v>
      </c>
      <c r="AY984" s="235" t="s">
        <v>154</v>
      </c>
    </row>
    <row r="985" spans="1:51" s="14" customFormat="1" ht="12">
      <c r="A985" s="14"/>
      <c r="B985" s="236"/>
      <c r="C985" s="237"/>
      <c r="D985" s="219" t="s">
        <v>168</v>
      </c>
      <c r="E985" s="238" t="s">
        <v>28</v>
      </c>
      <c r="F985" s="239" t="s">
        <v>1257</v>
      </c>
      <c r="G985" s="237"/>
      <c r="H985" s="240">
        <v>3.15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6" t="s">
        <v>168</v>
      </c>
      <c r="AU985" s="246" t="s">
        <v>178</v>
      </c>
      <c r="AV985" s="14" t="s">
        <v>83</v>
      </c>
      <c r="AW985" s="14" t="s">
        <v>35</v>
      </c>
      <c r="AX985" s="14" t="s">
        <v>81</v>
      </c>
      <c r="AY985" s="246" t="s">
        <v>154</v>
      </c>
    </row>
    <row r="986" spans="1:65" s="2" customFormat="1" ht="21.75" customHeight="1">
      <c r="A986" s="40"/>
      <c r="B986" s="41"/>
      <c r="C986" s="206" t="s">
        <v>1258</v>
      </c>
      <c r="D986" s="206" t="s">
        <v>157</v>
      </c>
      <c r="E986" s="207" t="s">
        <v>1259</v>
      </c>
      <c r="F986" s="208" t="s">
        <v>1260</v>
      </c>
      <c r="G986" s="209" t="s">
        <v>160</v>
      </c>
      <c r="H986" s="210">
        <v>74</v>
      </c>
      <c r="I986" s="211"/>
      <c r="J986" s="212">
        <f>ROUND(I986*H986,2)</f>
        <v>0</v>
      </c>
      <c r="K986" s="208" t="s">
        <v>161</v>
      </c>
      <c r="L986" s="46"/>
      <c r="M986" s="213" t="s">
        <v>28</v>
      </c>
      <c r="N986" s="214" t="s">
        <v>44</v>
      </c>
      <c r="O986" s="86"/>
      <c r="P986" s="215">
        <f>O986*H986</f>
        <v>0</v>
      </c>
      <c r="Q986" s="215">
        <v>0.0002</v>
      </c>
      <c r="R986" s="215">
        <f>Q986*H986</f>
        <v>0.0148</v>
      </c>
      <c r="S986" s="215">
        <v>0</v>
      </c>
      <c r="T986" s="216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17" t="s">
        <v>305</v>
      </c>
      <c r="AT986" s="217" t="s">
        <v>157</v>
      </c>
      <c r="AU986" s="217" t="s">
        <v>178</v>
      </c>
      <c r="AY986" s="19" t="s">
        <v>154</v>
      </c>
      <c r="BE986" s="218">
        <f>IF(N986="základní",J986,0)</f>
        <v>0</v>
      </c>
      <c r="BF986" s="218">
        <f>IF(N986="snížená",J986,0)</f>
        <v>0</v>
      </c>
      <c r="BG986" s="218">
        <f>IF(N986="zákl. přenesená",J986,0)</f>
        <v>0</v>
      </c>
      <c r="BH986" s="218">
        <f>IF(N986="sníž. přenesená",J986,0)</f>
        <v>0</v>
      </c>
      <c r="BI986" s="218">
        <f>IF(N986="nulová",J986,0)</f>
        <v>0</v>
      </c>
      <c r="BJ986" s="19" t="s">
        <v>81</v>
      </c>
      <c r="BK986" s="218">
        <f>ROUND(I986*H986,2)</f>
        <v>0</v>
      </c>
      <c r="BL986" s="19" t="s">
        <v>305</v>
      </c>
      <c r="BM986" s="217" t="s">
        <v>1261</v>
      </c>
    </row>
    <row r="987" spans="1:47" s="2" customFormat="1" ht="12">
      <c r="A987" s="40"/>
      <c r="B987" s="41"/>
      <c r="C987" s="42"/>
      <c r="D987" s="219" t="s">
        <v>164</v>
      </c>
      <c r="E987" s="42"/>
      <c r="F987" s="220" t="s">
        <v>1262</v>
      </c>
      <c r="G987" s="42"/>
      <c r="H987" s="42"/>
      <c r="I987" s="221"/>
      <c r="J987" s="42"/>
      <c r="K987" s="42"/>
      <c r="L987" s="46"/>
      <c r="M987" s="222"/>
      <c r="N987" s="223"/>
      <c r="O987" s="86"/>
      <c r="P987" s="86"/>
      <c r="Q987" s="86"/>
      <c r="R987" s="86"/>
      <c r="S987" s="86"/>
      <c r="T987" s="87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9" t="s">
        <v>164</v>
      </c>
      <c r="AU987" s="19" t="s">
        <v>178</v>
      </c>
    </row>
    <row r="988" spans="1:47" s="2" customFormat="1" ht="12">
      <c r="A988" s="40"/>
      <c r="B988" s="41"/>
      <c r="C988" s="42"/>
      <c r="D988" s="224" t="s">
        <v>166</v>
      </c>
      <c r="E988" s="42"/>
      <c r="F988" s="225" t="s">
        <v>1263</v>
      </c>
      <c r="G988" s="42"/>
      <c r="H988" s="42"/>
      <c r="I988" s="221"/>
      <c r="J988" s="42"/>
      <c r="K988" s="42"/>
      <c r="L988" s="46"/>
      <c r="M988" s="222"/>
      <c r="N988" s="223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166</v>
      </c>
      <c r="AU988" s="19" t="s">
        <v>178</v>
      </c>
    </row>
    <row r="989" spans="1:51" s="13" customFormat="1" ht="12">
      <c r="A989" s="13"/>
      <c r="B989" s="226"/>
      <c r="C989" s="227"/>
      <c r="D989" s="219" t="s">
        <v>168</v>
      </c>
      <c r="E989" s="228" t="s">
        <v>28</v>
      </c>
      <c r="F989" s="229" t="s">
        <v>1264</v>
      </c>
      <c r="G989" s="227"/>
      <c r="H989" s="228" t="s">
        <v>28</v>
      </c>
      <c r="I989" s="230"/>
      <c r="J989" s="227"/>
      <c r="K989" s="227"/>
      <c r="L989" s="231"/>
      <c r="M989" s="232"/>
      <c r="N989" s="233"/>
      <c r="O989" s="233"/>
      <c r="P989" s="233"/>
      <c r="Q989" s="233"/>
      <c r="R989" s="233"/>
      <c r="S989" s="233"/>
      <c r="T989" s="234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5" t="s">
        <v>168</v>
      </c>
      <c r="AU989" s="235" t="s">
        <v>178</v>
      </c>
      <c r="AV989" s="13" t="s">
        <v>81</v>
      </c>
      <c r="AW989" s="13" t="s">
        <v>35</v>
      </c>
      <c r="AX989" s="13" t="s">
        <v>73</v>
      </c>
      <c r="AY989" s="235" t="s">
        <v>154</v>
      </c>
    </row>
    <row r="990" spans="1:51" s="13" customFormat="1" ht="12">
      <c r="A990" s="13"/>
      <c r="B990" s="226"/>
      <c r="C990" s="227"/>
      <c r="D990" s="219" t="s">
        <v>168</v>
      </c>
      <c r="E990" s="228" t="s">
        <v>28</v>
      </c>
      <c r="F990" s="229" t="s">
        <v>1265</v>
      </c>
      <c r="G990" s="227"/>
      <c r="H990" s="228" t="s">
        <v>28</v>
      </c>
      <c r="I990" s="230"/>
      <c r="J990" s="227"/>
      <c r="K990" s="227"/>
      <c r="L990" s="231"/>
      <c r="M990" s="232"/>
      <c r="N990" s="233"/>
      <c r="O990" s="233"/>
      <c r="P990" s="233"/>
      <c r="Q990" s="233"/>
      <c r="R990" s="233"/>
      <c r="S990" s="233"/>
      <c r="T990" s="23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5" t="s">
        <v>168</v>
      </c>
      <c r="AU990" s="235" t="s">
        <v>178</v>
      </c>
      <c r="AV990" s="13" t="s">
        <v>81</v>
      </c>
      <c r="AW990" s="13" t="s">
        <v>35</v>
      </c>
      <c r="AX990" s="13" t="s">
        <v>73</v>
      </c>
      <c r="AY990" s="235" t="s">
        <v>154</v>
      </c>
    </row>
    <row r="991" spans="1:51" s="14" customFormat="1" ht="12">
      <c r="A991" s="14"/>
      <c r="B991" s="236"/>
      <c r="C991" s="237"/>
      <c r="D991" s="219" t="s">
        <v>168</v>
      </c>
      <c r="E991" s="238" t="s">
        <v>28</v>
      </c>
      <c r="F991" s="239" t="s">
        <v>1266</v>
      </c>
      <c r="G991" s="237"/>
      <c r="H991" s="240">
        <v>24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6" t="s">
        <v>168</v>
      </c>
      <c r="AU991" s="246" t="s">
        <v>178</v>
      </c>
      <c r="AV991" s="14" t="s">
        <v>83</v>
      </c>
      <c r="AW991" s="14" t="s">
        <v>35</v>
      </c>
      <c r="AX991" s="14" t="s">
        <v>73</v>
      </c>
      <c r="AY991" s="246" t="s">
        <v>154</v>
      </c>
    </row>
    <row r="992" spans="1:51" s="13" customFormat="1" ht="12">
      <c r="A992" s="13"/>
      <c r="B992" s="226"/>
      <c r="C992" s="227"/>
      <c r="D992" s="219" t="s">
        <v>168</v>
      </c>
      <c r="E992" s="228" t="s">
        <v>28</v>
      </c>
      <c r="F992" s="229" t="s">
        <v>1267</v>
      </c>
      <c r="G992" s="227"/>
      <c r="H992" s="228" t="s">
        <v>28</v>
      </c>
      <c r="I992" s="230"/>
      <c r="J992" s="227"/>
      <c r="K992" s="227"/>
      <c r="L992" s="231"/>
      <c r="M992" s="232"/>
      <c r="N992" s="233"/>
      <c r="O992" s="233"/>
      <c r="P992" s="233"/>
      <c r="Q992" s="233"/>
      <c r="R992" s="233"/>
      <c r="S992" s="233"/>
      <c r="T992" s="23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5" t="s">
        <v>168</v>
      </c>
      <c r="AU992" s="235" t="s">
        <v>178</v>
      </c>
      <c r="AV992" s="13" t="s">
        <v>81</v>
      </c>
      <c r="AW992" s="13" t="s">
        <v>35</v>
      </c>
      <c r="AX992" s="13" t="s">
        <v>73</v>
      </c>
      <c r="AY992" s="235" t="s">
        <v>154</v>
      </c>
    </row>
    <row r="993" spans="1:51" s="14" customFormat="1" ht="12">
      <c r="A993" s="14"/>
      <c r="B993" s="236"/>
      <c r="C993" s="237"/>
      <c r="D993" s="219" t="s">
        <v>168</v>
      </c>
      <c r="E993" s="238" t="s">
        <v>28</v>
      </c>
      <c r="F993" s="239" t="s">
        <v>1268</v>
      </c>
      <c r="G993" s="237"/>
      <c r="H993" s="240">
        <v>50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168</v>
      </c>
      <c r="AU993" s="246" t="s">
        <v>178</v>
      </c>
      <c r="AV993" s="14" t="s">
        <v>83</v>
      </c>
      <c r="AW993" s="14" t="s">
        <v>35</v>
      </c>
      <c r="AX993" s="14" t="s">
        <v>73</v>
      </c>
      <c r="AY993" s="246" t="s">
        <v>154</v>
      </c>
    </row>
    <row r="994" spans="1:51" s="15" customFormat="1" ht="12">
      <c r="A994" s="15"/>
      <c r="B994" s="247"/>
      <c r="C994" s="248"/>
      <c r="D994" s="219" t="s">
        <v>168</v>
      </c>
      <c r="E994" s="249" t="s">
        <v>28</v>
      </c>
      <c r="F994" s="250" t="s">
        <v>222</v>
      </c>
      <c r="G994" s="248"/>
      <c r="H994" s="251">
        <v>74</v>
      </c>
      <c r="I994" s="252"/>
      <c r="J994" s="248"/>
      <c r="K994" s="248"/>
      <c r="L994" s="253"/>
      <c r="M994" s="254"/>
      <c r="N994" s="255"/>
      <c r="O994" s="255"/>
      <c r="P994" s="255"/>
      <c r="Q994" s="255"/>
      <c r="R994" s="255"/>
      <c r="S994" s="255"/>
      <c r="T994" s="256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57" t="s">
        <v>168</v>
      </c>
      <c r="AU994" s="257" t="s">
        <v>178</v>
      </c>
      <c r="AV994" s="15" t="s">
        <v>162</v>
      </c>
      <c r="AW994" s="15" t="s">
        <v>35</v>
      </c>
      <c r="AX994" s="15" t="s">
        <v>81</v>
      </c>
      <c r="AY994" s="257" t="s">
        <v>154</v>
      </c>
    </row>
    <row r="995" spans="1:65" s="2" customFormat="1" ht="33" customHeight="1">
      <c r="A995" s="40"/>
      <c r="B995" s="41"/>
      <c r="C995" s="206" t="s">
        <v>1269</v>
      </c>
      <c r="D995" s="206" t="s">
        <v>157</v>
      </c>
      <c r="E995" s="207" t="s">
        <v>1270</v>
      </c>
      <c r="F995" s="208" t="s">
        <v>1271</v>
      </c>
      <c r="G995" s="209" t="s">
        <v>160</v>
      </c>
      <c r="H995" s="210">
        <v>1.08</v>
      </c>
      <c r="I995" s="211"/>
      <c r="J995" s="212">
        <f>ROUND(I995*H995,2)</f>
        <v>0</v>
      </c>
      <c r="K995" s="208" t="s">
        <v>161</v>
      </c>
      <c r="L995" s="46"/>
      <c r="M995" s="213" t="s">
        <v>28</v>
      </c>
      <c r="N995" s="214" t="s">
        <v>44</v>
      </c>
      <c r="O995" s="86"/>
      <c r="P995" s="215">
        <f>O995*H995</f>
        <v>0</v>
      </c>
      <c r="Q995" s="215">
        <v>0.01574</v>
      </c>
      <c r="R995" s="215">
        <f>Q995*H995</f>
        <v>0.016999200000000003</v>
      </c>
      <c r="S995" s="215">
        <v>0</v>
      </c>
      <c r="T995" s="21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17" t="s">
        <v>305</v>
      </c>
      <c r="AT995" s="217" t="s">
        <v>157</v>
      </c>
      <c r="AU995" s="217" t="s">
        <v>178</v>
      </c>
      <c r="AY995" s="19" t="s">
        <v>154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9" t="s">
        <v>81</v>
      </c>
      <c r="BK995" s="218">
        <f>ROUND(I995*H995,2)</f>
        <v>0</v>
      </c>
      <c r="BL995" s="19" t="s">
        <v>305</v>
      </c>
      <c r="BM995" s="217" t="s">
        <v>1272</v>
      </c>
    </row>
    <row r="996" spans="1:47" s="2" customFormat="1" ht="12">
      <c r="A996" s="40"/>
      <c r="B996" s="41"/>
      <c r="C996" s="42"/>
      <c r="D996" s="219" t="s">
        <v>164</v>
      </c>
      <c r="E996" s="42"/>
      <c r="F996" s="220" t="s">
        <v>1273</v>
      </c>
      <c r="G996" s="42"/>
      <c r="H996" s="42"/>
      <c r="I996" s="221"/>
      <c r="J996" s="42"/>
      <c r="K996" s="42"/>
      <c r="L996" s="46"/>
      <c r="M996" s="222"/>
      <c r="N996" s="223"/>
      <c r="O996" s="86"/>
      <c r="P996" s="86"/>
      <c r="Q996" s="86"/>
      <c r="R996" s="86"/>
      <c r="S996" s="86"/>
      <c r="T996" s="87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9" t="s">
        <v>164</v>
      </c>
      <c r="AU996" s="19" t="s">
        <v>178</v>
      </c>
    </row>
    <row r="997" spans="1:47" s="2" customFormat="1" ht="12">
      <c r="A997" s="40"/>
      <c r="B997" s="41"/>
      <c r="C997" s="42"/>
      <c r="D997" s="224" t="s">
        <v>166</v>
      </c>
      <c r="E997" s="42"/>
      <c r="F997" s="225" t="s">
        <v>1274</v>
      </c>
      <c r="G997" s="42"/>
      <c r="H997" s="42"/>
      <c r="I997" s="221"/>
      <c r="J997" s="42"/>
      <c r="K997" s="42"/>
      <c r="L997" s="46"/>
      <c r="M997" s="222"/>
      <c r="N997" s="223"/>
      <c r="O997" s="86"/>
      <c r="P997" s="86"/>
      <c r="Q997" s="86"/>
      <c r="R997" s="86"/>
      <c r="S997" s="86"/>
      <c r="T997" s="87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T997" s="19" t="s">
        <v>166</v>
      </c>
      <c r="AU997" s="19" t="s">
        <v>178</v>
      </c>
    </row>
    <row r="998" spans="1:51" s="13" customFormat="1" ht="12">
      <c r="A998" s="13"/>
      <c r="B998" s="226"/>
      <c r="C998" s="227"/>
      <c r="D998" s="219" t="s">
        <v>168</v>
      </c>
      <c r="E998" s="228" t="s">
        <v>28</v>
      </c>
      <c r="F998" s="229" t="s">
        <v>1275</v>
      </c>
      <c r="G998" s="227"/>
      <c r="H998" s="228" t="s">
        <v>28</v>
      </c>
      <c r="I998" s="230"/>
      <c r="J998" s="227"/>
      <c r="K998" s="227"/>
      <c r="L998" s="231"/>
      <c r="M998" s="232"/>
      <c r="N998" s="233"/>
      <c r="O998" s="233"/>
      <c r="P998" s="233"/>
      <c r="Q998" s="233"/>
      <c r="R998" s="233"/>
      <c r="S998" s="233"/>
      <c r="T998" s="23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5" t="s">
        <v>168</v>
      </c>
      <c r="AU998" s="235" t="s">
        <v>178</v>
      </c>
      <c r="AV998" s="13" t="s">
        <v>81</v>
      </c>
      <c r="AW998" s="13" t="s">
        <v>35</v>
      </c>
      <c r="AX998" s="13" t="s">
        <v>73</v>
      </c>
      <c r="AY998" s="235" t="s">
        <v>154</v>
      </c>
    </row>
    <row r="999" spans="1:51" s="14" customFormat="1" ht="12">
      <c r="A999" s="14"/>
      <c r="B999" s="236"/>
      <c r="C999" s="237"/>
      <c r="D999" s="219" t="s">
        <v>168</v>
      </c>
      <c r="E999" s="238" t="s">
        <v>28</v>
      </c>
      <c r="F999" s="239" t="s">
        <v>1276</v>
      </c>
      <c r="G999" s="237"/>
      <c r="H999" s="240">
        <v>1.08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168</v>
      </c>
      <c r="AU999" s="246" t="s">
        <v>178</v>
      </c>
      <c r="AV999" s="14" t="s">
        <v>83</v>
      </c>
      <c r="AW999" s="14" t="s">
        <v>35</v>
      </c>
      <c r="AX999" s="14" t="s">
        <v>81</v>
      </c>
      <c r="AY999" s="246" t="s">
        <v>154</v>
      </c>
    </row>
    <row r="1000" spans="1:65" s="2" customFormat="1" ht="16.5" customHeight="1">
      <c r="A1000" s="40"/>
      <c r="B1000" s="41"/>
      <c r="C1000" s="206" t="s">
        <v>1277</v>
      </c>
      <c r="D1000" s="206" t="s">
        <v>157</v>
      </c>
      <c r="E1000" s="207" t="s">
        <v>1278</v>
      </c>
      <c r="F1000" s="208" t="s">
        <v>1279</v>
      </c>
      <c r="G1000" s="209" t="s">
        <v>160</v>
      </c>
      <c r="H1000" s="210">
        <v>1.08</v>
      </c>
      <c r="I1000" s="211"/>
      <c r="J1000" s="212">
        <f>ROUND(I1000*H1000,2)</f>
        <v>0</v>
      </c>
      <c r="K1000" s="208" t="s">
        <v>161</v>
      </c>
      <c r="L1000" s="46"/>
      <c r="M1000" s="213" t="s">
        <v>28</v>
      </c>
      <c r="N1000" s="214" t="s">
        <v>44</v>
      </c>
      <c r="O1000" s="86"/>
      <c r="P1000" s="215">
        <f>O1000*H1000</f>
        <v>0</v>
      </c>
      <c r="Q1000" s="215">
        <v>0.0001</v>
      </c>
      <c r="R1000" s="215">
        <f>Q1000*H1000</f>
        <v>0.00010800000000000001</v>
      </c>
      <c r="S1000" s="215">
        <v>0</v>
      </c>
      <c r="T1000" s="216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17" t="s">
        <v>305</v>
      </c>
      <c r="AT1000" s="217" t="s">
        <v>157</v>
      </c>
      <c r="AU1000" s="217" t="s">
        <v>178</v>
      </c>
      <c r="AY1000" s="19" t="s">
        <v>154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9" t="s">
        <v>81</v>
      </c>
      <c r="BK1000" s="218">
        <f>ROUND(I1000*H1000,2)</f>
        <v>0</v>
      </c>
      <c r="BL1000" s="19" t="s">
        <v>305</v>
      </c>
      <c r="BM1000" s="217" t="s">
        <v>1280</v>
      </c>
    </row>
    <row r="1001" spans="1:47" s="2" customFormat="1" ht="12">
      <c r="A1001" s="40"/>
      <c r="B1001" s="41"/>
      <c r="C1001" s="42"/>
      <c r="D1001" s="219" t="s">
        <v>164</v>
      </c>
      <c r="E1001" s="42"/>
      <c r="F1001" s="220" t="s">
        <v>1281</v>
      </c>
      <c r="G1001" s="42"/>
      <c r="H1001" s="42"/>
      <c r="I1001" s="221"/>
      <c r="J1001" s="42"/>
      <c r="K1001" s="42"/>
      <c r="L1001" s="46"/>
      <c r="M1001" s="222"/>
      <c r="N1001" s="223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164</v>
      </c>
      <c r="AU1001" s="19" t="s">
        <v>178</v>
      </c>
    </row>
    <row r="1002" spans="1:47" s="2" customFormat="1" ht="12">
      <c r="A1002" s="40"/>
      <c r="B1002" s="41"/>
      <c r="C1002" s="42"/>
      <c r="D1002" s="224" t="s">
        <v>166</v>
      </c>
      <c r="E1002" s="42"/>
      <c r="F1002" s="225" t="s">
        <v>1282</v>
      </c>
      <c r="G1002" s="42"/>
      <c r="H1002" s="42"/>
      <c r="I1002" s="221"/>
      <c r="J1002" s="42"/>
      <c r="K1002" s="42"/>
      <c r="L1002" s="46"/>
      <c r="M1002" s="222"/>
      <c r="N1002" s="223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166</v>
      </c>
      <c r="AU1002" s="19" t="s">
        <v>178</v>
      </c>
    </row>
    <row r="1003" spans="1:51" s="13" customFormat="1" ht="12">
      <c r="A1003" s="13"/>
      <c r="B1003" s="226"/>
      <c r="C1003" s="227"/>
      <c r="D1003" s="219" t="s">
        <v>168</v>
      </c>
      <c r="E1003" s="228" t="s">
        <v>28</v>
      </c>
      <c r="F1003" s="229" t="s">
        <v>1283</v>
      </c>
      <c r="G1003" s="227"/>
      <c r="H1003" s="228" t="s">
        <v>28</v>
      </c>
      <c r="I1003" s="230"/>
      <c r="J1003" s="227"/>
      <c r="K1003" s="227"/>
      <c r="L1003" s="231"/>
      <c r="M1003" s="232"/>
      <c r="N1003" s="233"/>
      <c r="O1003" s="233"/>
      <c r="P1003" s="233"/>
      <c r="Q1003" s="233"/>
      <c r="R1003" s="233"/>
      <c r="S1003" s="233"/>
      <c r="T1003" s="23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5" t="s">
        <v>168</v>
      </c>
      <c r="AU1003" s="235" t="s">
        <v>178</v>
      </c>
      <c r="AV1003" s="13" t="s">
        <v>81</v>
      </c>
      <c r="AW1003" s="13" t="s">
        <v>35</v>
      </c>
      <c r="AX1003" s="13" t="s">
        <v>73</v>
      </c>
      <c r="AY1003" s="235" t="s">
        <v>154</v>
      </c>
    </row>
    <row r="1004" spans="1:51" s="13" customFormat="1" ht="12">
      <c r="A1004" s="13"/>
      <c r="B1004" s="226"/>
      <c r="C1004" s="227"/>
      <c r="D1004" s="219" t="s">
        <v>168</v>
      </c>
      <c r="E1004" s="228" t="s">
        <v>28</v>
      </c>
      <c r="F1004" s="229" t="s">
        <v>1284</v>
      </c>
      <c r="G1004" s="227"/>
      <c r="H1004" s="228" t="s">
        <v>28</v>
      </c>
      <c r="I1004" s="230"/>
      <c r="J1004" s="227"/>
      <c r="K1004" s="227"/>
      <c r="L1004" s="231"/>
      <c r="M1004" s="232"/>
      <c r="N1004" s="233"/>
      <c r="O1004" s="233"/>
      <c r="P1004" s="233"/>
      <c r="Q1004" s="233"/>
      <c r="R1004" s="233"/>
      <c r="S1004" s="233"/>
      <c r="T1004" s="23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5" t="s">
        <v>168</v>
      </c>
      <c r="AU1004" s="235" t="s">
        <v>178</v>
      </c>
      <c r="AV1004" s="13" t="s">
        <v>81</v>
      </c>
      <c r="AW1004" s="13" t="s">
        <v>35</v>
      </c>
      <c r="AX1004" s="13" t="s">
        <v>73</v>
      </c>
      <c r="AY1004" s="235" t="s">
        <v>154</v>
      </c>
    </row>
    <row r="1005" spans="1:51" s="14" customFormat="1" ht="12">
      <c r="A1005" s="14"/>
      <c r="B1005" s="236"/>
      <c r="C1005" s="237"/>
      <c r="D1005" s="219" t="s">
        <v>168</v>
      </c>
      <c r="E1005" s="238" t="s">
        <v>28</v>
      </c>
      <c r="F1005" s="239" t="s">
        <v>1285</v>
      </c>
      <c r="G1005" s="237"/>
      <c r="H1005" s="240">
        <v>1.08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6" t="s">
        <v>168</v>
      </c>
      <c r="AU1005" s="246" t="s">
        <v>178</v>
      </c>
      <c r="AV1005" s="14" t="s">
        <v>83</v>
      </c>
      <c r="AW1005" s="14" t="s">
        <v>35</v>
      </c>
      <c r="AX1005" s="14" t="s">
        <v>81</v>
      </c>
      <c r="AY1005" s="246" t="s">
        <v>154</v>
      </c>
    </row>
    <row r="1006" spans="1:65" s="2" customFormat="1" ht="33" customHeight="1">
      <c r="A1006" s="40"/>
      <c r="B1006" s="41"/>
      <c r="C1006" s="206" t="s">
        <v>1286</v>
      </c>
      <c r="D1006" s="206" t="s">
        <v>157</v>
      </c>
      <c r="E1006" s="207" t="s">
        <v>1236</v>
      </c>
      <c r="F1006" s="208" t="s">
        <v>1237</v>
      </c>
      <c r="G1006" s="209" t="s">
        <v>160</v>
      </c>
      <c r="H1006" s="210">
        <v>1.08</v>
      </c>
      <c r="I1006" s="211"/>
      <c r="J1006" s="212">
        <f>ROUND(I1006*H1006,2)</f>
        <v>0</v>
      </c>
      <c r="K1006" s="208" t="s">
        <v>161</v>
      </c>
      <c r="L1006" s="46"/>
      <c r="M1006" s="213" t="s">
        <v>28</v>
      </c>
      <c r="N1006" s="214" t="s">
        <v>44</v>
      </c>
      <c r="O1006" s="86"/>
      <c r="P1006" s="215">
        <f>O1006*H1006</f>
        <v>0</v>
      </c>
      <c r="Q1006" s="215">
        <v>0.00322</v>
      </c>
      <c r="R1006" s="215">
        <f>Q1006*H1006</f>
        <v>0.0034776000000000004</v>
      </c>
      <c r="S1006" s="215">
        <v>0</v>
      </c>
      <c r="T1006" s="216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17" t="s">
        <v>305</v>
      </c>
      <c r="AT1006" s="217" t="s">
        <v>157</v>
      </c>
      <c r="AU1006" s="217" t="s">
        <v>178</v>
      </c>
      <c r="AY1006" s="19" t="s">
        <v>154</v>
      </c>
      <c r="BE1006" s="218">
        <f>IF(N1006="základní",J1006,0)</f>
        <v>0</v>
      </c>
      <c r="BF1006" s="218">
        <f>IF(N1006="snížená",J1006,0)</f>
        <v>0</v>
      </c>
      <c r="BG1006" s="218">
        <f>IF(N1006="zákl. přenesená",J1006,0)</f>
        <v>0</v>
      </c>
      <c r="BH1006" s="218">
        <f>IF(N1006="sníž. přenesená",J1006,0)</f>
        <v>0</v>
      </c>
      <c r="BI1006" s="218">
        <f>IF(N1006="nulová",J1006,0)</f>
        <v>0</v>
      </c>
      <c r="BJ1006" s="19" t="s">
        <v>81</v>
      </c>
      <c r="BK1006" s="218">
        <f>ROUND(I1006*H1006,2)</f>
        <v>0</v>
      </c>
      <c r="BL1006" s="19" t="s">
        <v>305</v>
      </c>
      <c r="BM1006" s="217" t="s">
        <v>1287</v>
      </c>
    </row>
    <row r="1007" spans="1:47" s="2" customFormat="1" ht="12">
      <c r="A1007" s="40"/>
      <c r="B1007" s="41"/>
      <c r="C1007" s="42"/>
      <c r="D1007" s="219" t="s">
        <v>164</v>
      </c>
      <c r="E1007" s="42"/>
      <c r="F1007" s="220" t="s">
        <v>1239</v>
      </c>
      <c r="G1007" s="42"/>
      <c r="H1007" s="42"/>
      <c r="I1007" s="221"/>
      <c r="J1007" s="42"/>
      <c r="K1007" s="42"/>
      <c r="L1007" s="46"/>
      <c r="M1007" s="222"/>
      <c r="N1007" s="223"/>
      <c r="O1007" s="86"/>
      <c r="P1007" s="86"/>
      <c r="Q1007" s="86"/>
      <c r="R1007" s="86"/>
      <c r="S1007" s="86"/>
      <c r="T1007" s="87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9" t="s">
        <v>164</v>
      </c>
      <c r="AU1007" s="19" t="s">
        <v>178</v>
      </c>
    </row>
    <row r="1008" spans="1:47" s="2" customFormat="1" ht="12">
      <c r="A1008" s="40"/>
      <c r="B1008" s="41"/>
      <c r="C1008" s="42"/>
      <c r="D1008" s="224" t="s">
        <v>166</v>
      </c>
      <c r="E1008" s="42"/>
      <c r="F1008" s="225" t="s">
        <v>1240</v>
      </c>
      <c r="G1008" s="42"/>
      <c r="H1008" s="42"/>
      <c r="I1008" s="221"/>
      <c r="J1008" s="42"/>
      <c r="K1008" s="42"/>
      <c r="L1008" s="46"/>
      <c r="M1008" s="222"/>
      <c r="N1008" s="223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166</v>
      </c>
      <c r="AU1008" s="19" t="s">
        <v>178</v>
      </c>
    </row>
    <row r="1009" spans="1:51" s="13" customFormat="1" ht="12">
      <c r="A1009" s="13"/>
      <c r="B1009" s="226"/>
      <c r="C1009" s="227"/>
      <c r="D1009" s="219" t="s">
        <v>168</v>
      </c>
      <c r="E1009" s="228" t="s">
        <v>28</v>
      </c>
      <c r="F1009" s="229" t="s">
        <v>1288</v>
      </c>
      <c r="G1009" s="227"/>
      <c r="H1009" s="228" t="s">
        <v>28</v>
      </c>
      <c r="I1009" s="230"/>
      <c r="J1009" s="227"/>
      <c r="K1009" s="227"/>
      <c r="L1009" s="231"/>
      <c r="M1009" s="232"/>
      <c r="N1009" s="233"/>
      <c r="O1009" s="233"/>
      <c r="P1009" s="233"/>
      <c r="Q1009" s="233"/>
      <c r="R1009" s="233"/>
      <c r="S1009" s="233"/>
      <c r="T1009" s="23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5" t="s">
        <v>168</v>
      </c>
      <c r="AU1009" s="235" t="s">
        <v>178</v>
      </c>
      <c r="AV1009" s="13" t="s">
        <v>81</v>
      </c>
      <c r="AW1009" s="13" t="s">
        <v>35</v>
      </c>
      <c r="AX1009" s="13" t="s">
        <v>73</v>
      </c>
      <c r="AY1009" s="235" t="s">
        <v>154</v>
      </c>
    </row>
    <row r="1010" spans="1:51" s="14" customFormat="1" ht="12">
      <c r="A1010" s="14"/>
      <c r="B1010" s="236"/>
      <c r="C1010" s="237"/>
      <c r="D1010" s="219" t="s">
        <v>168</v>
      </c>
      <c r="E1010" s="238" t="s">
        <v>28</v>
      </c>
      <c r="F1010" s="239" t="s">
        <v>1285</v>
      </c>
      <c r="G1010" s="237"/>
      <c r="H1010" s="240">
        <v>1.08</v>
      </c>
      <c r="I1010" s="241"/>
      <c r="J1010" s="237"/>
      <c r="K1010" s="237"/>
      <c r="L1010" s="242"/>
      <c r="M1010" s="243"/>
      <c r="N1010" s="244"/>
      <c r="O1010" s="244"/>
      <c r="P1010" s="244"/>
      <c r="Q1010" s="244"/>
      <c r="R1010" s="244"/>
      <c r="S1010" s="244"/>
      <c r="T1010" s="245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6" t="s">
        <v>168</v>
      </c>
      <c r="AU1010" s="246" t="s">
        <v>178</v>
      </c>
      <c r="AV1010" s="14" t="s">
        <v>83</v>
      </c>
      <c r="AW1010" s="14" t="s">
        <v>35</v>
      </c>
      <c r="AX1010" s="14" t="s">
        <v>81</v>
      </c>
      <c r="AY1010" s="246" t="s">
        <v>154</v>
      </c>
    </row>
    <row r="1011" spans="1:65" s="2" customFormat="1" ht="24.15" customHeight="1">
      <c r="A1011" s="40"/>
      <c r="B1011" s="41"/>
      <c r="C1011" s="206" t="s">
        <v>1289</v>
      </c>
      <c r="D1011" s="206" t="s">
        <v>157</v>
      </c>
      <c r="E1011" s="207" t="s">
        <v>1290</v>
      </c>
      <c r="F1011" s="208" t="s">
        <v>1291</v>
      </c>
      <c r="G1011" s="209" t="s">
        <v>549</v>
      </c>
      <c r="H1011" s="210">
        <v>4.244</v>
      </c>
      <c r="I1011" s="211"/>
      <c r="J1011" s="212">
        <f>ROUND(I1011*H1011,2)</f>
        <v>0</v>
      </c>
      <c r="K1011" s="208" t="s">
        <v>161</v>
      </c>
      <c r="L1011" s="46"/>
      <c r="M1011" s="213" t="s">
        <v>28</v>
      </c>
      <c r="N1011" s="214" t="s">
        <v>44</v>
      </c>
      <c r="O1011" s="86"/>
      <c r="P1011" s="215">
        <f>O1011*H1011</f>
        <v>0</v>
      </c>
      <c r="Q1011" s="215">
        <v>0</v>
      </c>
      <c r="R1011" s="215">
        <f>Q1011*H1011</f>
        <v>0</v>
      </c>
      <c r="S1011" s="215">
        <v>0</v>
      </c>
      <c r="T1011" s="216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17" t="s">
        <v>305</v>
      </c>
      <c r="AT1011" s="217" t="s">
        <v>157</v>
      </c>
      <c r="AU1011" s="217" t="s">
        <v>178</v>
      </c>
      <c r="AY1011" s="19" t="s">
        <v>154</v>
      </c>
      <c r="BE1011" s="218">
        <f>IF(N1011="základní",J1011,0)</f>
        <v>0</v>
      </c>
      <c r="BF1011" s="218">
        <f>IF(N1011="snížená",J1011,0)</f>
        <v>0</v>
      </c>
      <c r="BG1011" s="218">
        <f>IF(N1011="zákl. přenesená",J1011,0)</f>
        <v>0</v>
      </c>
      <c r="BH1011" s="218">
        <f>IF(N1011="sníž. přenesená",J1011,0)</f>
        <v>0</v>
      </c>
      <c r="BI1011" s="218">
        <f>IF(N1011="nulová",J1011,0)</f>
        <v>0</v>
      </c>
      <c r="BJ1011" s="19" t="s">
        <v>81</v>
      </c>
      <c r="BK1011" s="218">
        <f>ROUND(I1011*H1011,2)</f>
        <v>0</v>
      </c>
      <c r="BL1011" s="19" t="s">
        <v>305</v>
      </c>
      <c r="BM1011" s="217" t="s">
        <v>1292</v>
      </c>
    </row>
    <row r="1012" spans="1:47" s="2" customFormat="1" ht="12">
      <c r="A1012" s="40"/>
      <c r="B1012" s="41"/>
      <c r="C1012" s="42"/>
      <c r="D1012" s="219" t="s">
        <v>164</v>
      </c>
      <c r="E1012" s="42"/>
      <c r="F1012" s="220" t="s">
        <v>1293</v>
      </c>
      <c r="G1012" s="42"/>
      <c r="H1012" s="42"/>
      <c r="I1012" s="221"/>
      <c r="J1012" s="42"/>
      <c r="K1012" s="42"/>
      <c r="L1012" s="46"/>
      <c r="M1012" s="222"/>
      <c r="N1012" s="223"/>
      <c r="O1012" s="86"/>
      <c r="P1012" s="86"/>
      <c r="Q1012" s="86"/>
      <c r="R1012" s="86"/>
      <c r="S1012" s="86"/>
      <c r="T1012" s="87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T1012" s="19" t="s">
        <v>164</v>
      </c>
      <c r="AU1012" s="19" t="s">
        <v>178</v>
      </c>
    </row>
    <row r="1013" spans="1:47" s="2" customFormat="1" ht="12">
      <c r="A1013" s="40"/>
      <c r="B1013" s="41"/>
      <c r="C1013" s="42"/>
      <c r="D1013" s="224" t="s">
        <v>166</v>
      </c>
      <c r="E1013" s="42"/>
      <c r="F1013" s="225" t="s">
        <v>1294</v>
      </c>
      <c r="G1013" s="42"/>
      <c r="H1013" s="42"/>
      <c r="I1013" s="221"/>
      <c r="J1013" s="42"/>
      <c r="K1013" s="42"/>
      <c r="L1013" s="46"/>
      <c r="M1013" s="222"/>
      <c r="N1013" s="223"/>
      <c r="O1013" s="86"/>
      <c r="P1013" s="86"/>
      <c r="Q1013" s="86"/>
      <c r="R1013" s="86"/>
      <c r="S1013" s="86"/>
      <c r="T1013" s="87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T1013" s="19" t="s">
        <v>166</v>
      </c>
      <c r="AU1013" s="19" t="s">
        <v>178</v>
      </c>
    </row>
    <row r="1014" spans="1:63" s="12" customFormat="1" ht="20.85" customHeight="1">
      <c r="A1014" s="12"/>
      <c r="B1014" s="190"/>
      <c r="C1014" s="191"/>
      <c r="D1014" s="192" t="s">
        <v>72</v>
      </c>
      <c r="E1014" s="204" t="s">
        <v>1295</v>
      </c>
      <c r="F1014" s="204" t="s">
        <v>1296</v>
      </c>
      <c r="G1014" s="191"/>
      <c r="H1014" s="191"/>
      <c r="I1014" s="194"/>
      <c r="J1014" s="205">
        <f>BK1014</f>
        <v>0</v>
      </c>
      <c r="K1014" s="191"/>
      <c r="L1014" s="196"/>
      <c r="M1014" s="197"/>
      <c r="N1014" s="198"/>
      <c r="O1014" s="198"/>
      <c r="P1014" s="199">
        <f>SUM(P1015:P1105)</f>
        <v>0</v>
      </c>
      <c r="Q1014" s="198"/>
      <c r="R1014" s="199">
        <f>SUM(R1015:R1105)</f>
        <v>0.6586000000000001</v>
      </c>
      <c r="S1014" s="198"/>
      <c r="T1014" s="200">
        <f>SUM(T1015:T1105)</f>
        <v>0.0011200000000000001</v>
      </c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R1014" s="201" t="s">
        <v>83</v>
      </c>
      <c r="AT1014" s="202" t="s">
        <v>72</v>
      </c>
      <c r="AU1014" s="202" t="s">
        <v>83</v>
      </c>
      <c r="AY1014" s="201" t="s">
        <v>154</v>
      </c>
      <c r="BK1014" s="203">
        <f>SUM(BK1015:BK1105)</f>
        <v>0</v>
      </c>
    </row>
    <row r="1015" spans="1:65" s="2" customFormat="1" ht="24.15" customHeight="1">
      <c r="A1015" s="40"/>
      <c r="B1015" s="41"/>
      <c r="C1015" s="206" t="s">
        <v>1297</v>
      </c>
      <c r="D1015" s="206" t="s">
        <v>157</v>
      </c>
      <c r="E1015" s="207" t="s">
        <v>1298</v>
      </c>
      <c r="F1015" s="208" t="s">
        <v>1299</v>
      </c>
      <c r="G1015" s="209" t="s">
        <v>207</v>
      </c>
      <c r="H1015" s="210">
        <v>1</v>
      </c>
      <c r="I1015" s="211"/>
      <c r="J1015" s="212">
        <f>ROUND(I1015*H1015,2)</f>
        <v>0</v>
      </c>
      <c r="K1015" s="208" t="s">
        <v>161</v>
      </c>
      <c r="L1015" s="46"/>
      <c r="M1015" s="213" t="s">
        <v>28</v>
      </c>
      <c r="N1015" s="214" t="s">
        <v>44</v>
      </c>
      <c r="O1015" s="86"/>
      <c r="P1015" s="215">
        <f>O1015*H1015</f>
        <v>0</v>
      </c>
      <c r="Q1015" s="215">
        <v>0</v>
      </c>
      <c r="R1015" s="215">
        <f>Q1015*H1015</f>
        <v>0</v>
      </c>
      <c r="S1015" s="215">
        <v>0</v>
      </c>
      <c r="T1015" s="216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17" t="s">
        <v>305</v>
      </c>
      <c r="AT1015" s="217" t="s">
        <v>157</v>
      </c>
      <c r="AU1015" s="217" t="s">
        <v>178</v>
      </c>
      <c r="AY1015" s="19" t="s">
        <v>154</v>
      </c>
      <c r="BE1015" s="218">
        <f>IF(N1015="základní",J1015,0)</f>
        <v>0</v>
      </c>
      <c r="BF1015" s="218">
        <f>IF(N1015="snížená",J1015,0)</f>
        <v>0</v>
      </c>
      <c r="BG1015" s="218">
        <f>IF(N1015="zákl. přenesená",J1015,0)</f>
        <v>0</v>
      </c>
      <c r="BH1015" s="218">
        <f>IF(N1015="sníž. přenesená",J1015,0)</f>
        <v>0</v>
      </c>
      <c r="BI1015" s="218">
        <f>IF(N1015="nulová",J1015,0)</f>
        <v>0</v>
      </c>
      <c r="BJ1015" s="19" t="s">
        <v>81</v>
      </c>
      <c r="BK1015" s="218">
        <f>ROUND(I1015*H1015,2)</f>
        <v>0</v>
      </c>
      <c r="BL1015" s="19" t="s">
        <v>305</v>
      </c>
      <c r="BM1015" s="217" t="s">
        <v>1300</v>
      </c>
    </row>
    <row r="1016" spans="1:47" s="2" customFormat="1" ht="12">
      <c r="A1016" s="40"/>
      <c r="B1016" s="41"/>
      <c r="C1016" s="42"/>
      <c r="D1016" s="219" t="s">
        <v>164</v>
      </c>
      <c r="E1016" s="42"/>
      <c r="F1016" s="220" t="s">
        <v>1301</v>
      </c>
      <c r="G1016" s="42"/>
      <c r="H1016" s="42"/>
      <c r="I1016" s="221"/>
      <c r="J1016" s="42"/>
      <c r="K1016" s="42"/>
      <c r="L1016" s="46"/>
      <c r="M1016" s="222"/>
      <c r="N1016" s="223"/>
      <c r="O1016" s="86"/>
      <c r="P1016" s="86"/>
      <c r="Q1016" s="86"/>
      <c r="R1016" s="86"/>
      <c r="S1016" s="86"/>
      <c r="T1016" s="87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T1016" s="19" t="s">
        <v>164</v>
      </c>
      <c r="AU1016" s="19" t="s">
        <v>178</v>
      </c>
    </row>
    <row r="1017" spans="1:47" s="2" customFormat="1" ht="12">
      <c r="A1017" s="40"/>
      <c r="B1017" s="41"/>
      <c r="C1017" s="42"/>
      <c r="D1017" s="224" t="s">
        <v>166</v>
      </c>
      <c r="E1017" s="42"/>
      <c r="F1017" s="225" t="s">
        <v>1302</v>
      </c>
      <c r="G1017" s="42"/>
      <c r="H1017" s="42"/>
      <c r="I1017" s="221"/>
      <c r="J1017" s="42"/>
      <c r="K1017" s="42"/>
      <c r="L1017" s="46"/>
      <c r="M1017" s="222"/>
      <c r="N1017" s="223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166</v>
      </c>
      <c r="AU1017" s="19" t="s">
        <v>178</v>
      </c>
    </row>
    <row r="1018" spans="1:51" s="13" customFormat="1" ht="12">
      <c r="A1018" s="13"/>
      <c r="B1018" s="226"/>
      <c r="C1018" s="227"/>
      <c r="D1018" s="219" t="s">
        <v>168</v>
      </c>
      <c r="E1018" s="228" t="s">
        <v>28</v>
      </c>
      <c r="F1018" s="229" t="s">
        <v>1303</v>
      </c>
      <c r="G1018" s="227"/>
      <c r="H1018" s="228" t="s">
        <v>28</v>
      </c>
      <c r="I1018" s="230"/>
      <c r="J1018" s="227"/>
      <c r="K1018" s="227"/>
      <c r="L1018" s="231"/>
      <c r="M1018" s="232"/>
      <c r="N1018" s="233"/>
      <c r="O1018" s="233"/>
      <c r="P1018" s="233"/>
      <c r="Q1018" s="233"/>
      <c r="R1018" s="233"/>
      <c r="S1018" s="233"/>
      <c r="T1018" s="23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5" t="s">
        <v>168</v>
      </c>
      <c r="AU1018" s="235" t="s">
        <v>178</v>
      </c>
      <c r="AV1018" s="13" t="s">
        <v>81</v>
      </c>
      <c r="AW1018" s="13" t="s">
        <v>35</v>
      </c>
      <c r="AX1018" s="13" t="s">
        <v>73</v>
      </c>
      <c r="AY1018" s="235" t="s">
        <v>154</v>
      </c>
    </row>
    <row r="1019" spans="1:51" s="14" customFormat="1" ht="12">
      <c r="A1019" s="14"/>
      <c r="B1019" s="236"/>
      <c r="C1019" s="237"/>
      <c r="D1019" s="219" t="s">
        <v>168</v>
      </c>
      <c r="E1019" s="238" t="s">
        <v>28</v>
      </c>
      <c r="F1019" s="239" t="s">
        <v>81</v>
      </c>
      <c r="G1019" s="237"/>
      <c r="H1019" s="240">
        <v>1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6" t="s">
        <v>168</v>
      </c>
      <c r="AU1019" s="246" t="s">
        <v>178</v>
      </c>
      <c r="AV1019" s="14" t="s">
        <v>83</v>
      </c>
      <c r="AW1019" s="14" t="s">
        <v>35</v>
      </c>
      <c r="AX1019" s="14" t="s">
        <v>81</v>
      </c>
      <c r="AY1019" s="246" t="s">
        <v>154</v>
      </c>
    </row>
    <row r="1020" spans="1:65" s="2" customFormat="1" ht="24.15" customHeight="1">
      <c r="A1020" s="40"/>
      <c r="B1020" s="41"/>
      <c r="C1020" s="269" t="s">
        <v>1304</v>
      </c>
      <c r="D1020" s="269" t="s">
        <v>627</v>
      </c>
      <c r="E1020" s="270" t="s">
        <v>1305</v>
      </c>
      <c r="F1020" s="271" t="s">
        <v>1306</v>
      </c>
      <c r="G1020" s="272" t="s">
        <v>207</v>
      </c>
      <c r="H1020" s="273">
        <v>1</v>
      </c>
      <c r="I1020" s="274"/>
      <c r="J1020" s="275">
        <f>ROUND(I1020*H1020,2)</f>
        <v>0</v>
      </c>
      <c r="K1020" s="271" t="s">
        <v>161</v>
      </c>
      <c r="L1020" s="276"/>
      <c r="M1020" s="277" t="s">
        <v>28</v>
      </c>
      <c r="N1020" s="278" t="s">
        <v>44</v>
      </c>
      <c r="O1020" s="86"/>
      <c r="P1020" s="215">
        <f>O1020*H1020</f>
        <v>0</v>
      </c>
      <c r="Q1020" s="215">
        <v>0.0175</v>
      </c>
      <c r="R1020" s="215">
        <f>Q1020*H1020</f>
        <v>0.0175</v>
      </c>
      <c r="S1020" s="215">
        <v>0</v>
      </c>
      <c r="T1020" s="216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17" t="s">
        <v>442</v>
      </c>
      <c r="AT1020" s="217" t="s">
        <v>627</v>
      </c>
      <c r="AU1020" s="217" t="s">
        <v>178</v>
      </c>
      <c r="AY1020" s="19" t="s">
        <v>154</v>
      </c>
      <c r="BE1020" s="218">
        <f>IF(N1020="základní",J1020,0)</f>
        <v>0</v>
      </c>
      <c r="BF1020" s="218">
        <f>IF(N1020="snížená",J1020,0)</f>
        <v>0</v>
      </c>
      <c r="BG1020" s="218">
        <f>IF(N1020="zákl. přenesená",J1020,0)</f>
        <v>0</v>
      </c>
      <c r="BH1020" s="218">
        <f>IF(N1020="sníž. přenesená",J1020,0)</f>
        <v>0</v>
      </c>
      <c r="BI1020" s="218">
        <f>IF(N1020="nulová",J1020,0)</f>
        <v>0</v>
      </c>
      <c r="BJ1020" s="19" t="s">
        <v>81</v>
      </c>
      <c r="BK1020" s="218">
        <f>ROUND(I1020*H1020,2)</f>
        <v>0</v>
      </c>
      <c r="BL1020" s="19" t="s">
        <v>305</v>
      </c>
      <c r="BM1020" s="217" t="s">
        <v>1307</v>
      </c>
    </row>
    <row r="1021" spans="1:47" s="2" customFormat="1" ht="12">
      <c r="A1021" s="40"/>
      <c r="B1021" s="41"/>
      <c r="C1021" s="42"/>
      <c r="D1021" s="219" t="s">
        <v>164</v>
      </c>
      <c r="E1021" s="42"/>
      <c r="F1021" s="220" t="s">
        <v>1306</v>
      </c>
      <c r="G1021" s="42"/>
      <c r="H1021" s="42"/>
      <c r="I1021" s="221"/>
      <c r="J1021" s="42"/>
      <c r="K1021" s="42"/>
      <c r="L1021" s="46"/>
      <c r="M1021" s="222"/>
      <c r="N1021" s="223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164</v>
      </c>
      <c r="AU1021" s="19" t="s">
        <v>178</v>
      </c>
    </row>
    <row r="1022" spans="1:51" s="13" customFormat="1" ht="12">
      <c r="A1022" s="13"/>
      <c r="B1022" s="226"/>
      <c r="C1022" s="227"/>
      <c r="D1022" s="219" t="s">
        <v>168</v>
      </c>
      <c r="E1022" s="228" t="s">
        <v>28</v>
      </c>
      <c r="F1022" s="229" t="s">
        <v>1308</v>
      </c>
      <c r="G1022" s="227"/>
      <c r="H1022" s="228" t="s">
        <v>28</v>
      </c>
      <c r="I1022" s="230"/>
      <c r="J1022" s="227"/>
      <c r="K1022" s="227"/>
      <c r="L1022" s="231"/>
      <c r="M1022" s="232"/>
      <c r="N1022" s="233"/>
      <c r="O1022" s="233"/>
      <c r="P1022" s="233"/>
      <c r="Q1022" s="233"/>
      <c r="R1022" s="233"/>
      <c r="S1022" s="233"/>
      <c r="T1022" s="23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5" t="s">
        <v>168</v>
      </c>
      <c r="AU1022" s="235" t="s">
        <v>178</v>
      </c>
      <c r="AV1022" s="13" t="s">
        <v>81</v>
      </c>
      <c r="AW1022" s="13" t="s">
        <v>35</v>
      </c>
      <c r="AX1022" s="13" t="s">
        <v>73</v>
      </c>
      <c r="AY1022" s="235" t="s">
        <v>154</v>
      </c>
    </row>
    <row r="1023" spans="1:51" s="13" customFormat="1" ht="12">
      <c r="A1023" s="13"/>
      <c r="B1023" s="226"/>
      <c r="C1023" s="227"/>
      <c r="D1023" s="219" t="s">
        <v>168</v>
      </c>
      <c r="E1023" s="228" t="s">
        <v>28</v>
      </c>
      <c r="F1023" s="229" t="s">
        <v>1303</v>
      </c>
      <c r="G1023" s="227"/>
      <c r="H1023" s="228" t="s">
        <v>28</v>
      </c>
      <c r="I1023" s="230"/>
      <c r="J1023" s="227"/>
      <c r="K1023" s="227"/>
      <c r="L1023" s="231"/>
      <c r="M1023" s="232"/>
      <c r="N1023" s="233"/>
      <c r="O1023" s="233"/>
      <c r="P1023" s="233"/>
      <c r="Q1023" s="233"/>
      <c r="R1023" s="233"/>
      <c r="S1023" s="233"/>
      <c r="T1023" s="23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5" t="s">
        <v>168</v>
      </c>
      <c r="AU1023" s="235" t="s">
        <v>178</v>
      </c>
      <c r="AV1023" s="13" t="s">
        <v>81</v>
      </c>
      <c r="AW1023" s="13" t="s">
        <v>35</v>
      </c>
      <c r="AX1023" s="13" t="s">
        <v>73</v>
      </c>
      <c r="AY1023" s="235" t="s">
        <v>154</v>
      </c>
    </row>
    <row r="1024" spans="1:51" s="14" customFormat="1" ht="12">
      <c r="A1024" s="14"/>
      <c r="B1024" s="236"/>
      <c r="C1024" s="237"/>
      <c r="D1024" s="219" t="s">
        <v>168</v>
      </c>
      <c r="E1024" s="238" t="s">
        <v>28</v>
      </c>
      <c r="F1024" s="239" t="s">
        <v>81</v>
      </c>
      <c r="G1024" s="237"/>
      <c r="H1024" s="240">
        <v>1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6" t="s">
        <v>168</v>
      </c>
      <c r="AU1024" s="246" t="s">
        <v>178</v>
      </c>
      <c r="AV1024" s="14" t="s">
        <v>83</v>
      </c>
      <c r="AW1024" s="14" t="s">
        <v>35</v>
      </c>
      <c r="AX1024" s="14" t="s">
        <v>81</v>
      </c>
      <c r="AY1024" s="246" t="s">
        <v>154</v>
      </c>
    </row>
    <row r="1025" spans="1:51" s="13" customFormat="1" ht="12">
      <c r="A1025" s="13"/>
      <c r="B1025" s="226"/>
      <c r="C1025" s="227"/>
      <c r="D1025" s="219" t="s">
        <v>168</v>
      </c>
      <c r="E1025" s="228" t="s">
        <v>28</v>
      </c>
      <c r="F1025" s="229" t="s">
        <v>1165</v>
      </c>
      <c r="G1025" s="227"/>
      <c r="H1025" s="228" t="s">
        <v>28</v>
      </c>
      <c r="I1025" s="230"/>
      <c r="J1025" s="227"/>
      <c r="K1025" s="227"/>
      <c r="L1025" s="231"/>
      <c r="M1025" s="232"/>
      <c r="N1025" s="233"/>
      <c r="O1025" s="233"/>
      <c r="P1025" s="233"/>
      <c r="Q1025" s="233"/>
      <c r="R1025" s="233"/>
      <c r="S1025" s="233"/>
      <c r="T1025" s="23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5" t="s">
        <v>168</v>
      </c>
      <c r="AU1025" s="235" t="s">
        <v>178</v>
      </c>
      <c r="AV1025" s="13" t="s">
        <v>81</v>
      </c>
      <c r="AW1025" s="13" t="s">
        <v>35</v>
      </c>
      <c r="AX1025" s="13" t="s">
        <v>73</v>
      </c>
      <c r="AY1025" s="235" t="s">
        <v>154</v>
      </c>
    </row>
    <row r="1026" spans="1:51" s="13" customFormat="1" ht="12">
      <c r="A1026" s="13"/>
      <c r="B1026" s="226"/>
      <c r="C1026" s="227"/>
      <c r="D1026" s="219" t="s">
        <v>168</v>
      </c>
      <c r="E1026" s="228" t="s">
        <v>28</v>
      </c>
      <c r="F1026" s="229" t="s">
        <v>1309</v>
      </c>
      <c r="G1026" s="227"/>
      <c r="H1026" s="228" t="s">
        <v>28</v>
      </c>
      <c r="I1026" s="230"/>
      <c r="J1026" s="227"/>
      <c r="K1026" s="227"/>
      <c r="L1026" s="231"/>
      <c r="M1026" s="232"/>
      <c r="N1026" s="233"/>
      <c r="O1026" s="233"/>
      <c r="P1026" s="233"/>
      <c r="Q1026" s="233"/>
      <c r="R1026" s="233"/>
      <c r="S1026" s="233"/>
      <c r="T1026" s="23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5" t="s">
        <v>168</v>
      </c>
      <c r="AU1026" s="235" t="s">
        <v>178</v>
      </c>
      <c r="AV1026" s="13" t="s">
        <v>81</v>
      </c>
      <c r="AW1026" s="13" t="s">
        <v>35</v>
      </c>
      <c r="AX1026" s="13" t="s">
        <v>73</v>
      </c>
      <c r="AY1026" s="235" t="s">
        <v>154</v>
      </c>
    </row>
    <row r="1027" spans="1:51" s="13" customFormat="1" ht="12">
      <c r="A1027" s="13"/>
      <c r="B1027" s="226"/>
      <c r="C1027" s="227"/>
      <c r="D1027" s="219" t="s">
        <v>168</v>
      </c>
      <c r="E1027" s="228" t="s">
        <v>28</v>
      </c>
      <c r="F1027" s="229" t="s">
        <v>1310</v>
      </c>
      <c r="G1027" s="227"/>
      <c r="H1027" s="228" t="s">
        <v>28</v>
      </c>
      <c r="I1027" s="230"/>
      <c r="J1027" s="227"/>
      <c r="K1027" s="227"/>
      <c r="L1027" s="231"/>
      <c r="M1027" s="232"/>
      <c r="N1027" s="233"/>
      <c r="O1027" s="233"/>
      <c r="P1027" s="233"/>
      <c r="Q1027" s="233"/>
      <c r="R1027" s="233"/>
      <c r="S1027" s="233"/>
      <c r="T1027" s="23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35" t="s">
        <v>168</v>
      </c>
      <c r="AU1027" s="235" t="s">
        <v>178</v>
      </c>
      <c r="AV1027" s="13" t="s">
        <v>81</v>
      </c>
      <c r="AW1027" s="13" t="s">
        <v>35</v>
      </c>
      <c r="AX1027" s="13" t="s">
        <v>73</v>
      </c>
      <c r="AY1027" s="235" t="s">
        <v>154</v>
      </c>
    </row>
    <row r="1028" spans="1:65" s="2" customFormat="1" ht="24.15" customHeight="1">
      <c r="A1028" s="40"/>
      <c r="B1028" s="41"/>
      <c r="C1028" s="206" t="s">
        <v>1311</v>
      </c>
      <c r="D1028" s="206" t="s">
        <v>157</v>
      </c>
      <c r="E1028" s="207" t="s">
        <v>1312</v>
      </c>
      <c r="F1028" s="208" t="s">
        <v>1313</v>
      </c>
      <c r="G1028" s="209" t="s">
        <v>207</v>
      </c>
      <c r="H1028" s="210">
        <v>3</v>
      </c>
      <c r="I1028" s="211"/>
      <c r="J1028" s="212">
        <f>ROUND(I1028*H1028,2)</f>
        <v>0</v>
      </c>
      <c r="K1028" s="208" t="s">
        <v>161</v>
      </c>
      <c r="L1028" s="46"/>
      <c r="M1028" s="213" t="s">
        <v>28</v>
      </c>
      <c r="N1028" s="214" t="s">
        <v>44</v>
      </c>
      <c r="O1028" s="86"/>
      <c r="P1028" s="215">
        <f>O1028*H1028</f>
        <v>0</v>
      </c>
      <c r="Q1028" s="215">
        <v>0</v>
      </c>
      <c r="R1028" s="215">
        <f>Q1028*H1028</f>
        <v>0</v>
      </c>
      <c r="S1028" s="215">
        <v>0</v>
      </c>
      <c r="T1028" s="216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17" t="s">
        <v>305</v>
      </c>
      <c r="AT1028" s="217" t="s">
        <v>157</v>
      </c>
      <c r="AU1028" s="217" t="s">
        <v>178</v>
      </c>
      <c r="AY1028" s="19" t="s">
        <v>154</v>
      </c>
      <c r="BE1028" s="218">
        <f>IF(N1028="základní",J1028,0)</f>
        <v>0</v>
      </c>
      <c r="BF1028" s="218">
        <f>IF(N1028="snížená",J1028,0)</f>
        <v>0</v>
      </c>
      <c r="BG1028" s="218">
        <f>IF(N1028="zákl. přenesená",J1028,0)</f>
        <v>0</v>
      </c>
      <c r="BH1028" s="218">
        <f>IF(N1028="sníž. přenesená",J1028,0)</f>
        <v>0</v>
      </c>
      <c r="BI1028" s="218">
        <f>IF(N1028="nulová",J1028,0)</f>
        <v>0</v>
      </c>
      <c r="BJ1028" s="19" t="s">
        <v>81</v>
      </c>
      <c r="BK1028" s="218">
        <f>ROUND(I1028*H1028,2)</f>
        <v>0</v>
      </c>
      <c r="BL1028" s="19" t="s">
        <v>305</v>
      </c>
      <c r="BM1028" s="217" t="s">
        <v>1314</v>
      </c>
    </row>
    <row r="1029" spans="1:47" s="2" customFormat="1" ht="12">
      <c r="A1029" s="40"/>
      <c r="B1029" s="41"/>
      <c r="C1029" s="42"/>
      <c r="D1029" s="219" t="s">
        <v>164</v>
      </c>
      <c r="E1029" s="42"/>
      <c r="F1029" s="220" t="s">
        <v>1315</v>
      </c>
      <c r="G1029" s="42"/>
      <c r="H1029" s="42"/>
      <c r="I1029" s="221"/>
      <c r="J1029" s="42"/>
      <c r="K1029" s="42"/>
      <c r="L1029" s="46"/>
      <c r="M1029" s="222"/>
      <c r="N1029" s="223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164</v>
      </c>
      <c r="AU1029" s="19" t="s">
        <v>178</v>
      </c>
    </row>
    <row r="1030" spans="1:47" s="2" customFormat="1" ht="12">
      <c r="A1030" s="40"/>
      <c r="B1030" s="41"/>
      <c r="C1030" s="42"/>
      <c r="D1030" s="224" t="s">
        <v>166</v>
      </c>
      <c r="E1030" s="42"/>
      <c r="F1030" s="225" t="s">
        <v>1316</v>
      </c>
      <c r="G1030" s="42"/>
      <c r="H1030" s="42"/>
      <c r="I1030" s="221"/>
      <c r="J1030" s="42"/>
      <c r="K1030" s="42"/>
      <c r="L1030" s="46"/>
      <c r="M1030" s="222"/>
      <c r="N1030" s="223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166</v>
      </c>
      <c r="AU1030" s="19" t="s">
        <v>178</v>
      </c>
    </row>
    <row r="1031" spans="1:51" s="13" customFormat="1" ht="12">
      <c r="A1031" s="13"/>
      <c r="B1031" s="226"/>
      <c r="C1031" s="227"/>
      <c r="D1031" s="219" t="s">
        <v>168</v>
      </c>
      <c r="E1031" s="228" t="s">
        <v>28</v>
      </c>
      <c r="F1031" s="229" t="s">
        <v>1317</v>
      </c>
      <c r="G1031" s="227"/>
      <c r="H1031" s="228" t="s">
        <v>28</v>
      </c>
      <c r="I1031" s="230"/>
      <c r="J1031" s="227"/>
      <c r="K1031" s="227"/>
      <c r="L1031" s="231"/>
      <c r="M1031" s="232"/>
      <c r="N1031" s="233"/>
      <c r="O1031" s="233"/>
      <c r="P1031" s="233"/>
      <c r="Q1031" s="233"/>
      <c r="R1031" s="233"/>
      <c r="S1031" s="233"/>
      <c r="T1031" s="234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5" t="s">
        <v>168</v>
      </c>
      <c r="AU1031" s="235" t="s">
        <v>178</v>
      </c>
      <c r="AV1031" s="13" t="s">
        <v>81</v>
      </c>
      <c r="AW1031" s="13" t="s">
        <v>35</v>
      </c>
      <c r="AX1031" s="13" t="s">
        <v>73</v>
      </c>
      <c r="AY1031" s="235" t="s">
        <v>154</v>
      </c>
    </row>
    <row r="1032" spans="1:51" s="14" customFormat="1" ht="12">
      <c r="A1032" s="14"/>
      <c r="B1032" s="236"/>
      <c r="C1032" s="237"/>
      <c r="D1032" s="219" t="s">
        <v>168</v>
      </c>
      <c r="E1032" s="238" t="s">
        <v>28</v>
      </c>
      <c r="F1032" s="239" t="s">
        <v>178</v>
      </c>
      <c r="G1032" s="237"/>
      <c r="H1032" s="240">
        <v>3</v>
      </c>
      <c r="I1032" s="241"/>
      <c r="J1032" s="237"/>
      <c r="K1032" s="237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6" t="s">
        <v>168</v>
      </c>
      <c r="AU1032" s="246" t="s">
        <v>178</v>
      </c>
      <c r="AV1032" s="14" t="s">
        <v>83</v>
      </c>
      <c r="AW1032" s="14" t="s">
        <v>35</v>
      </c>
      <c r="AX1032" s="14" t="s">
        <v>81</v>
      </c>
      <c r="AY1032" s="246" t="s">
        <v>154</v>
      </c>
    </row>
    <row r="1033" spans="1:65" s="2" customFormat="1" ht="24.15" customHeight="1">
      <c r="A1033" s="40"/>
      <c r="B1033" s="41"/>
      <c r="C1033" s="269" t="s">
        <v>1318</v>
      </c>
      <c r="D1033" s="269" t="s">
        <v>627</v>
      </c>
      <c r="E1033" s="270" t="s">
        <v>1319</v>
      </c>
      <c r="F1033" s="271" t="s">
        <v>1320</v>
      </c>
      <c r="G1033" s="272" t="s">
        <v>207</v>
      </c>
      <c r="H1033" s="273">
        <v>3</v>
      </c>
      <c r="I1033" s="274"/>
      <c r="J1033" s="275">
        <f>ROUND(I1033*H1033,2)</f>
        <v>0</v>
      </c>
      <c r="K1033" s="271" t="s">
        <v>161</v>
      </c>
      <c r="L1033" s="276"/>
      <c r="M1033" s="277" t="s">
        <v>28</v>
      </c>
      <c r="N1033" s="278" t="s">
        <v>44</v>
      </c>
      <c r="O1033" s="86"/>
      <c r="P1033" s="215">
        <f>O1033*H1033</f>
        <v>0</v>
      </c>
      <c r="Q1033" s="215">
        <v>0.025</v>
      </c>
      <c r="R1033" s="215">
        <f>Q1033*H1033</f>
        <v>0.07500000000000001</v>
      </c>
      <c r="S1033" s="215">
        <v>0</v>
      </c>
      <c r="T1033" s="216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17" t="s">
        <v>442</v>
      </c>
      <c r="AT1033" s="217" t="s">
        <v>627</v>
      </c>
      <c r="AU1033" s="217" t="s">
        <v>178</v>
      </c>
      <c r="AY1033" s="19" t="s">
        <v>154</v>
      </c>
      <c r="BE1033" s="218">
        <f>IF(N1033="základní",J1033,0)</f>
        <v>0</v>
      </c>
      <c r="BF1033" s="218">
        <f>IF(N1033="snížená",J1033,0)</f>
        <v>0</v>
      </c>
      <c r="BG1033" s="218">
        <f>IF(N1033="zákl. přenesená",J1033,0)</f>
        <v>0</v>
      </c>
      <c r="BH1033" s="218">
        <f>IF(N1033="sníž. přenesená",J1033,0)</f>
        <v>0</v>
      </c>
      <c r="BI1033" s="218">
        <f>IF(N1033="nulová",J1033,0)</f>
        <v>0</v>
      </c>
      <c r="BJ1033" s="19" t="s">
        <v>81</v>
      </c>
      <c r="BK1033" s="218">
        <f>ROUND(I1033*H1033,2)</f>
        <v>0</v>
      </c>
      <c r="BL1033" s="19" t="s">
        <v>305</v>
      </c>
      <c r="BM1033" s="217" t="s">
        <v>1321</v>
      </c>
    </row>
    <row r="1034" spans="1:47" s="2" customFormat="1" ht="12">
      <c r="A1034" s="40"/>
      <c r="B1034" s="41"/>
      <c r="C1034" s="42"/>
      <c r="D1034" s="219" t="s">
        <v>164</v>
      </c>
      <c r="E1034" s="42"/>
      <c r="F1034" s="220" t="s">
        <v>1320</v>
      </c>
      <c r="G1034" s="42"/>
      <c r="H1034" s="42"/>
      <c r="I1034" s="221"/>
      <c r="J1034" s="42"/>
      <c r="K1034" s="42"/>
      <c r="L1034" s="46"/>
      <c r="M1034" s="222"/>
      <c r="N1034" s="223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164</v>
      </c>
      <c r="AU1034" s="19" t="s">
        <v>178</v>
      </c>
    </row>
    <row r="1035" spans="1:51" s="13" customFormat="1" ht="12">
      <c r="A1035" s="13"/>
      <c r="B1035" s="226"/>
      <c r="C1035" s="227"/>
      <c r="D1035" s="219" t="s">
        <v>168</v>
      </c>
      <c r="E1035" s="228" t="s">
        <v>28</v>
      </c>
      <c r="F1035" s="229" t="s">
        <v>1322</v>
      </c>
      <c r="G1035" s="227"/>
      <c r="H1035" s="228" t="s">
        <v>28</v>
      </c>
      <c r="I1035" s="230"/>
      <c r="J1035" s="227"/>
      <c r="K1035" s="227"/>
      <c r="L1035" s="231"/>
      <c r="M1035" s="232"/>
      <c r="N1035" s="233"/>
      <c r="O1035" s="233"/>
      <c r="P1035" s="233"/>
      <c r="Q1035" s="233"/>
      <c r="R1035" s="233"/>
      <c r="S1035" s="233"/>
      <c r="T1035" s="23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5" t="s">
        <v>168</v>
      </c>
      <c r="AU1035" s="235" t="s">
        <v>178</v>
      </c>
      <c r="AV1035" s="13" t="s">
        <v>81</v>
      </c>
      <c r="AW1035" s="13" t="s">
        <v>35</v>
      </c>
      <c r="AX1035" s="13" t="s">
        <v>73</v>
      </c>
      <c r="AY1035" s="235" t="s">
        <v>154</v>
      </c>
    </row>
    <row r="1036" spans="1:51" s="13" customFormat="1" ht="12">
      <c r="A1036" s="13"/>
      <c r="B1036" s="226"/>
      <c r="C1036" s="227"/>
      <c r="D1036" s="219" t="s">
        <v>168</v>
      </c>
      <c r="E1036" s="228" t="s">
        <v>28</v>
      </c>
      <c r="F1036" s="229" t="s">
        <v>1323</v>
      </c>
      <c r="G1036" s="227"/>
      <c r="H1036" s="228" t="s">
        <v>28</v>
      </c>
      <c r="I1036" s="230"/>
      <c r="J1036" s="227"/>
      <c r="K1036" s="227"/>
      <c r="L1036" s="231"/>
      <c r="M1036" s="232"/>
      <c r="N1036" s="233"/>
      <c r="O1036" s="233"/>
      <c r="P1036" s="233"/>
      <c r="Q1036" s="233"/>
      <c r="R1036" s="233"/>
      <c r="S1036" s="233"/>
      <c r="T1036" s="23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5" t="s">
        <v>168</v>
      </c>
      <c r="AU1036" s="235" t="s">
        <v>178</v>
      </c>
      <c r="AV1036" s="13" t="s">
        <v>81</v>
      </c>
      <c r="AW1036" s="13" t="s">
        <v>35</v>
      </c>
      <c r="AX1036" s="13" t="s">
        <v>73</v>
      </c>
      <c r="AY1036" s="235" t="s">
        <v>154</v>
      </c>
    </row>
    <row r="1037" spans="1:51" s="13" customFormat="1" ht="12">
      <c r="A1037" s="13"/>
      <c r="B1037" s="226"/>
      <c r="C1037" s="227"/>
      <c r="D1037" s="219" t="s">
        <v>168</v>
      </c>
      <c r="E1037" s="228" t="s">
        <v>28</v>
      </c>
      <c r="F1037" s="229" t="s">
        <v>1324</v>
      </c>
      <c r="G1037" s="227"/>
      <c r="H1037" s="228" t="s">
        <v>28</v>
      </c>
      <c r="I1037" s="230"/>
      <c r="J1037" s="227"/>
      <c r="K1037" s="227"/>
      <c r="L1037" s="231"/>
      <c r="M1037" s="232"/>
      <c r="N1037" s="233"/>
      <c r="O1037" s="233"/>
      <c r="P1037" s="233"/>
      <c r="Q1037" s="233"/>
      <c r="R1037" s="233"/>
      <c r="S1037" s="233"/>
      <c r="T1037" s="23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5" t="s">
        <v>168</v>
      </c>
      <c r="AU1037" s="235" t="s">
        <v>178</v>
      </c>
      <c r="AV1037" s="13" t="s">
        <v>81</v>
      </c>
      <c r="AW1037" s="13" t="s">
        <v>35</v>
      </c>
      <c r="AX1037" s="13" t="s">
        <v>73</v>
      </c>
      <c r="AY1037" s="235" t="s">
        <v>154</v>
      </c>
    </row>
    <row r="1038" spans="1:51" s="13" customFormat="1" ht="12">
      <c r="A1038" s="13"/>
      <c r="B1038" s="226"/>
      <c r="C1038" s="227"/>
      <c r="D1038" s="219" t="s">
        <v>168</v>
      </c>
      <c r="E1038" s="228" t="s">
        <v>28</v>
      </c>
      <c r="F1038" s="229" t="s">
        <v>1325</v>
      </c>
      <c r="G1038" s="227"/>
      <c r="H1038" s="228" t="s">
        <v>28</v>
      </c>
      <c r="I1038" s="230"/>
      <c r="J1038" s="227"/>
      <c r="K1038" s="227"/>
      <c r="L1038" s="231"/>
      <c r="M1038" s="232"/>
      <c r="N1038" s="233"/>
      <c r="O1038" s="233"/>
      <c r="P1038" s="233"/>
      <c r="Q1038" s="233"/>
      <c r="R1038" s="233"/>
      <c r="S1038" s="233"/>
      <c r="T1038" s="23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5" t="s">
        <v>168</v>
      </c>
      <c r="AU1038" s="235" t="s">
        <v>178</v>
      </c>
      <c r="AV1038" s="13" t="s">
        <v>81</v>
      </c>
      <c r="AW1038" s="13" t="s">
        <v>35</v>
      </c>
      <c r="AX1038" s="13" t="s">
        <v>73</v>
      </c>
      <c r="AY1038" s="235" t="s">
        <v>154</v>
      </c>
    </row>
    <row r="1039" spans="1:51" s="14" customFormat="1" ht="12">
      <c r="A1039" s="14"/>
      <c r="B1039" s="236"/>
      <c r="C1039" s="237"/>
      <c r="D1039" s="219" t="s">
        <v>168</v>
      </c>
      <c r="E1039" s="238" t="s">
        <v>28</v>
      </c>
      <c r="F1039" s="239" t="s">
        <v>178</v>
      </c>
      <c r="G1039" s="237"/>
      <c r="H1039" s="240">
        <v>3</v>
      </c>
      <c r="I1039" s="241"/>
      <c r="J1039" s="237"/>
      <c r="K1039" s="237"/>
      <c r="L1039" s="242"/>
      <c r="M1039" s="243"/>
      <c r="N1039" s="244"/>
      <c r="O1039" s="244"/>
      <c r="P1039" s="244"/>
      <c r="Q1039" s="244"/>
      <c r="R1039" s="244"/>
      <c r="S1039" s="244"/>
      <c r="T1039" s="245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6" t="s">
        <v>168</v>
      </c>
      <c r="AU1039" s="246" t="s">
        <v>178</v>
      </c>
      <c r="AV1039" s="14" t="s">
        <v>83</v>
      </c>
      <c r="AW1039" s="14" t="s">
        <v>35</v>
      </c>
      <c r="AX1039" s="14" t="s">
        <v>81</v>
      </c>
      <c r="AY1039" s="246" t="s">
        <v>154</v>
      </c>
    </row>
    <row r="1040" spans="1:51" s="13" customFormat="1" ht="12">
      <c r="A1040" s="13"/>
      <c r="B1040" s="226"/>
      <c r="C1040" s="227"/>
      <c r="D1040" s="219" t="s">
        <v>168</v>
      </c>
      <c r="E1040" s="228" t="s">
        <v>28</v>
      </c>
      <c r="F1040" s="229" t="s">
        <v>1165</v>
      </c>
      <c r="G1040" s="227"/>
      <c r="H1040" s="228" t="s">
        <v>28</v>
      </c>
      <c r="I1040" s="230"/>
      <c r="J1040" s="227"/>
      <c r="K1040" s="227"/>
      <c r="L1040" s="231"/>
      <c r="M1040" s="232"/>
      <c r="N1040" s="233"/>
      <c r="O1040" s="233"/>
      <c r="P1040" s="233"/>
      <c r="Q1040" s="233"/>
      <c r="R1040" s="233"/>
      <c r="S1040" s="233"/>
      <c r="T1040" s="23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5" t="s">
        <v>168</v>
      </c>
      <c r="AU1040" s="235" t="s">
        <v>178</v>
      </c>
      <c r="AV1040" s="13" t="s">
        <v>81</v>
      </c>
      <c r="AW1040" s="13" t="s">
        <v>35</v>
      </c>
      <c r="AX1040" s="13" t="s">
        <v>73</v>
      </c>
      <c r="AY1040" s="235" t="s">
        <v>154</v>
      </c>
    </row>
    <row r="1041" spans="1:51" s="13" customFormat="1" ht="12">
      <c r="A1041" s="13"/>
      <c r="B1041" s="226"/>
      <c r="C1041" s="227"/>
      <c r="D1041" s="219" t="s">
        <v>168</v>
      </c>
      <c r="E1041" s="228" t="s">
        <v>28</v>
      </c>
      <c r="F1041" s="229" t="s">
        <v>1310</v>
      </c>
      <c r="G1041" s="227"/>
      <c r="H1041" s="228" t="s">
        <v>28</v>
      </c>
      <c r="I1041" s="230"/>
      <c r="J1041" s="227"/>
      <c r="K1041" s="227"/>
      <c r="L1041" s="231"/>
      <c r="M1041" s="232"/>
      <c r="N1041" s="233"/>
      <c r="O1041" s="233"/>
      <c r="P1041" s="233"/>
      <c r="Q1041" s="233"/>
      <c r="R1041" s="233"/>
      <c r="S1041" s="233"/>
      <c r="T1041" s="234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5" t="s">
        <v>168</v>
      </c>
      <c r="AU1041" s="235" t="s">
        <v>178</v>
      </c>
      <c r="AV1041" s="13" t="s">
        <v>81</v>
      </c>
      <c r="AW1041" s="13" t="s">
        <v>35</v>
      </c>
      <c r="AX1041" s="13" t="s">
        <v>73</v>
      </c>
      <c r="AY1041" s="235" t="s">
        <v>154</v>
      </c>
    </row>
    <row r="1042" spans="1:65" s="2" customFormat="1" ht="24.15" customHeight="1">
      <c r="A1042" s="40"/>
      <c r="B1042" s="41"/>
      <c r="C1042" s="206" t="s">
        <v>1326</v>
      </c>
      <c r="D1042" s="206" t="s">
        <v>157</v>
      </c>
      <c r="E1042" s="207" t="s">
        <v>1327</v>
      </c>
      <c r="F1042" s="208" t="s">
        <v>1328</v>
      </c>
      <c r="G1042" s="209" t="s">
        <v>207</v>
      </c>
      <c r="H1042" s="210">
        <v>4</v>
      </c>
      <c r="I1042" s="211"/>
      <c r="J1042" s="212">
        <f>ROUND(I1042*H1042,2)</f>
        <v>0</v>
      </c>
      <c r="K1042" s="208" t="s">
        <v>161</v>
      </c>
      <c r="L1042" s="46"/>
      <c r="M1042" s="213" t="s">
        <v>28</v>
      </c>
      <c r="N1042" s="214" t="s">
        <v>44</v>
      </c>
      <c r="O1042" s="86"/>
      <c r="P1042" s="215">
        <f>O1042*H1042</f>
        <v>0</v>
      </c>
      <c r="Q1042" s="215">
        <v>0</v>
      </c>
      <c r="R1042" s="215">
        <f>Q1042*H1042</f>
        <v>0</v>
      </c>
      <c r="S1042" s="215">
        <v>0</v>
      </c>
      <c r="T1042" s="216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17" t="s">
        <v>305</v>
      </c>
      <c r="AT1042" s="217" t="s">
        <v>157</v>
      </c>
      <c r="AU1042" s="217" t="s">
        <v>178</v>
      </c>
      <c r="AY1042" s="19" t="s">
        <v>154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9" t="s">
        <v>81</v>
      </c>
      <c r="BK1042" s="218">
        <f>ROUND(I1042*H1042,2)</f>
        <v>0</v>
      </c>
      <c r="BL1042" s="19" t="s">
        <v>305</v>
      </c>
      <c r="BM1042" s="217" t="s">
        <v>1329</v>
      </c>
    </row>
    <row r="1043" spans="1:47" s="2" customFormat="1" ht="12">
      <c r="A1043" s="40"/>
      <c r="B1043" s="41"/>
      <c r="C1043" s="42"/>
      <c r="D1043" s="219" t="s">
        <v>164</v>
      </c>
      <c r="E1043" s="42"/>
      <c r="F1043" s="220" t="s">
        <v>1328</v>
      </c>
      <c r="G1043" s="42"/>
      <c r="H1043" s="42"/>
      <c r="I1043" s="221"/>
      <c r="J1043" s="42"/>
      <c r="K1043" s="42"/>
      <c r="L1043" s="46"/>
      <c r="M1043" s="222"/>
      <c r="N1043" s="223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9" t="s">
        <v>164</v>
      </c>
      <c r="AU1043" s="19" t="s">
        <v>178</v>
      </c>
    </row>
    <row r="1044" spans="1:47" s="2" customFormat="1" ht="12">
      <c r="A1044" s="40"/>
      <c r="B1044" s="41"/>
      <c r="C1044" s="42"/>
      <c r="D1044" s="224" t="s">
        <v>166</v>
      </c>
      <c r="E1044" s="42"/>
      <c r="F1044" s="225" t="s">
        <v>1330</v>
      </c>
      <c r="G1044" s="42"/>
      <c r="H1044" s="42"/>
      <c r="I1044" s="221"/>
      <c r="J1044" s="42"/>
      <c r="K1044" s="42"/>
      <c r="L1044" s="46"/>
      <c r="M1044" s="222"/>
      <c r="N1044" s="223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166</v>
      </c>
      <c r="AU1044" s="19" t="s">
        <v>178</v>
      </c>
    </row>
    <row r="1045" spans="1:65" s="2" customFormat="1" ht="37.8" customHeight="1">
      <c r="A1045" s="40"/>
      <c r="B1045" s="41"/>
      <c r="C1045" s="206" t="s">
        <v>1331</v>
      </c>
      <c r="D1045" s="206" t="s">
        <v>157</v>
      </c>
      <c r="E1045" s="207" t="s">
        <v>1332</v>
      </c>
      <c r="F1045" s="208" t="s">
        <v>1333</v>
      </c>
      <c r="G1045" s="209" t="s">
        <v>28</v>
      </c>
      <c r="H1045" s="210">
        <v>1</v>
      </c>
      <c r="I1045" s="211"/>
      <c r="J1045" s="212">
        <f>ROUND(I1045*H1045,2)</f>
        <v>0</v>
      </c>
      <c r="K1045" s="208" t="s">
        <v>28</v>
      </c>
      <c r="L1045" s="46"/>
      <c r="M1045" s="213" t="s">
        <v>28</v>
      </c>
      <c r="N1045" s="214" t="s">
        <v>44</v>
      </c>
      <c r="O1045" s="86"/>
      <c r="P1045" s="215">
        <f>O1045*H1045</f>
        <v>0</v>
      </c>
      <c r="Q1045" s="215">
        <v>0</v>
      </c>
      <c r="R1045" s="215">
        <f>Q1045*H1045</f>
        <v>0</v>
      </c>
      <c r="S1045" s="215">
        <v>0</v>
      </c>
      <c r="T1045" s="216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17" t="s">
        <v>305</v>
      </c>
      <c r="AT1045" s="217" t="s">
        <v>157</v>
      </c>
      <c r="AU1045" s="217" t="s">
        <v>178</v>
      </c>
      <c r="AY1045" s="19" t="s">
        <v>154</v>
      </c>
      <c r="BE1045" s="218">
        <f>IF(N1045="základní",J1045,0)</f>
        <v>0</v>
      </c>
      <c r="BF1045" s="218">
        <f>IF(N1045="snížená",J1045,0)</f>
        <v>0</v>
      </c>
      <c r="BG1045" s="218">
        <f>IF(N1045="zákl. přenesená",J1045,0)</f>
        <v>0</v>
      </c>
      <c r="BH1045" s="218">
        <f>IF(N1045="sníž. přenesená",J1045,0)</f>
        <v>0</v>
      </c>
      <c r="BI1045" s="218">
        <f>IF(N1045="nulová",J1045,0)</f>
        <v>0</v>
      </c>
      <c r="BJ1045" s="19" t="s">
        <v>81</v>
      </c>
      <c r="BK1045" s="218">
        <f>ROUND(I1045*H1045,2)</f>
        <v>0</v>
      </c>
      <c r="BL1045" s="19" t="s">
        <v>305</v>
      </c>
      <c r="BM1045" s="217" t="s">
        <v>1334</v>
      </c>
    </row>
    <row r="1046" spans="1:47" s="2" customFormat="1" ht="12">
      <c r="A1046" s="40"/>
      <c r="B1046" s="41"/>
      <c r="C1046" s="42"/>
      <c r="D1046" s="219" t="s">
        <v>164</v>
      </c>
      <c r="E1046" s="42"/>
      <c r="F1046" s="220" t="s">
        <v>1333</v>
      </c>
      <c r="G1046" s="42"/>
      <c r="H1046" s="42"/>
      <c r="I1046" s="221"/>
      <c r="J1046" s="42"/>
      <c r="K1046" s="42"/>
      <c r="L1046" s="46"/>
      <c r="M1046" s="222"/>
      <c r="N1046" s="223"/>
      <c r="O1046" s="86"/>
      <c r="P1046" s="86"/>
      <c r="Q1046" s="86"/>
      <c r="R1046" s="86"/>
      <c r="S1046" s="86"/>
      <c r="T1046" s="87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T1046" s="19" t="s">
        <v>164</v>
      </c>
      <c r="AU1046" s="19" t="s">
        <v>178</v>
      </c>
    </row>
    <row r="1047" spans="1:51" s="13" customFormat="1" ht="12">
      <c r="A1047" s="13"/>
      <c r="B1047" s="226"/>
      <c r="C1047" s="227"/>
      <c r="D1047" s="219" t="s">
        <v>168</v>
      </c>
      <c r="E1047" s="228" t="s">
        <v>28</v>
      </c>
      <c r="F1047" s="229" t="s">
        <v>1303</v>
      </c>
      <c r="G1047" s="227"/>
      <c r="H1047" s="228" t="s">
        <v>28</v>
      </c>
      <c r="I1047" s="230"/>
      <c r="J1047" s="227"/>
      <c r="K1047" s="227"/>
      <c r="L1047" s="231"/>
      <c r="M1047" s="232"/>
      <c r="N1047" s="233"/>
      <c r="O1047" s="233"/>
      <c r="P1047" s="233"/>
      <c r="Q1047" s="233"/>
      <c r="R1047" s="233"/>
      <c r="S1047" s="233"/>
      <c r="T1047" s="23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5" t="s">
        <v>168</v>
      </c>
      <c r="AU1047" s="235" t="s">
        <v>178</v>
      </c>
      <c r="AV1047" s="13" t="s">
        <v>81</v>
      </c>
      <c r="AW1047" s="13" t="s">
        <v>35</v>
      </c>
      <c r="AX1047" s="13" t="s">
        <v>73</v>
      </c>
      <c r="AY1047" s="235" t="s">
        <v>154</v>
      </c>
    </row>
    <row r="1048" spans="1:51" s="14" customFormat="1" ht="12">
      <c r="A1048" s="14"/>
      <c r="B1048" s="236"/>
      <c r="C1048" s="237"/>
      <c r="D1048" s="219" t="s">
        <v>168</v>
      </c>
      <c r="E1048" s="238" t="s">
        <v>28</v>
      </c>
      <c r="F1048" s="239" t="s">
        <v>81</v>
      </c>
      <c r="G1048" s="237"/>
      <c r="H1048" s="240">
        <v>1</v>
      </c>
      <c r="I1048" s="241"/>
      <c r="J1048" s="237"/>
      <c r="K1048" s="237"/>
      <c r="L1048" s="242"/>
      <c r="M1048" s="243"/>
      <c r="N1048" s="244"/>
      <c r="O1048" s="244"/>
      <c r="P1048" s="244"/>
      <c r="Q1048" s="244"/>
      <c r="R1048" s="244"/>
      <c r="S1048" s="244"/>
      <c r="T1048" s="245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6" t="s">
        <v>168</v>
      </c>
      <c r="AU1048" s="246" t="s">
        <v>178</v>
      </c>
      <c r="AV1048" s="14" t="s">
        <v>83</v>
      </c>
      <c r="AW1048" s="14" t="s">
        <v>35</v>
      </c>
      <c r="AX1048" s="14" t="s">
        <v>81</v>
      </c>
      <c r="AY1048" s="246" t="s">
        <v>154</v>
      </c>
    </row>
    <row r="1049" spans="1:65" s="2" customFormat="1" ht="16.5" customHeight="1">
      <c r="A1049" s="40"/>
      <c r="B1049" s="41"/>
      <c r="C1049" s="206" t="s">
        <v>1335</v>
      </c>
      <c r="D1049" s="206" t="s">
        <v>157</v>
      </c>
      <c r="E1049" s="207" t="s">
        <v>1336</v>
      </c>
      <c r="F1049" s="208" t="s">
        <v>1337</v>
      </c>
      <c r="G1049" s="209" t="s">
        <v>160</v>
      </c>
      <c r="H1049" s="210">
        <v>1.6</v>
      </c>
      <c r="I1049" s="211"/>
      <c r="J1049" s="212">
        <f>ROUND(I1049*H1049,2)</f>
        <v>0</v>
      </c>
      <c r="K1049" s="208" t="s">
        <v>161</v>
      </c>
      <c r="L1049" s="46"/>
      <c r="M1049" s="213" t="s">
        <v>28</v>
      </c>
      <c r="N1049" s="214" t="s">
        <v>44</v>
      </c>
      <c r="O1049" s="86"/>
      <c r="P1049" s="215">
        <f>O1049*H1049</f>
        <v>0</v>
      </c>
      <c r="Q1049" s="215">
        <v>0</v>
      </c>
      <c r="R1049" s="215">
        <f>Q1049*H1049</f>
        <v>0</v>
      </c>
      <c r="S1049" s="215">
        <v>0.0007</v>
      </c>
      <c r="T1049" s="216">
        <f>S1049*H1049</f>
        <v>0.0011200000000000001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17" t="s">
        <v>305</v>
      </c>
      <c r="AT1049" s="217" t="s">
        <v>157</v>
      </c>
      <c r="AU1049" s="217" t="s">
        <v>178</v>
      </c>
      <c r="AY1049" s="19" t="s">
        <v>154</v>
      </c>
      <c r="BE1049" s="218">
        <f>IF(N1049="základní",J1049,0)</f>
        <v>0</v>
      </c>
      <c r="BF1049" s="218">
        <f>IF(N1049="snížená",J1049,0)</f>
        <v>0</v>
      </c>
      <c r="BG1049" s="218">
        <f>IF(N1049="zákl. přenesená",J1049,0)</f>
        <v>0</v>
      </c>
      <c r="BH1049" s="218">
        <f>IF(N1049="sníž. přenesená",J1049,0)</f>
        <v>0</v>
      </c>
      <c r="BI1049" s="218">
        <f>IF(N1049="nulová",J1049,0)</f>
        <v>0</v>
      </c>
      <c r="BJ1049" s="19" t="s">
        <v>81</v>
      </c>
      <c r="BK1049" s="218">
        <f>ROUND(I1049*H1049,2)</f>
        <v>0</v>
      </c>
      <c r="BL1049" s="19" t="s">
        <v>305</v>
      </c>
      <c r="BM1049" s="217" t="s">
        <v>1338</v>
      </c>
    </row>
    <row r="1050" spans="1:47" s="2" customFormat="1" ht="12">
      <c r="A1050" s="40"/>
      <c r="B1050" s="41"/>
      <c r="C1050" s="42"/>
      <c r="D1050" s="219" t="s">
        <v>164</v>
      </c>
      <c r="E1050" s="42"/>
      <c r="F1050" s="220" t="s">
        <v>1339</v>
      </c>
      <c r="G1050" s="42"/>
      <c r="H1050" s="42"/>
      <c r="I1050" s="221"/>
      <c r="J1050" s="42"/>
      <c r="K1050" s="42"/>
      <c r="L1050" s="46"/>
      <c r="M1050" s="222"/>
      <c r="N1050" s="223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164</v>
      </c>
      <c r="AU1050" s="19" t="s">
        <v>178</v>
      </c>
    </row>
    <row r="1051" spans="1:47" s="2" customFormat="1" ht="12">
      <c r="A1051" s="40"/>
      <c r="B1051" s="41"/>
      <c r="C1051" s="42"/>
      <c r="D1051" s="224" t="s">
        <v>166</v>
      </c>
      <c r="E1051" s="42"/>
      <c r="F1051" s="225" t="s">
        <v>1340</v>
      </c>
      <c r="G1051" s="42"/>
      <c r="H1051" s="42"/>
      <c r="I1051" s="221"/>
      <c r="J1051" s="42"/>
      <c r="K1051" s="42"/>
      <c r="L1051" s="46"/>
      <c r="M1051" s="222"/>
      <c r="N1051" s="223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166</v>
      </c>
      <c r="AU1051" s="19" t="s">
        <v>178</v>
      </c>
    </row>
    <row r="1052" spans="1:51" s="14" customFormat="1" ht="12">
      <c r="A1052" s="14"/>
      <c r="B1052" s="236"/>
      <c r="C1052" s="237"/>
      <c r="D1052" s="219" t="s">
        <v>168</v>
      </c>
      <c r="E1052" s="238" t="s">
        <v>28</v>
      </c>
      <c r="F1052" s="239" t="s">
        <v>1341</v>
      </c>
      <c r="G1052" s="237"/>
      <c r="H1052" s="240">
        <v>1.6</v>
      </c>
      <c r="I1052" s="241"/>
      <c r="J1052" s="237"/>
      <c r="K1052" s="237"/>
      <c r="L1052" s="242"/>
      <c r="M1052" s="243"/>
      <c r="N1052" s="244"/>
      <c r="O1052" s="244"/>
      <c r="P1052" s="244"/>
      <c r="Q1052" s="244"/>
      <c r="R1052" s="244"/>
      <c r="S1052" s="244"/>
      <c r="T1052" s="245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6" t="s">
        <v>168</v>
      </c>
      <c r="AU1052" s="246" t="s">
        <v>178</v>
      </c>
      <c r="AV1052" s="14" t="s">
        <v>83</v>
      </c>
      <c r="AW1052" s="14" t="s">
        <v>35</v>
      </c>
      <c r="AX1052" s="14" t="s">
        <v>81</v>
      </c>
      <c r="AY1052" s="246" t="s">
        <v>154</v>
      </c>
    </row>
    <row r="1053" spans="1:65" s="2" customFormat="1" ht="21.75" customHeight="1">
      <c r="A1053" s="40"/>
      <c r="B1053" s="41"/>
      <c r="C1053" s="206" t="s">
        <v>1342</v>
      </c>
      <c r="D1053" s="206" t="s">
        <v>157</v>
      </c>
      <c r="E1053" s="207" t="s">
        <v>1343</v>
      </c>
      <c r="F1053" s="208" t="s">
        <v>1344</v>
      </c>
      <c r="G1053" s="209" t="s">
        <v>207</v>
      </c>
      <c r="H1053" s="210">
        <v>4</v>
      </c>
      <c r="I1053" s="211"/>
      <c r="J1053" s="212">
        <f>ROUND(I1053*H1053,2)</f>
        <v>0</v>
      </c>
      <c r="K1053" s="208" t="s">
        <v>161</v>
      </c>
      <c r="L1053" s="46"/>
      <c r="M1053" s="213" t="s">
        <v>28</v>
      </c>
      <c r="N1053" s="214" t="s">
        <v>44</v>
      </c>
      <c r="O1053" s="86"/>
      <c r="P1053" s="215">
        <f>O1053*H1053</f>
        <v>0</v>
      </c>
      <c r="Q1053" s="215">
        <v>0</v>
      </c>
      <c r="R1053" s="215">
        <f>Q1053*H1053</f>
        <v>0</v>
      </c>
      <c r="S1053" s="215">
        <v>0</v>
      </c>
      <c r="T1053" s="216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17" t="s">
        <v>305</v>
      </c>
      <c r="AT1053" s="217" t="s">
        <v>157</v>
      </c>
      <c r="AU1053" s="217" t="s">
        <v>178</v>
      </c>
      <c r="AY1053" s="19" t="s">
        <v>154</v>
      </c>
      <c r="BE1053" s="218">
        <f>IF(N1053="základní",J1053,0)</f>
        <v>0</v>
      </c>
      <c r="BF1053" s="218">
        <f>IF(N1053="snížená",J1053,0)</f>
        <v>0</v>
      </c>
      <c r="BG1053" s="218">
        <f>IF(N1053="zákl. přenesená",J1053,0)</f>
        <v>0</v>
      </c>
      <c r="BH1053" s="218">
        <f>IF(N1053="sníž. přenesená",J1053,0)</f>
        <v>0</v>
      </c>
      <c r="BI1053" s="218">
        <f>IF(N1053="nulová",J1053,0)</f>
        <v>0</v>
      </c>
      <c r="BJ1053" s="19" t="s">
        <v>81</v>
      </c>
      <c r="BK1053" s="218">
        <f>ROUND(I1053*H1053,2)</f>
        <v>0</v>
      </c>
      <c r="BL1053" s="19" t="s">
        <v>305</v>
      </c>
      <c r="BM1053" s="217" t="s">
        <v>1345</v>
      </c>
    </row>
    <row r="1054" spans="1:47" s="2" customFormat="1" ht="12">
      <c r="A1054" s="40"/>
      <c r="B1054" s="41"/>
      <c r="C1054" s="42"/>
      <c r="D1054" s="219" t="s">
        <v>164</v>
      </c>
      <c r="E1054" s="42"/>
      <c r="F1054" s="220" t="s">
        <v>1346</v>
      </c>
      <c r="G1054" s="42"/>
      <c r="H1054" s="42"/>
      <c r="I1054" s="221"/>
      <c r="J1054" s="42"/>
      <c r="K1054" s="42"/>
      <c r="L1054" s="46"/>
      <c r="M1054" s="222"/>
      <c r="N1054" s="223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164</v>
      </c>
      <c r="AU1054" s="19" t="s">
        <v>178</v>
      </c>
    </row>
    <row r="1055" spans="1:47" s="2" customFormat="1" ht="12">
      <c r="A1055" s="40"/>
      <c r="B1055" s="41"/>
      <c r="C1055" s="42"/>
      <c r="D1055" s="224" t="s">
        <v>166</v>
      </c>
      <c r="E1055" s="42"/>
      <c r="F1055" s="225" t="s">
        <v>1347</v>
      </c>
      <c r="G1055" s="42"/>
      <c r="H1055" s="42"/>
      <c r="I1055" s="221"/>
      <c r="J1055" s="42"/>
      <c r="K1055" s="42"/>
      <c r="L1055" s="46"/>
      <c r="M1055" s="222"/>
      <c r="N1055" s="223"/>
      <c r="O1055" s="86"/>
      <c r="P1055" s="86"/>
      <c r="Q1055" s="86"/>
      <c r="R1055" s="86"/>
      <c r="S1055" s="86"/>
      <c r="T1055" s="87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T1055" s="19" t="s">
        <v>166</v>
      </c>
      <c r="AU1055" s="19" t="s">
        <v>178</v>
      </c>
    </row>
    <row r="1056" spans="1:51" s="13" customFormat="1" ht="12">
      <c r="A1056" s="13"/>
      <c r="B1056" s="226"/>
      <c r="C1056" s="227"/>
      <c r="D1056" s="219" t="s">
        <v>168</v>
      </c>
      <c r="E1056" s="228" t="s">
        <v>28</v>
      </c>
      <c r="F1056" s="229" t="s">
        <v>1317</v>
      </c>
      <c r="G1056" s="227"/>
      <c r="H1056" s="228" t="s">
        <v>28</v>
      </c>
      <c r="I1056" s="230"/>
      <c r="J1056" s="227"/>
      <c r="K1056" s="227"/>
      <c r="L1056" s="231"/>
      <c r="M1056" s="232"/>
      <c r="N1056" s="233"/>
      <c r="O1056" s="233"/>
      <c r="P1056" s="233"/>
      <c r="Q1056" s="233"/>
      <c r="R1056" s="233"/>
      <c r="S1056" s="233"/>
      <c r="T1056" s="23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5" t="s">
        <v>168</v>
      </c>
      <c r="AU1056" s="235" t="s">
        <v>178</v>
      </c>
      <c r="AV1056" s="13" t="s">
        <v>81</v>
      </c>
      <c r="AW1056" s="13" t="s">
        <v>35</v>
      </c>
      <c r="AX1056" s="13" t="s">
        <v>73</v>
      </c>
      <c r="AY1056" s="235" t="s">
        <v>154</v>
      </c>
    </row>
    <row r="1057" spans="1:51" s="14" customFormat="1" ht="12">
      <c r="A1057" s="14"/>
      <c r="B1057" s="236"/>
      <c r="C1057" s="237"/>
      <c r="D1057" s="219" t="s">
        <v>168</v>
      </c>
      <c r="E1057" s="238" t="s">
        <v>28</v>
      </c>
      <c r="F1057" s="239" t="s">
        <v>178</v>
      </c>
      <c r="G1057" s="237"/>
      <c r="H1057" s="240">
        <v>3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6" t="s">
        <v>168</v>
      </c>
      <c r="AU1057" s="246" t="s">
        <v>178</v>
      </c>
      <c r="AV1057" s="14" t="s">
        <v>83</v>
      </c>
      <c r="AW1057" s="14" t="s">
        <v>35</v>
      </c>
      <c r="AX1057" s="14" t="s">
        <v>73</v>
      </c>
      <c r="AY1057" s="246" t="s">
        <v>154</v>
      </c>
    </row>
    <row r="1058" spans="1:51" s="13" customFormat="1" ht="12">
      <c r="A1058" s="13"/>
      <c r="B1058" s="226"/>
      <c r="C1058" s="227"/>
      <c r="D1058" s="219" t="s">
        <v>168</v>
      </c>
      <c r="E1058" s="228" t="s">
        <v>28</v>
      </c>
      <c r="F1058" s="229" t="s">
        <v>1303</v>
      </c>
      <c r="G1058" s="227"/>
      <c r="H1058" s="228" t="s">
        <v>28</v>
      </c>
      <c r="I1058" s="230"/>
      <c r="J1058" s="227"/>
      <c r="K1058" s="227"/>
      <c r="L1058" s="231"/>
      <c r="M1058" s="232"/>
      <c r="N1058" s="233"/>
      <c r="O1058" s="233"/>
      <c r="P1058" s="233"/>
      <c r="Q1058" s="233"/>
      <c r="R1058" s="233"/>
      <c r="S1058" s="233"/>
      <c r="T1058" s="23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5" t="s">
        <v>168</v>
      </c>
      <c r="AU1058" s="235" t="s">
        <v>178</v>
      </c>
      <c r="AV1058" s="13" t="s">
        <v>81</v>
      </c>
      <c r="AW1058" s="13" t="s">
        <v>35</v>
      </c>
      <c r="AX1058" s="13" t="s">
        <v>73</v>
      </c>
      <c r="AY1058" s="235" t="s">
        <v>154</v>
      </c>
    </row>
    <row r="1059" spans="1:51" s="14" customFormat="1" ht="12">
      <c r="A1059" s="14"/>
      <c r="B1059" s="236"/>
      <c r="C1059" s="237"/>
      <c r="D1059" s="219" t="s">
        <v>168</v>
      </c>
      <c r="E1059" s="238" t="s">
        <v>28</v>
      </c>
      <c r="F1059" s="239" t="s">
        <v>81</v>
      </c>
      <c r="G1059" s="237"/>
      <c r="H1059" s="240">
        <v>1</v>
      </c>
      <c r="I1059" s="241"/>
      <c r="J1059" s="237"/>
      <c r="K1059" s="237"/>
      <c r="L1059" s="242"/>
      <c r="M1059" s="243"/>
      <c r="N1059" s="244"/>
      <c r="O1059" s="244"/>
      <c r="P1059" s="244"/>
      <c r="Q1059" s="244"/>
      <c r="R1059" s="244"/>
      <c r="S1059" s="244"/>
      <c r="T1059" s="24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6" t="s">
        <v>168</v>
      </c>
      <c r="AU1059" s="246" t="s">
        <v>178</v>
      </c>
      <c r="AV1059" s="14" t="s">
        <v>83</v>
      </c>
      <c r="AW1059" s="14" t="s">
        <v>35</v>
      </c>
      <c r="AX1059" s="14" t="s">
        <v>73</v>
      </c>
      <c r="AY1059" s="246" t="s">
        <v>154</v>
      </c>
    </row>
    <row r="1060" spans="1:51" s="15" customFormat="1" ht="12">
      <c r="A1060" s="15"/>
      <c r="B1060" s="247"/>
      <c r="C1060" s="248"/>
      <c r="D1060" s="219" t="s">
        <v>168</v>
      </c>
      <c r="E1060" s="249" t="s">
        <v>28</v>
      </c>
      <c r="F1060" s="250" t="s">
        <v>222</v>
      </c>
      <c r="G1060" s="248"/>
      <c r="H1060" s="251">
        <v>4</v>
      </c>
      <c r="I1060" s="252"/>
      <c r="J1060" s="248"/>
      <c r="K1060" s="248"/>
      <c r="L1060" s="253"/>
      <c r="M1060" s="254"/>
      <c r="N1060" s="255"/>
      <c r="O1060" s="255"/>
      <c r="P1060" s="255"/>
      <c r="Q1060" s="255"/>
      <c r="R1060" s="255"/>
      <c r="S1060" s="255"/>
      <c r="T1060" s="256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57" t="s">
        <v>168</v>
      </c>
      <c r="AU1060" s="257" t="s">
        <v>178</v>
      </c>
      <c r="AV1060" s="15" t="s">
        <v>162</v>
      </c>
      <c r="AW1060" s="15" t="s">
        <v>35</v>
      </c>
      <c r="AX1060" s="15" t="s">
        <v>81</v>
      </c>
      <c r="AY1060" s="257" t="s">
        <v>154</v>
      </c>
    </row>
    <row r="1061" spans="1:65" s="2" customFormat="1" ht="24.15" customHeight="1">
      <c r="A1061" s="40"/>
      <c r="B1061" s="41"/>
      <c r="C1061" s="269" t="s">
        <v>1348</v>
      </c>
      <c r="D1061" s="269" t="s">
        <v>627</v>
      </c>
      <c r="E1061" s="270" t="s">
        <v>1349</v>
      </c>
      <c r="F1061" s="271" t="s">
        <v>1350</v>
      </c>
      <c r="G1061" s="272" t="s">
        <v>207</v>
      </c>
      <c r="H1061" s="273">
        <v>4</v>
      </c>
      <c r="I1061" s="274"/>
      <c r="J1061" s="275">
        <f>ROUND(I1061*H1061,2)</f>
        <v>0</v>
      </c>
      <c r="K1061" s="271" t="s">
        <v>161</v>
      </c>
      <c r="L1061" s="276"/>
      <c r="M1061" s="277" t="s">
        <v>28</v>
      </c>
      <c r="N1061" s="278" t="s">
        <v>44</v>
      </c>
      <c r="O1061" s="86"/>
      <c r="P1061" s="215">
        <f>O1061*H1061</f>
        <v>0</v>
      </c>
      <c r="Q1061" s="215">
        <v>0.0015</v>
      </c>
      <c r="R1061" s="215">
        <f>Q1061*H1061</f>
        <v>0.006</v>
      </c>
      <c r="S1061" s="215">
        <v>0</v>
      </c>
      <c r="T1061" s="216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17" t="s">
        <v>442</v>
      </c>
      <c r="AT1061" s="217" t="s">
        <v>627</v>
      </c>
      <c r="AU1061" s="217" t="s">
        <v>178</v>
      </c>
      <c r="AY1061" s="19" t="s">
        <v>154</v>
      </c>
      <c r="BE1061" s="218">
        <f>IF(N1061="základní",J1061,0)</f>
        <v>0</v>
      </c>
      <c r="BF1061" s="218">
        <f>IF(N1061="snížená",J1061,0)</f>
        <v>0</v>
      </c>
      <c r="BG1061" s="218">
        <f>IF(N1061="zákl. přenesená",J1061,0)</f>
        <v>0</v>
      </c>
      <c r="BH1061" s="218">
        <f>IF(N1061="sníž. přenesená",J1061,0)</f>
        <v>0</v>
      </c>
      <c r="BI1061" s="218">
        <f>IF(N1061="nulová",J1061,0)</f>
        <v>0</v>
      </c>
      <c r="BJ1061" s="19" t="s">
        <v>81</v>
      </c>
      <c r="BK1061" s="218">
        <f>ROUND(I1061*H1061,2)</f>
        <v>0</v>
      </c>
      <c r="BL1061" s="19" t="s">
        <v>305</v>
      </c>
      <c r="BM1061" s="217" t="s">
        <v>1351</v>
      </c>
    </row>
    <row r="1062" spans="1:47" s="2" customFormat="1" ht="12">
      <c r="A1062" s="40"/>
      <c r="B1062" s="41"/>
      <c r="C1062" s="42"/>
      <c r="D1062" s="219" t="s">
        <v>164</v>
      </c>
      <c r="E1062" s="42"/>
      <c r="F1062" s="220" t="s">
        <v>1350</v>
      </c>
      <c r="G1062" s="42"/>
      <c r="H1062" s="42"/>
      <c r="I1062" s="221"/>
      <c r="J1062" s="42"/>
      <c r="K1062" s="42"/>
      <c r="L1062" s="46"/>
      <c r="M1062" s="222"/>
      <c r="N1062" s="223"/>
      <c r="O1062" s="86"/>
      <c r="P1062" s="86"/>
      <c r="Q1062" s="86"/>
      <c r="R1062" s="86"/>
      <c r="S1062" s="86"/>
      <c r="T1062" s="87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T1062" s="19" t="s">
        <v>164</v>
      </c>
      <c r="AU1062" s="19" t="s">
        <v>178</v>
      </c>
    </row>
    <row r="1063" spans="1:51" s="13" customFormat="1" ht="12">
      <c r="A1063" s="13"/>
      <c r="B1063" s="226"/>
      <c r="C1063" s="227"/>
      <c r="D1063" s="219" t="s">
        <v>168</v>
      </c>
      <c r="E1063" s="228" t="s">
        <v>28</v>
      </c>
      <c r="F1063" s="229" t="s">
        <v>1352</v>
      </c>
      <c r="G1063" s="227"/>
      <c r="H1063" s="228" t="s">
        <v>28</v>
      </c>
      <c r="I1063" s="230"/>
      <c r="J1063" s="227"/>
      <c r="K1063" s="227"/>
      <c r="L1063" s="231"/>
      <c r="M1063" s="232"/>
      <c r="N1063" s="233"/>
      <c r="O1063" s="233"/>
      <c r="P1063" s="233"/>
      <c r="Q1063" s="233"/>
      <c r="R1063" s="233"/>
      <c r="S1063" s="233"/>
      <c r="T1063" s="23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5" t="s">
        <v>168</v>
      </c>
      <c r="AU1063" s="235" t="s">
        <v>178</v>
      </c>
      <c r="AV1063" s="13" t="s">
        <v>81</v>
      </c>
      <c r="AW1063" s="13" t="s">
        <v>35</v>
      </c>
      <c r="AX1063" s="13" t="s">
        <v>73</v>
      </c>
      <c r="AY1063" s="235" t="s">
        <v>154</v>
      </c>
    </row>
    <row r="1064" spans="1:51" s="14" customFormat="1" ht="12">
      <c r="A1064" s="14"/>
      <c r="B1064" s="236"/>
      <c r="C1064" s="237"/>
      <c r="D1064" s="219" t="s">
        <v>168</v>
      </c>
      <c r="E1064" s="238" t="s">
        <v>28</v>
      </c>
      <c r="F1064" s="239" t="s">
        <v>178</v>
      </c>
      <c r="G1064" s="237"/>
      <c r="H1064" s="240">
        <v>3</v>
      </c>
      <c r="I1064" s="241"/>
      <c r="J1064" s="237"/>
      <c r="K1064" s="237"/>
      <c r="L1064" s="242"/>
      <c r="M1064" s="243"/>
      <c r="N1064" s="244"/>
      <c r="O1064" s="244"/>
      <c r="P1064" s="244"/>
      <c r="Q1064" s="244"/>
      <c r="R1064" s="244"/>
      <c r="S1064" s="244"/>
      <c r="T1064" s="245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6" t="s">
        <v>168</v>
      </c>
      <c r="AU1064" s="246" t="s">
        <v>178</v>
      </c>
      <c r="AV1064" s="14" t="s">
        <v>83</v>
      </c>
      <c r="AW1064" s="14" t="s">
        <v>35</v>
      </c>
      <c r="AX1064" s="14" t="s">
        <v>73</v>
      </c>
      <c r="AY1064" s="246" t="s">
        <v>154</v>
      </c>
    </row>
    <row r="1065" spans="1:51" s="13" customFormat="1" ht="12">
      <c r="A1065" s="13"/>
      <c r="B1065" s="226"/>
      <c r="C1065" s="227"/>
      <c r="D1065" s="219" t="s">
        <v>168</v>
      </c>
      <c r="E1065" s="228" t="s">
        <v>28</v>
      </c>
      <c r="F1065" s="229" t="s">
        <v>1353</v>
      </c>
      <c r="G1065" s="227"/>
      <c r="H1065" s="228" t="s">
        <v>28</v>
      </c>
      <c r="I1065" s="230"/>
      <c r="J1065" s="227"/>
      <c r="K1065" s="227"/>
      <c r="L1065" s="231"/>
      <c r="M1065" s="232"/>
      <c r="N1065" s="233"/>
      <c r="O1065" s="233"/>
      <c r="P1065" s="233"/>
      <c r="Q1065" s="233"/>
      <c r="R1065" s="233"/>
      <c r="S1065" s="233"/>
      <c r="T1065" s="23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5" t="s">
        <v>168</v>
      </c>
      <c r="AU1065" s="235" t="s">
        <v>178</v>
      </c>
      <c r="AV1065" s="13" t="s">
        <v>81</v>
      </c>
      <c r="AW1065" s="13" t="s">
        <v>35</v>
      </c>
      <c r="AX1065" s="13" t="s">
        <v>73</v>
      </c>
      <c r="AY1065" s="235" t="s">
        <v>154</v>
      </c>
    </row>
    <row r="1066" spans="1:51" s="14" customFormat="1" ht="12">
      <c r="A1066" s="14"/>
      <c r="B1066" s="236"/>
      <c r="C1066" s="237"/>
      <c r="D1066" s="219" t="s">
        <v>168</v>
      </c>
      <c r="E1066" s="238" t="s">
        <v>28</v>
      </c>
      <c r="F1066" s="239" t="s">
        <v>81</v>
      </c>
      <c r="G1066" s="237"/>
      <c r="H1066" s="240">
        <v>1</v>
      </c>
      <c r="I1066" s="241"/>
      <c r="J1066" s="237"/>
      <c r="K1066" s="237"/>
      <c r="L1066" s="242"/>
      <c r="M1066" s="243"/>
      <c r="N1066" s="244"/>
      <c r="O1066" s="244"/>
      <c r="P1066" s="244"/>
      <c r="Q1066" s="244"/>
      <c r="R1066" s="244"/>
      <c r="S1066" s="244"/>
      <c r="T1066" s="245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6" t="s">
        <v>168</v>
      </c>
      <c r="AU1066" s="246" t="s">
        <v>178</v>
      </c>
      <c r="AV1066" s="14" t="s">
        <v>83</v>
      </c>
      <c r="AW1066" s="14" t="s">
        <v>35</v>
      </c>
      <c r="AX1066" s="14" t="s">
        <v>73</v>
      </c>
      <c r="AY1066" s="246" t="s">
        <v>154</v>
      </c>
    </row>
    <row r="1067" spans="1:51" s="15" customFormat="1" ht="12">
      <c r="A1067" s="15"/>
      <c r="B1067" s="247"/>
      <c r="C1067" s="248"/>
      <c r="D1067" s="219" t="s">
        <v>168</v>
      </c>
      <c r="E1067" s="249" t="s">
        <v>28</v>
      </c>
      <c r="F1067" s="250" t="s">
        <v>222</v>
      </c>
      <c r="G1067" s="248"/>
      <c r="H1067" s="251">
        <v>4</v>
      </c>
      <c r="I1067" s="252"/>
      <c r="J1067" s="248"/>
      <c r="K1067" s="248"/>
      <c r="L1067" s="253"/>
      <c r="M1067" s="254"/>
      <c r="N1067" s="255"/>
      <c r="O1067" s="255"/>
      <c r="P1067" s="255"/>
      <c r="Q1067" s="255"/>
      <c r="R1067" s="255"/>
      <c r="S1067" s="255"/>
      <c r="T1067" s="256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57" t="s">
        <v>168</v>
      </c>
      <c r="AU1067" s="257" t="s">
        <v>178</v>
      </c>
      <c r="AV1067" s="15" t="s">
        <v>162</v>
      </c>
      <c r="AW1067" s="15" t="s">
        <v>35</v>
      </c>
      <c r="AX1067" s="15" t="s">
        <v>81</v>
      </c>
      <c r="AY1067" s="257" t="s">
        <v>154</v>
      </c>
    </row>
    <row r="1068" spans="1:65" s="2" customFormat="1" ht="24.15" customHeight="1">
      <c r="A1068" s="40"/>
      <c r="B1068" s="41"/>
      <c r="C1068" s="269" t="s">
        <v>1354</v>
      </c>
      <c r="D1068" s="269" t="s">
        <v>627</v>
      </c>
      <c r="E1068" s="270" t="s">
        <v>1355</v>
      </c>
      <c r="F1068" s="271" t="s">
        <v>1356</v>
      </c>
      <c r="G1068" s="272" t="s">
        <v>207</v>
      </c>
      <c r="H1068" s="273">
        <v>1</v>
      </c>
      <c r="I1068" s="274"/>
      <c r="J1068" s="275">
        <f>ROUND(I1068*H1068,2)</f>
        <v>0</v>
      </c>
      <c r="K1068" s="271" t="s">
        <v>28</v>
      </c>
      <c r="L1068" s="276"/>
      <c r="M1068" s="277" t="s">
        <v>28</v>
      </c>
      <c r="N1068" s="278" t="s">
        <v>44</v>
      </c>
      <c r="O1068" s="86"/>
      <c r="P1068" s="215">
        <f>O1068*H1068</f>
        <v>0</v>
      </c>
      <c r="Q1068" s="215">
        <v>0.002</v>
      </c>
      <c r="R1068" s="215">
        <f>Q1068*H1068</f>
        <v>0.002</v>
      </c>
      <c r="S1068" s="215">
        <v>0</v>
      </c>
      <c r="T1068" s="216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17" t="s">
        <v>442</v>
      </c>
      <c r="AT1068" s="217" t="s">
        <v>627</v>
      </c>
      <c r="AU1068" s="217" t="s">
        <v>178</v>
      </c>
      <c r="AY1068" s="19" t="s">
        <v>154</v>
      </c>
      <c r="BE1068" s="218">
        <f>IF(N1068="základní",J1068,0)</f>
        <v>0</v>
      </c>
      <c r="BF1068" s="218">
        <f>IF(N1068="snížená",J1068,0)</f>
        <v>0</v>
      </c>
      <c r="BG1068" s="218">
        <f>IF(N1068="zákl. přenesená",J1068,0)</f>
        <v>0</v>
      </c>
      <c r="BH1068" s="218">
        <f>IF(N1068="sníž. přenesená",J1068,0)</f>
        <v>0</v>
      </c>
      <c r="BI1068" s="218">
        <f>IF(N1068="nulová",J1068,0)</f>
        <v>0</v>
      </c>
      <c r="BJ1068" s="19" t="s">
        <v>81</v>
      </c>
      <c r="BK1068" s="218">
        <f>ROUND(I1068*H1068,2)</f>
        <v>0</v>
      </c>
      <c r="BL1068" s="19" t="s">
        <v>305</v>
      </c>
      <c r="BM1068" s="217" t="s">
        <v>1357</v>
      </c>
    </row>
    <row r="1069" spans="1:47" s="2" customFormat="1" ht="12">
      <c r="A1069" s="40"/>
      <c r="B1069" s="41"/>
      <c r="C1069" s="42"/>
      <c r="D1069" s="219" t="s">
        <v>164</v>
      </c>
      <c r="E1069" s="42"/>
      <c r="F1069" s="220" t="s">
        <v>1356</v>
      </c>
      <c r="G1069" s="42"/>
      <c r="H1069" s="42"/>
      <c r="I1069" s="221"/>
      <c r="J1069" s="42"/>
      <c r="K1069" s="42"/>
      <c r="L1069" s="46"/>
      <c r="M1069" s="222"/>
      <c r="N1069" s="223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164</v>
      </c>
      <c r="AU1069" s="19" t="s">
        <v>178</v>
      </c>
    </row>
    <row r="1070" spans="1:51" s="13" customFormat="1" ht="12">
      <c r="A1070" s="13"/>
      <c r="B1070" s="226"/>
      <c r="C1070" s="227"/>
      <c r="D1070" s="219" t="s">
        <v>168</v>
      </c>
      <c r="E1070" s="228" t="s">
        <v>28</v>
      </c>
      <c r="F1070" s="229" t="s">
        <v>1358</v>
      </c>
      <c r="G1070" s="227"/>
      <c r="H1070" s="228" t="s">
        <v>28</v>
      </c>
      <c r="I1070" s="230"/>
      <c r="J1070" s="227"/>
      <c r="K1070" s="227"/>
      <c r="L1070" s="231"/>
      <c r="M1070" s="232"/>
      <c r="N1070" s="233"/>
      <c r="O1070" s="233"/>
      <c r="P1070" s="233"/>
      <c r="Q1070" s="233"/>
      <c r="R1070" s="233"/>
      <c r="S1070" s="233"/>
      <c r="T1070" s="23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5" t="s">
        <v>168</v>
      </c>
      <c r="AU1070" s="235" t="s">
        <v>178</v>
      </c>
      <c r="AV1070" s="13" t="s">
        <v>81</v>
      </c>
      <c r="AW1070" s="13" t="s">
        <v>35</v>
      </c>
      <c r="AX1070" s="13" t="s">
        <v>73</v>
      </c>
      <c r="AY1070" s="235" t="s">
        <v>154</v>
      </c>
    </row>
    <row r="1071" spans="1:51" s="14" customFormat="1" ht="12">
      <c r="A1071" s="14"/>
      <c r="B1071" s="236"/>
      <c r="C1071" s="237"/>
      <c r="D1071" s="219" t="s">
        <v>168</v>
      </c>
      <c r="E1071" s="238" t="s">
        <v>28</v>
      </c>
      <c r="F1071" s="239" t="s">
        <v>81</v>
      </c>
      <c r="G1071" s="237"/>
      <c r="H1071" s="240">
        <v>1</v>
      </c>
      <c r="I1071" s="241"/>
      <c r="J1071" s="237"/>
      <c r="K1071" s="237"/>
      <c r="L1071" s="242"/>
      <c r="M1071" s="243"/>
      <c r="N1071" s="244"/>
      <c r="O1071" s="244"/>
      <c r="P1071" s="244"/>
      <c r="Q1071" s="244"/>
      <c r="R1071" s="244"/>
      <c r="S1071" s="244"/>
      <c r="T1071" s="24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6" t="s">
        <v>168</v>
      </c>
      <c r="AU1071" s="246" t="s">
        <v>178</v>
      </c>
      <c r="AV1071" s="14" t="s">
        <v>83</v>
      </c>
      <c r="AW1071" s="14" t="s">
        <v>35</v>
      </c>
      <c r="AX1071" s="14" t="s">
        <v>81</v>
      </c>
      <c r="AY1071" s="246" t="s">
        <v>154</v>
      </c>
    </row>
    <row r="1072" spans="1:65" s="2" customFormat="1" ht="16.5" customHeight="1">
      <c r="A1072" s="40"/>
      <c r="B1072" s="41"/>
      <c r="C1072" s="206" t="s">
        <v>1359</v>
      </c>
      <c r="D1072" s="206" t="s">
        <v>157</v>
      </c>
      <c r="E1072" s="207" t="s">
        <v>1360</v>
      </c>
      <c r="F1072" s="208" t="s">
        <v>1361</v>
      </c>
      <c r="G1072" s="209" t="s">
        <v>748</v>
      </c>
      <c r="H1072" s="210">
        <v>1</v>
      </c>
      <c r="I1072" s="211"/>
      <c r="J1072" s="212">
        <f>ROUND(I1072*H1072,2)</f>
        <v>0</v>
      </c>
      <c r="K1072" s="208" t="s">
        <v>161</v>
      </c>
      <c r="L1072" s="46"/>
      <c r="M1072" s="213" t="s">
        <v>28</v>
      </c>
      <c r="N1072" s="214" t="s">
        <v>44</v>
      </c>
      <c r="O1072" s="86"/>
      <c r="P1072" s="215">
        <f>O1072*H1072</f>
        <v>0</v>
      </c>
      <c r="Q1072" s="215">
        <v>0</v>
      </c>
      <c r="R1072" s="215">
        <f>Q1072*H1072</f>
        <v>0</v>
      </c>
      <c r="S1072" s="215">
        <v>0</v>
      </c>
      <c r="T1072" s="216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17" t="s">
        <v>305</v>
      </c>
      <c r="AT1072" s="217" t="s">
        <v>157</v>
      </c>
      <c r="AU1072" s="217" t="s">
        <v>178</v>
      </c>
      <c r="AY1072" s="19" t="s">
        <v>154</v>
      </c>
      <c r="BE1072" s="218">
        <f>IF(N1072="základní",J1072,0)</f>
        <v>0</v>
      </c>
      <c r="BF1072" s="218">
        <f>IF(N1072="snížená",J1072,0)</f>
        <v>0</v>
      </c>
      <c r="BG1072" s="218">
        <f>IF(N1072="zákl. přenesená",J1072,0)</f>
        <v>0</v>
      </c>
      <c r="BH1072" s="218">
        <f>IF(N1072="sníž. přenesená",J1072,0)</f>
        <v>0</v>
      </c>
      <c r="BI1072" s="218">
        <f>IF(N1072="nulová",J1072,0)</f>
        <v>0</v>
      </c>
      <c r="BJ1072" s="19" t="s">
        <v>81</v>
      </c>
      <c r="BK1072" s="218">
        <f>ROUND(I1072*H1072,2)</f>
        <v>0</v>
      </c>
      <c r="BL1072" s="19" t="s">
        <v>305</v>
      </c>
      <c r="BM1072" s="217" t="s">
        <v>1362</v>
      </c>
    </row>
    <row r="1073" spans="1:47" s="2" customFormat="1" ht="12">
      <c r="A1073" s="40"/>
      <c r="B1073" s="41"/>
      <c r="C1073" s="42"/>
      <c r="D1073" s="219" t="s">
        <v>164</v>
      </c>
      <c r="E1073" s="42"/>
      <c r="F1073" s="220" t="s">
        <v>1361</v>
      </c>
      <c r="G1073" s="42"/>
      <c r="H1073" s="42"/>
      <c r="I1073" s="221"/>
      <c r="J1073" s="42"/>
      <c r="K1073" s="42"/>
      <c r="L1073" s="46"/>
      <c r="M1073" s="222"/>
      <c r="N1073" s="223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164</v>
      </c>
      <c r="AU1073" s="19" t="s">
        <v>178</v>
      </c>
    </row>
    <row r="1074" spans="1:47" s="2" customFormat="1" ht="12">
      <c r="A1074" s="40"/>
      <c r="B1074" s="41"/>
      <c r="C1074" s="42"/>
      <c r="D1074" s="224" t="s">
        <v>166</v>
      </c>
      <c r="E1074" s="42"/>
      <c r="F1074" s="225" t="s">
        <v>1363</v>
      </c>
      <c r="G1074" s="42"/>
      <c r="H1074" s="42"/>
      <c r="I1074" s="221"/>
      <c r="J1074" s="42"/>
      <c r="K1074" s="42"/>
      <c r="L1074" s="46"/>
      <c r="M1074" s="222"/>
      <c r="N1074" s="223"/>
      <c r="O1074" s="86"/>
      <c r="P1074" s="86"/>
      <c r="Q1074" s="86"/>
      <c r="R1074" s="86"/>
      <c r="S1074" s="86"/>
      <c r="T1074" s="87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T1074" s="19" t="s">
        <v>166</v>
      </c>
      <c r="AU1074" s="19" t="s">
        <v>178</v>
      </c>
    </row>
    <row r="1075" spans="1:65" s="2" customFormat="1" ht="24.15" customHeight="1">
      <c r="A1075" s="40"/>
      <c r="B1075" s="41"/>
      <c r="C1075" s="206" t="s">
        <v>1364</v>
      </c>
      <c r="D1075" s="206" t="s">
        <v>157</v>
      </c>
      <c r="E1075" s="207" t="s">
        <v>1365</v>
      </c>
      <c r="F1075" s="208" t="s">
        <v>1366</v>
      </c>
      <c r="G1075" s="209" t="s">
        <v>207</v>
      </c>
      <c r="H1075" s="210">
        <v>3</v>
      </c>
      <c r="I1075" s="211"/>
      <c r="J1075" s="212">
        <f>ROUND(I1075*H1075,2)</f>
        <v>0</v>
      </c>
      <c r="K1075" s="208" t="s">
        <v>161</v>
      </c>
      <c r="L1075" s="46"/>
      <c r="M1075" s="213" t="s">
        <v>28</v>
      </c>
      <c r="N1075" s="214" t="s">
        <v>44</v>
      </c>
      <c r="O1075" s="86"/>
      <c r="P1075" s="215">
        <f>O1075*H1075</f>
        <v>0</v>
      </c>
      <c r="Q1075" s="215">
        <v>0</v>
      </c>
      <c r="R1075" s="215">
        <f>Q1075*H1075</f>
        <v>0</v>
      </c>
      <c r="S1075" s="215">
        <v>0</v>
      </c>
      <c r="T1075" s="216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17" t="s">
        <v>305</v>
      </c>
      <c r="AT1075" s="217" t="s">
        <v>157</v>
      </c>
      <c r="AU1075" s="217" t="s">
        <v>178</v>
      </c>
      <c r="AY1075" s="19" t="s">
        <v>154</v>
      </c>
      <c r="BE1075" s="218">
        <f>IF(N1075="základní",J1075,0)</f>
        <v>0</v>
      </c>
      <c r="BF1075" s="218">
        <f>IF(N1075="snížená",J1075,0)</f>
        <v>0</v>
      </c>
      <c r="BG1075" s="218">
        <f>IF(N1075="zákl. přenesená",J1075,0)</f>
        <v>0</v>
      </c>
      <c r="BH1075" s="218">
        <f>IF(N1075="sníž. přenesená",J1075,0)</f>
        <v>0</v>
      </c>
      <c r="BI1075" s="218">
        <f>IF(N1075="nulová",J1075,0)</f>
        <v>0</v>
      </c>
      <c r="BJ1075" s="19" t="s">
        <v>81</v>
      </c>
      <c r="BK1075" s="218">
        <f>ROUND(I1075*H1075,2)</f>
        <v>0</v>
      </c>
      <c r="BL1075" s="19" t="s">
        <v>305</v>
      </c>
      <c r="BM1075" s="217" t="s">
        <v>1367</v>
      </c>
    </row>
    <row r="1076" spans="1:47" s="2" customFormat="1" ht="12">
      <c r="A1076" s="40"/>
      <c r="B1076" s="41"/>
      <c r="C1076" s="42"/>
      <c r="D1076" s="219" t="s">
        <v>164</v>
      </c>
      <c r="E1076" s="42"/>
      <c r="F1076" s="220" t="s">
        <v>1368</v>
      </c>
      <c r="G1076" s="42"/>
      <c r="H1076" s="42"/>
      <c r="I1076" s="221"/>
      <c r="J1076" s="42"/>
      <c r="K1076" s="42"/>
      <c r="L1076" s="46"/>
      <c r="M1076" s="222"/>
      <c r="N1076" s="223"/>
      <c r="O1076" s="86"/>
      <c r="P1076" s="86"/>
      <c r="Q1076" s="86"/>
      <c r="R1076" s="86"/>
      <c r="S1076" s="86"/>
      <c r="T1076" s="87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T1076" s="19" t="s">
        <v>164</v>
      </c>
      <c r="AU1076" s="19" t="s">
        <v>178</v>
      </c>
    </row>
    <row r="1077" spans="1:47" s="2" customFormat="1" ht="12">
      <c r="A1077" s="40"/>
      <c r="B1077" s="41"/>
      <c r="C1077" s="42"/>
      <c r="D1077" s="224" t="s">
        <v>166</v>
      </c>
      <c r="E1077" s="42"/>
      <c r="F1077" s="225" t="s">
        <v>1369</v>
      </c>
      <c r="G1077" s="42"/>
      <c r="H1077" s="42"/>
      <c r="I1077" s="221"/>
      <c r="J1077" s="42"/>
      <c r="K1077" s="42"/>
      <c r="L1077" s="46"/>
      <c r="M1077" s="222"/>
      <c r="N1077" s="223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166</v>
      </c>
      <c r="AU1077" s="19" t="s">
        <v>178</v>
      </c>
    </row>
    <row r="1078" spans="1:51" s="13" customFormat="1" ht="12">
      <c r="A1078" s="13"/>
      <c r="B1078" s="226"/>
      <c r="C1078" s="227"/>
      <c r="D1078" s="219" t="s">
        <v>168</v>
      </c>
      <c r="E1078" s="228" t="s">
        <v>28</v>
      </c>
      <c r="F1078" s="229" t="s">
        <v>1317</v>
      </c>
      <c r="G1078" s="227"/>
      <c r="H1078" s="228" t="s">
        <v>28</v>
      </c>
      <c r="I1078" s="230"/>
      <c r="J1078" s="227"/>
      <c r="K1078" s="227"/>
      <c r="L1078" s="231"/>
      <c r="M1078" s="232"/>
      <c r="N1078" s="233"/>
      <c r="O1078" s="233"/>
      <c r="P1078" s="233"/>
      <c r="Q1078" s="233"/>
      <c r="R1078" s="233"/>
      <c r="S1078" s="233"/>
      <c r="T1078" s="23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5" t="s">
        <v>168</v>
      </c>
      <c r="AU1078" s="235" t="s">
        <v>178</v>
      </c>
      <c r="AV1078" s="13" t="s">
        <v>81</v>
      </c>
      <c r="AW1078" s="13" t="s">
        <v>35</v>
      </c>
      <c r="AX1078" s="13" t="s">
        <v>73</v>
      </c>
      <c r="AY1078" s="235" t="s">
        <v>154</v>
      </c>
    </row>
    <row r="1079" spans="1:51" s="14" customFormat="1" ht="12">
      <c r="A1079" s="14"/>
      <c r="B1079" s="236"/>
      <c r="C1079" s="237"/>
      <c r="D1079" s="219" t="s">
        <v>168</v>
      </c>
      <c r="E1079" s="238" t="s">
        <v>28</v>
      </c>
      <c r="F1079" s="239" t="s">
        <v>178</v>
      </c>
      <c r="G1079" s="237"/>
      <c r="H1079" s="240">
        <v>3</v>
      </c>
      <c r="I1079" s="241"/>
      <c r="J1079" s="237"/>
      <c r="K1079" s="237"/>
      <c r="L1079" s="242"/>
      <c r="M1079" s="243"/>
      <c r="N1079" s="244"/>
      <c r="O1079" s="244"/>
      <c r="P1079" s="244"/>
      <c r="Q1079" s="244"/>
      <c r="R1079" s="244"/>
      <c r="S1079" s="244"/>
      <c r="T1079" s="245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6" t="s">
        <v>168</v>
      </c>
      <c r="AU1079" s="246" t="s">
        <v>178</v>
      </c>
      <c r="AV1079" s="14" t="s">
        <v>83</v>
      </c>
      <c r="AW1079" s="14" t="s">
        <v>35</v>
      </c>
      <c r="AX1079" s="14" t="s">
        <v>81</v>
      </c>
      <c r="AY1079" s="246" t="s">
        <v>154</v>
      </c>
    </row>
    <row r="1080" spans="1:65" s="2" customFormat="1" ht="16.5" customHeight="1">
      <c r="A1080" s="40"/>
      <c r="B1080" s="41"/>
      <c r="C1080" s="269" t="s">
        <v>1370</v>
      </c>
      <c r="D1080" s="269" t="s">
        <v>627</v>
      </c>
      <c r="E1080" s="270" t="s">
        <v>1371</v>
      </c>
      <c r="F1080" s="271" t="s">
        <v>1372</v>
      </c>
      <c r="G1080" s="272" t="s">
        <v>207</v>
      </c>
      <c r="H1080" s="273">
        <v>3</v>
      </c>
      <c r="I1080" s="274"/>
      <c r="J1080" s="275">
        <f>ROUND(I1080*H1080,2)</f>
        <v>0</v>
      </c>
      <c r="K1080" s="271" t="s">
        <v>161</v>
      </c>
      <c r="L1080" s="276"/>
      <c r="M1080" s="277" t="s">
        <v>28</v>
      </c>
      <c r="N1080" s="278" t="s">
        <v>44</v>
      </c>
      <c r="O1080" s="86"/>
      <c r="P1080" s="215">
        <f>O1080*H1080</f>
        <v>0</v>
      </c>
      <c r="Q1080" s="215">
        <v>0.0047</v>
      </c>
      <c r="R1080" s="215">
        <f>Q1080*H1080</f>
        <v>0.014100000000000001</v>
      </c>
      <c r="S1080" s="215">
        <v>0</v>
      </c>
      <c r="T1080" s="216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17" t="s">
        <v>442</v>
      </c>
      <c r="AT1080" s="217" t="s">
        <v>627</v>
      </c>
      <c r="AU1080" s="217" t="s">
        <v>178</v>
      </c>
      <c r="AY1080" s="19" t="s">
        <v>154</v>
      </c>
      <c r="BE1080" s="218">
        <f>IF(N1080="základní",J1080,0)</f>
        <v>0</v>
      </c>
      <c r="BF1080" s="218">
        <f>IF(N1080="snížená",J1080,0)</f>
        <v>0</v>
      </c>
      <c r="BG1080" s="218">
        <f>IF(N1080="zákl. přenesená",J1080,0)</f>
        <v>0</v>
      </c>
      <c r="BH1080" s="218">
        <f>IF(N1080="sníž. přenesená",J1080,0)</f>
        <v>0</v>
      </c>
      <c r="BI1080" s="218">
        <f>IF(N1080="nulová",J1080,0)</f>
        <v>0</v>
      </c>
      <c r="BJ1080" s="19" t="s">
        <v>81</v>
      </c>
      <c r="BK1080" s="218">
        <f>ROUND(I1080*H1080,2)</f>
        <v>0</v>
      </c>
      <c r="BL1080" s="19" t="s">
        <v>305</v>
      </c>
      <c r="BM1080" s="217" t="s">
        <v>1373</v>
      </c>
    </row>
    <row r="1081" spans="1:47" s="2" customFormat="1" ht="12">
      <c r="A1081" s="40"/>
      <c r="B1081" s="41"/>
      <c r="C1081" s="42"/>
      <c r="D1081" s="219" t="s">
        <v>164</v>
      </c>
      <c r="E1081" s="42"/>
      <c r="F1081" s="220" t="s">
        <v>1374</v>
      </c>
      <c r="G1081" s="42"/>
      <c r="H1081" s="42"/>
      <c r="I1081" s="221"/>
      <c r="J1081" s="42"/>
      <c r="K1081" s="42"/>
      <c r="L1081" s="46"/>
      <c r="M1081" s="222"/>
      <c r="N1081" s="223"/>
      <c r="O1081" s="86"/>
      <c r="P1081" s="86"/>
      <c r="Q1081" s="86"/>
      <c r="R1081" s="86"/>
      <c r="S1081" s="86"/>
      <c r="T1081" s="87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9" t="s">
        <v>164</v>
      </c>
      <c r="AU1081" s="19" t="s">
        <v>178</v>
      </c>
    </row>
    <row r="1082" spans="1:51" s="13" customFormat="1" ht="12">
      <c r="A1082" s="13"/>
      <c r="B1082" s="226"/>
      <c r="C1082" s="227"/>
      <c r="D1082" s="219" t="s">
        <v>168</v>
      </c>
      <c r="E1082" s="228" t="s">
        <v>28</v>
      </c>
      <c r="F1082" s="229" t="s">
        <v>1375</v>
      </c>
      <c r="G1082" s="227"/>
      <c r="H1082" s="228" t="s">
        <v>28</v>
      </c>
      <c r="I1082" s="230"/>
      <c r="J1082" s="227"/>
      <c r="K1082" s="227"/>
      <c r="L1082" s="231"/>
      <c r="M1082" s="232"/>
      <c r="N1082" s="233"/>
      <c r="O1082" s="233"/>
      <c r="P1082" s="233"/>
      <c r="Q1082" s="233"/>
      <c r="R1082" s="233"/>
      <c r="S1082" s="233"/>
      <c r="T1082" s="23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5" t="s">
        <v>168</v>
      </c>
      <c r="AU1082" s="235" t="s">
        <v>178</v>
      </c>
      <c r="AV1082" s="13" t="s">
        <v>81</v>
      </c>
      <c r="AW1082" s="13" t="s">
        <v>35</v>
      </c>
      <c r="AX1082" s="13" t="s">
        <v>73</v>
      </c>
      <c r="AY1082" s="235" t="s">
        <v>154</v>
      </c>
    </row>
    <row r="1083" spans="1:51" s="14" customFormat="1" ht="12">
      <c r="A1083" s="14"/>
      <c r="B1083" s="236"/>
      <c r="C1083" s="237"/>
      <c r="D1083" s="219" t="s">
        <v>168</v>
      </c>
      <c r="E1083" s="238" t="s">
        <v>28</v>
      </c>
      <c r="F1083" s="239" t="s">
        <v>178</v>
      </c>
      <c r="G1083" s="237"/>
      <c r="H1083" s="240">
        <v>3</v>
      </c>
      <c r="I1083" s="241"/>
      <c r="J1083" s="237"/>
      <c r="K1083" s="237"/>
      <c r="L1083" s="242"/>
      <c r="M1083" s="243"/>
      <c r="N1083" s="244"/>
      <c r="O1083" s="244"/>
      <c r="P1083" s="244"/>
      <c r="Q1083" s="244"/>
      <c r="R1083" s="244"/>
      <c r="S1083" s="244"/>
      <c r="T1083" s="245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6" t="s">
        <v>168</v>
      </c>
      <c r="AU1083" s="246" t="s">
        <v>178</v>
      </c>
      <c r="AV1083" s="14" t="s">
        <v>83</v>
      </c>
      <c r="AW1083" s="14" t="s">
        <v>35</v>
      </c>
      <c r="AX1083" s="14" t="s">
        <v>81</v>
      </c>
      <c r="AY1083" s="246" t="s">
        <v>154</v>
      </c>
    </row>
    <row r="1084" spans="1:65" s="2" customFormat="1" ht="37.8" customHeight="1">
      <c r="A1084" s="40"/>
      <c r="B1084" s="41"/>
      <c r="C1084" s="206" t="s">
        <v>1376</v>
      </c>
      <c r="D1084" s="206" t="s">
        <v>157</v>
      </c>
      <c r="E1084" s="207" t="s">
        <v>1377</v>
      </c>
      <c r="F1084" s="208" t="s">
        <v>1378</v>
      </c>
      <c r="G1084" s="209" t="s">
        <v>207</v>
      </c>
      <c r="H1084" s="210">
        <v>6</v>
      </c>
      <c r="I1084" s="211"/>
      <c r="J1084" s="212">
        <f>ROUND(I1084*H1084,2)</f>
        <v>0</v>
      </c>
      <c r="K1084" s="208" t="s">
        <v>161</v>
      </c>
      <c r="L1084" s="46"/>
      <c r="M1084" s="213" t="s">
        <v>28</v>
      </c>
      <c r="N1084" s="214" t="s">
        <v>44</v>
      </c>
      <c r="O1084" s="86"/>
      <c r="P1084" s="215">
        <f>O1084*H1084</f>
        <v>0</v>
      </c>
      <c r="Q1084" s="215">
        <v>0</v>
      </c>
      <c r="R1084" s="215">
        <f>Q1084*H1084</f>
        <v>0</v>
      </c>
      <c r="S1084" s="215">
        <v>0</v>
      </c>
      <c r="T1084" s="216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17" t="s">
        <v>305</v>
      </c>
      <c r="AT1084" s="217" t="s">
        <v>157</v>
      </c>
      <c r="AU1084" s="217" t="s">
        <v>178</v>
      </c>
      <c r="AY1084" s="19" t="s">
        <v>154</v>
      </c>
      <c r="BE1084" s="218">
        <f>IF(N1084="základní",J1084,0)</f>
        <v>0</v>
      </c>
      <c r="BF1084" s="218">
        <f>IF(N1084="snížená",J1084,0)</f>
        <v>0</v>
      </c>
      <c r="BG1084" s="218">
        <f>IF(N1084="zákl. přenesená",J1084,0)</f>
        <v>0</v>
      </c>
      <c r="BH1084" s="218">
        <f>IF(N1084="sníž. přenesená",J1084,0)</f>
        <v>0</v>
      </c>
      <c r="BI1084" s="218">
        <f>IF(N1084="nulová",J1084,0)</f>
        <v>0</v>
      </c>
      <c r="BJ1084" s="19" t="s">
        <v>81</v>
      </c>
      <c r="BK1084" s="218">
        <f>ROUND(I1084*H1084,2)</f>
        <v>0</v>
      </c>
      <c r="BL1084" s="19" t="s">
        <v>305</v>
      </c>
      <c r="BM1084" s="217" t="s">
        <v>1379</v>
      </c>
    </row>
    <row r="1085" spans="1:47" s="2" customFormat="1" ht="12">
      <c r="A1085" s="40"/>
      <c r="B1085" s="41"/>
      <c r="C1085" s="42"/>
      <c r="D1085" s="219" t="s">
        <v>164</v>
      </c>
      <c r="E1085" s="42"/>
      <c r="F1085" s="220" t="s">
        <v>1378</v>
      </c>
      <c r="G1085" s="42"/>
      <c r="H1085" s="42"/>
      <c r="I1085" s="221"/>
      <c r="J1085" s="42"/>
      <c r="K1085" s="42"/>
      <c r="L1085" s="46"/>
      <c r="M1085" s="222"/>
      <c r="N1085" s="223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164</v>
      </c>
      <c r="AU1085" s="19" t="s">
        <v>178</v>
      </c>
    </row>
    <row r="1086" spans="1:47" s="2" customFormat="1" ht="12">
      <c r="A1086" s="40"/>
      <c r="B1086" s="41"/>
      <c r="C1086" s="42"/>
      <c r="D1086" s="224" t="s">
        <v>166</v>
      </c>
      <c r="E1086" s="42"/>
      <c r="F1086" s="225" t="s">
        <v>1380</v>
      </c>
      <c r="G1086" s="42"/>
      <c r="H1086" s="42"/>
      <c r="I1086" s="221"/>
      <c r="J1086" s="42"/>
      <c r="K1086" s="42"/>
      <c r="L1086" s="46"/>
      <c r="M1086" s="222"/>
      <c r="N1086" s="223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166</v>
      </c>
      <c r="AU1086" s="19" t="s">
        <v>178</v>
      </c>
    </row>
    <row r="1087" spans="1:51" s="13" customFormat="1" ht="12">
      <c r="A1087" s="13"/>
      <c r="B1087" s="226"/>
      <c r="C1087" s="227"/>
      <c r="D1087" s="219" t="s">
        <v>168</v>
      </c>
      <c r="E1087" s="228" t="s">
        <v>28</v>
      </c>
      <c r="F1087" s="229" t="s">
        <v>1381</v>
      </c>
      <c r="G1087" s="227"/>
      <c r="H1087" s="228" t="s">
        <v>28</v>
      </c>
      <c r="I1087" s="230"/>
      <c r="J1087" s="227"/>
      <c r="K1087" s="227"/>
      <c r="L1087" s="231"/>
      <c r="M1087" s="232"/>
      <c r="N1087" s="233"/>
      <c r="O1087" s="233"/>
      <c r="P1087" s="233"/>
      <c r="Q1087" s="233"/>
      <c r="R1087" s="233"/>
      <c r="S1087" s="233"/>
      <c r="T1087" s="23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5" t="s">
        <v>168</v>
      </c>
      <c r="AU1087" s="235" t="s">
        <v>178</v>
      </c>
      <c r="AV1087" s="13" t="s">
        <v>81</v>
      </c>
      <c r="AW1087" s="13" t="s">
        <v>35</v>
      </c>
      <c r="AX1087" s="13" t="s">
        <v>73</v>
      </c>
      <c r="AY1087" s="235" t="s">
        <v>154</v>
      </c>
    </row>
    <row r="1088" spans="1:51" s="14" customFormat="1" ht="12">
      <c r="A1088" s="14"/>
      <c r="B1088" s="236"/>
      <c r="C1088" s="237"/>
      <c r="D1088" s="219" t="s">
        <v>168</v>
      </c>
      <c r="E1088" s="238" t="s">
        <v>28</v>
      </c>
      <c r="F1088" s="239" t="s">
        <v>204</v>
      </c>
      <c r="G1088" s="237"/>
      <c r="H1088" s="240">
        <v>6</v>
      </c>
      <c r="I1088" s="241"/>
      <c r="J1088" s="237"/>
      <c r="K1088" s="237"/>
      <c r="L1088" s="242"/>
      <c r="M1088" s="243"/>
      <c r="N1088" s="244"/>
      <c r="O1088" s="244"/>
      <c r="P1088" s="244"/>
      <c r="Q1088" s="244"/>
      <c r="R1088" s="244"/>
      <c r="S1088" s="244"/>
      <c r="T1088" s="245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6" t="s">
        <v>168</v>
      </c>
      <c r="AU1088" s="246" t="s">
        <v>178</v>
      </c>
      <c r="AV1088" s="14" t="s">
        <v>83</v>
      </c>
      <c r="AW1088" s="14" t="s">
        <v>35</v>
      </c>
      <c r="AX1088" s="14" t="s">
        <v>81</v>
      </c>
      <c r="AY1088" s="246" t="s">
        <v>154</v>
      </c>
    </row>
    <row r="1089" spans="1:65" s="2" customFormat="1" ht="66.75" customHeight="1">
      <c r="A1089" s="40"/>
      <c r="B1089" s="41"/>
      <c r="C1089" s="206" t="s">
        <v>1382</v>
      </c>
      <c r="D1089" s="206" t="s">
        <v>157</v>
      </c>
      <c r="E1089" s="207" t="s">
        <v>1383</v>
      </c>
      <c r="F1089" s="208" t="s">
        <v>1384</v>
      </c>
      <c r="G1089" s="209" t="s">
        <v>190</v>
      </c>
      <c r="H1089" s="210">
        <v>28</v>
      </c>
      <c r="I1089" s="211"/>
      <c r="J1089" s="212">
        <f>ROUND(I1089*H1089,2)</f>
        <v>0</v>
      </c>
      <c r="K1089" s="208" t="s">
        <v>161</v>
      </c>
      <c r="L1089" s="46"/>
      <c r="M1089" s="213" t="s">
        <v>28</v>
      </c>
      <c r="N1089" s="214" t="s">
        <v>44</v>
      </c>
      <c r="O1089" s="86"/>
      <c r="P1089" s="215">
        <f>O1089*H1089</f>
        <v>0</v>
      </c>
      <c r="Q1089" s="215">
        <v>0.008</v>
      </c>
      <c r="R1089" s="215">
        <f>Q1089*H1089</f>
        <v>0.224</v>
      </c>
      <c r="S1089" s="215">
        <v>0</v>
      </c>
      <c r="T1089" s="216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17" t="s">
        <v>305</v>
      </c>
      <c r="AT1089" s="217" t="s">
        <v>157</v>
      </c>
      <c r="AU1089" s="217" t="s">
        <v>178</v>
      </c>
      <c r="AY1089" s="19" t="s">
        <v>154</v>
      </c>
      <c r="BE1089" s="218">
        <f>IF(N1089="základní",J1089,0)</f>
        <v>0</v>
      </c>
      <c r="BF1089" s="218">
        <f>IF(N1089="snížená",J1089,0)</f>
        <v>0</v>
      </c>
      <c r="BG1089" s="218">
        <f>IF(N1089="zákl. přenesená",J1089,0)</f>
        <v>0</v>
      </c>
      <c r="BH1089" s="218">
        <f>IF(N1089="sníž. přenesená",J1089,0)</f>
        <v>0</v>
      </c>
      <c r="BI1089" s="218">
        <f>IF(N1089="nulová",J1089,0)</f>
        <v>0</v>
      </c>
      <c r="BJ1089" s="19" t="s">
        <v>81</v>
      </c>
      <c r="BK1089" s="218">
        <f>ROUND(I1089*H1089,2)</f>
        <v>0</v>
      </c>
      <c r="BL1089" s="19" t="s">
        <v>305</v>
      </c>
      <c r="BM1089" s="217" t="s">
        <v>1385</v>
      </c>
    </row>
    <row r="1090" spans="1:47" s="2" customFormat="1" ht="12">
      <c r="A1090" s="40"/>
      <c r="B1090" s="41"/>
      <c r="C1090" s="42"/>
      <c r="D1090" s="219" t="s">
        <v>164</v>
      </c>
      <c r="E1090" s="42"/>
      <c r="F1090" s="220" t="s">
        <v>1384</v>
      </c>
      <c r="G1090" s="42"/>
      <c r="H1090" s="42"/>
      <c r="I1090" s="221"/>
      <c r="J1090" s="42"/>
      <c r="K1090" s="42"/>
      <c r="L1090" s="46"/>
      <c r="M1090" s="222"/>
      <c r="N1090" s="223"/>
      <c r="O1090" s="86"/>
      <c r="P1090" s="86"/>
      <c r="Q1090" s="86"/>
      <c r="R1090" s="86"/>
      <c r="S1090" s="86"/>
      <c r="T1090" s="87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T1090" s="19" t="s">
        <v>164</v>
      </c>
      <c r="AU1090" s="19" t="s">
        <v>178</v>
      </c>
    </row>
    <row r="1091" spans="1:47" s="2" customFormat="1" ht="12">
      <c r="A1091" s="40"/>
      <c r="B1091" s="41"/>
      <c r="C1091" s="42"/>
      <c r="D1091" s="224" t="s">
        <v>166</v>
      </c>
      <c r="E1091" s="42"/>
      <c r="F1091" s="225" t="s">
        <v>1386</v>
      </c>
      <c r="G1091" s="42"/>
      <c r="H1091" s="42"/>
      <c r="I1091" s="221"/>
      <c r="J1091" s="42"/>
      <c r="K1091" s="42"/>
      <c r="L1091" s="46"/>
      <c r="M1091" s="222"/>
      <c r="N1091" s="223"/>
      <c r="O1091" s="86"/>
      <c r="P1091" s="86"/>
      <c r="Q1091" s="86"/>
      <c r="R1091" s="86"/>
      <c r="S1091" s="86"/>
      <c r="T1091" s="87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9" t="s">
        <v>166</v>
      </c>
      <c r="AU1091" s="19" t="s">
        <v>178</v>
      </c>
    </row>
    <row r="1092" spans="1:51" s="13" customFormat="1" ht="12">
      <c r="A1092" s="13"/>
      <c r="B1092" s="226"/>
      <c r="C1092" s="227"/>
      <c r="D1092" s="219" t="s">
        <v>168</v>
      </c>
      <c r="E1092" s="228" t="s">
        <v>28</v>
      </c>
      <c r="F1092" s="229" t="s">
        <v>1387</v>
      </c>
      <c r="G1092" s="227"/>
      <c r="H1092" s="228" t="s">
        <v>28</v>
      </c>
      <c r="I1092" s="230"/>
      <c r="J1092" s="227"/>
      <c r="K1092" s="227"/>
      <c r="L1092" s="231"/>
      <c r="M1092" s="232"/>
      <c r="N1092" s="233"/>
      <c r="O1092" s="233"/>
      <c r="P1092" s="233"/>
      <c r="Q1092" s="233"/>
      <c r="R1092" s="233"/>
      <c r="S1092" s="233"/>
      <c r="T1092" s="23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35" t="s">
        <v>168</v>
      </c>
      <c r="AU1092" s="235" t="s">
        <v>178</v>
      </c>
      <c r="AV1092" s="13" t="s">
        <v>81</v>
      </c>
      <c r="AW1092" s="13" t="s">
        <v>35</v>
      </c>
      <c r="AX1092" s="13" t="s">
        <v>73</v>
      </c>
      <c r="AY1092" s="235" t="s">
        <v>154</v>
      </c>
    </row>
    <row r="1093" spans="1:51" s="14" customFormat="1" ht="12">
      <c r="A1093" s="14"/>
      <c r="B1093" s="236"/>
      <c r="C1093" s="237"/>
      <c r="D1093" s="219" t="s">
        <v>168</v>
      </c>
      <c r="E1093" s="238" t="s">
        <v>28</v>
      </c>
      <c r="F1093" s="239" t="s">
        <v>1388</v>
      </c>
      <c r="G1093" s="237"/>
      <c r="H1093" s="240">
        <v>11.2</v>
      </c>
      <c r="I1093" s="241"/>
      <c r="J1093" s="237"/>
      <c r="K1093" s="237"/>
      <c r="L1093" s="242"/>
      <c r="M1093" s="243"/>
      <c r="N1093" s="244"/>
      <c r="O1093" s="244"/>
      <c r="P1093" s="244"/>
      <c r="Q1093" s="244"/>
      <c r="R1093" s="244"/>
      <c r="S1093" s="244"/>
      <c r="T1093" s="245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6" t="s">
        <v>168</v>
      </c>
      <c r="AU1093" s="246" t="s">
        <v>178</v>
      </c>
      <c r="AV1093" s="14" t="s">
        <v>83</v>
      </c>
      <c r="AW1093" s="14" t="s">
        <v>35</v>
      </c>
      <c r="AX1093" s="14" t="s">
        <v>73</v>
      </c>
      <c r="AY1093" s="246" t="s">
        <v>154</v>
      </c>
    </row>
    <row r="1094" spans="1:51" s="14" customFormat="1" ht="12">
      <c r="A1094" s="14"/>
      <c r="B1094" s="236"/>
      <c r="C1094" s="237"/>
      <c r="D1094" s="219" t="s">
        <v>168</v>
      </c>
      <c r="E1094" s="238" t="s">
        <v>28</v>
      </c>
      <c r="F1094" s="239" t="s">
        <v>1389</v>
      </c>
      <c r="G1094" s="237"/>
      <c r="H1094" s="240">
        <v>8.4</v>
      </c>
      <c r="I1094" s="241"/>
      <c r="J1094" s="237"/>
      <c r="K1094" s="237"/>
      <c r="L1094" s="242"/>
      <c r="M1094" s="243"/>
      <c r="N1094" s="244"/>
      <c r="O1094" s="244"/>
      <c r="P1094" s="244"/>
      <c r="Q1094" s="244"/>
      <c r="R1094" s="244"/>
      <c r="S1094" s="244"/>
      <c r="T1094" s="24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6" t="s">
        <v>168</v>
      </c>
      <c r="AU1094" s="246" t="s">
        <v>178</v>
      </c>
      <c r="AV1094" s="14" t="s">
        <v>83</v>
      </c>
      <c r="AW1094" s="14" t="s">
        <v>35</v>
      </c>
      <c r="AX1094" s="14" t="s">
        <v>73</v>
      </c>
      <c r="AY1094" s="246" t="s">
        <v>154</v>
      </c>
    </row>
    <row r="1095" spans="1:51" s="14" customFormat="1" ht="12">
      <c r="A1095" s="14"/>
      <c r="B1095" s="236"/>
      <c r="C1095" s="237"/>
      <c r="D1095" s="219" t="s">
        <v>168</v>
      </c>
      <c r="E1095" s="238" t="s">
        <v>28</v>
      </c>
      <c r="F1095" s="239" t="s">
        <v>1390</v>
      </c>
      <c r="G1095" s="237"/>
      <c r="H1095" s="240">
        <v>8.4</v>
      </c>
      <c r="I1095" s="241"/>
      <c r="J1095" s="237"/>
      <c r="K1095" s="237"/>
      <c r="L1095" s="242"/>
      <c r="M1095" s="243"/>
      <c r="N1095" s="244"/>
      <c r="O1095" s="244"/>
      <c r="P1095" s="244"/>
      <c r="Q1095" s="244"/>
      <c r="R1095" s="244"/>
      <c r="S1095" s="244"/>
      <c r="T1095" s="245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6" t="s">
        <v>168</v>
      </c>
      <c r="AU1095" s="246" t="s">
        <v>178</v>
      </c>
      <c r="AV1095" s="14" t="s">
        <v>83</v>
      </c>
      <c r="AW1095" s="14" t="s">
        <v>35</v>
      </c>
      <c r="AX1095" s="14" t="s">
        <v>73</v>
      </c>
      <c r="AY1095" s="246" t="s">
        <v>154</v>
      </c>
    </row>
    <row r="1096" spans="1:51" s="15" customFormat="1" ht="12">
      <c r="A1096" s="15"/>
      <c r="B1096" s="247"/>
      <c r="C1096" s="248"/>
      <c r="D1096" s="219" t="s">
        <v>168</v>
      </c>
      <c r="E1096" s="249" t="s">
        <v>28</v>
      </c>
      <c r="F1096" s="250" t="s">
        <v>222</v>
      </c>
      <c r="G1096" s="248"/>
      <c r="H1096" s="251">
        <v>28</v>
      </c>
      <c r="I1096" s="252"/>
      <c r="J1096" s="248"/>
      <c r="K1096" s="248"/>
      <c r="L1096" s="253"/>
      <c r="M1096" s="254"/>
      <c r="N1096" s="255"/>
      <c r="O1096" s="255"/>
      <c r="P1096" s="255"/>
      <c r="Q1096" s="255"/>
      <c r="R1096" s="255"/>
      <c r="S1096" s="255"/>
      <c r="T1096" s="256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57" t="s">
        <v>168</v>
      </c>
      <c r="AU1096" s="257" t="s">
        <v>178</v>
      </c>
      <c r="AV1096" s="15" t="s">
        <v>162</v>
      </c>
      <c r="AW1096" s="15" t="s">
        <v>35</v>
      </c>
      <c r="AX1096" s="15" t="s">
        <v>81</v>
      </c>
      <c r="AY1096" s="257" t="s">
        <v>154</v>
      </c>
    </row>
    <row r="1097" spans="1:65" s="2" customFormat="1" ht="49.05" customHeight="1">
      <c r="A1097" s="40"/>
      <c r="B1097" s="41"/>
      <c r="C1097" s="206" t="s">
        <v>1391</v>
      </c>
      <c r="D1097" s="206" t="s">
        <v>157</v>
      </c>
      <c r="E1097" s="207" t="s">
        <v>1392</v>
      </c>
      <c r="F1097" s="208" t="s">
        <v>1393</v>
      </c>
      <c r="G1097" s="209" t="s">
        <v>207</v>
      </c>
      <c r="H1097" s="210">
        <v>1</v>
      </c>
      <c r="I1097" s="211"/>
      <c r="J1097" s="212">
        <f>ROUND(I1097*H1097,2)</f>
        <v>0</v>
      </c>
      <c r="K1097" s="208" t="s">
        <v>28</v>
      </c>
      <c r="L1097" s="46"/>
      <c r="M1097" s="213" t="s">
        <v>28</v>
      </c>
      <c r="N1097" s="214" t="s">
        <v>44</v>
      </c>
      <c r="O1097" s="86"/>
      <c r="P1097" s="215">
        <f>O1097*H1097</f>
        <v>0</v>
      </c>
      <c r="Q1097" s="215">
        <v>0.32</v>
      </c>
      <c r="R1097" s="215">
        <f>Q1097*H1097</f>
        <v>0.32</v>
      </c>
      <c r="S1097" s="215">
        <v>0</v>
      </c>
      <c r="T1097" s="216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17" t="s">
        <v>305</v>
      </c>
      <c r="AT1097" s="217" t="s">
        <v>157</v>
      </c>
      <c r="AU1097" s="217" t="s">
        <v>178</v>
      </c>
      <c r="AY1097" s="19" t="s">
        <v>154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9" t="s">
        <v>81</v>
      </c>
      <c r="BK1097" s="218">
        <f>ROUND(I1097*H1097,2)</f>
        <v>0</v>
      </c>
      <c r="BL1097" s="19" t="s">
        <v>305</v>
      </c>
      <c r="BM1097" s="217" t="s">
        <v>1394</v>
      </c>
    </row>
    <row r="1098" spans="1:47" s="2" customFormat="1" ht="12">
      <c r="A1098" s="40"/>
      <c r="B1098" s="41"/>
      <c r="C1098" s="42"/>
      <c r="D1098" s="219" t="s">
        <v>164</v>
      </c>
      <c r="E1098" s="42"/>
      <c r="F1098" s="220" t="s">
        <v>1393</v>
      </c>
      <c r="G1098" s="42"/>
      <c r="H1098" s="42"/>
      <c r="I1098" s="221"/>
      <c r="J1098" s="42"/>
      <c r="K1098" s="42"/>
      <c r="L1098" s="46"/>
      <c r="M1098" s="222"/>
      <c r="N1098" s="223"/>
      <c r="O1098" s="86"/>
      <c r="P1098" s="86"/>
      <c r="Q1098" s="86"/>
      <c r="R1098" s="86"/>
      <c r="S1098" s="86"/>
      <c r="T1098" s="87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9" t="s">
        <v>164</v>
      </c>
      <c r="AU1098" s="19" t="s">
        <v>178</v>
      </c>
    </row>
    <row r="1099" spans="1:51" s="13" customFormat="1" ht="12">
      <c r="A1099" s="13"/>
      <c r="B1099" s="226"/>
      <c r="C1099" s="227"/>
      <c r="D1099" s="219" t="s">
        <v>168</v>
      </c>
      <c r="E1099" s="228" t="s">
        <v>28</v>
      </c>
      <c r="F1099" s="229" t="s">
        <v>1395</v>
      </c>
      <c r="G1099" s="227"/>
      <c r="H1099" s="228" t="s">
        <v>28</v>
      </c>
      <c r="I1099" s="230"/>
      <c r="J1099" s="227"/>
      <c r="K1099" s="227"/>
      <c r="L1099" s="231"/>
      <c r="M1099" s="232"/>
      <c r="N1099" s="233"/>
      <c r="O1099" s="233"/>
      <c r="P1099" s="233"/>
      <c r="Q1099" s="233"/>
      <c r="R1099" s="233"/>
      <c r="S1099" s="233"/>
      <c r="T1099" s="23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5" t="s">
        <v>168</v>
      </c>
      <c r="AU1099" s="235" t="s">
        <v>178</v>
      </c>
      <c r="AV1099" s="13" t="s">
        <v>81</v>
      </c>
      <c r="AW1099" s="13" t="s">
        <v>35</v>
      </c>
      <c r="AX1099" s="13" t="s">
        <v>73</v>
      </c>
      <c r="AY1099" s="235" t="s">
        <v>154</v>
      </c>
    </row>
    <row r="1100" spans="1:51" s="14" customFormat="1" ht="12">
      <c r="A1100" s="14"/>
      <c r="B1100" s="236"/>
      <c r="C1100" s="237"/>
      <c r="D1100" s="219" t="s">
        <v>168</v>
      </c>
      <c r="E1100" s="238" t="s">
        <v>28</v>
      </c>
      <c r="F1100" s="239" t="s">
        <v>81</v>
      </c>
      <c r="G1100" s="237"/>
      <c r="H1100" s="240">
        <v>1</v>
      </c>
      <c r="I1100" s="241"/>
      <c r="J1100" s="237"/>
      <c r="K1100" s="237"/>
      <c r="L1100" s="242"/>
      <c r="M1100" s="243"/>
      <c r="N1100" s="244"/>
      <c r="O1100" s="244"/>
      <c r="P1100" s="244"/>
      <c r="Q1100" s="244"/>
      <c r="R1100" s="244"/>
      <c r="S1100" s="244"/>
      <c r="T1100" s="245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6" t="s">
        <v>168</v>
      </c>
      <c r="AU1100" s="246" t="s">
        <v>178</v>
      </c>
      <c r="AV1100" s="14" t="s">
        <v>83</v>
      </c>
      <c r="AW1100" s="14" t="s">
        <v>35</v>
      </c>
      <c r="AX1100" s="14" t="s">
        <v>81</v>
      </c>
      <c r="AY1100" s="246" t="s">
        <v>154</v>
      </c>
    </row>
    <row r="1101" spans="1:65" s="2" customFormat="1" ht="33" customHeight="1">
      <c r="A1101" s="40"/>
      <c r="B1101" s="41"/>
      <c r="C1101" s="206" t="s">
        <v>1396</v>
      </c>
      <c r="D1101" s="206" t="s">
        <v>157</v>
      </c>
      <c r="E1101" s="207" t="s">
        <v>1397</v>
      </c>
      <c r="F1101" s="208" t="s">
        <v>1398</v>
      </c>
      <c r="G1101" s="209" t="s">
        <v>160</v>
      </c>
      <c r="H1101" s="210">
        <v>6.5</v>
      </c>
      <c r="I1101" s="211"/>
      <c r="J1101" s="212">
        <f>ROUND(I1101*H1101,2)</f>
        <v>0</v>
      </c>
      <c r="K1101" s="208" t="s">
        <v>28</v>
      </c>
      <c r="L1101" s="46"/>
      <c r="M1101" s="213" t="s">
        <v>28</v>
      </c>
      <c r="N1101" s="214" t="s">
        <v>44</v>
      </c>
      <c r="O1101" s="86"/>
      <c r="P1101" s="215">
        <f>O1101*H1101</f>
        <v>0</v>
      </c>
      <c r="Q1101" s="215">
        <v>0</v>
      </c>
      <c r="R1101" s="215">
        <f>Q1101*H1101</f>
        <v>0</v>
      </c>
      <c r="S1101" s="215">
        <v>0</v>
      </c>
      <c r="T1101" s="216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17" t="s">
        <v>305</v>
      </c>
      <c r="AT1101" s="217" t="s">
        <v>157</v>
      </c>
      <c r="AU1101" s="217" t="s">
        <v>178</v>
      </c>
      <c r="AY1101" s="19" t="s">
        <v>154</v>
      </c>
      <c r="BE1101" s="218">
        <f>IF(N1101="základní",J1101,0)</f>
        <v>0</v>
      </c>
      <c r="BF1101" s="218">
        <f>IF(N1101="snížená",J1101,0)</f>
        <v>0</v>
      </c>
      <c r="BG1101" s="218">
        <f>IF(N1101="zákl. přenesená",J1101,0)</f>
        <v>0</v>
      </c>
      <c r="BH1101" s="218">
        <f>IF(N1101="sníž. přenesená",J1101,0)</f>
        <v>0</v>
      </c>
      <c r="BI1101" s="218">
        <f>IF(N1101="nulová",J1101,0)</f>
        <v>0</v>
      </c>
      <c r="BJ1101" s="19" t="s">
        <v>81</v>
      </c>
      <c r="BK1101" s="218">
        <f>ROUND(I1101*H1101,2)</f>
        <v>0</v>
      </c>
      <c r="BL1101" s="19" t="s">
        <v>305</v>
      </c>
      <c r="BM1101" s="217" t="s">
        <v>1399</v>
      </c>
    </row>
    <row r="1102" spans="1:47" s="2" customFormat="1" ht="12">
      <c r="A1102" s="40"/>
      <c r="B1102" s="41"/>
      <c r="C1102" s="42"/>
      <c r="D1102" s="219" t="s">
        <v>164</v>
      </c>
      <c r="E1102" s="42"/>
      <c r="F1102" s="220" t="s">
        <v>1398</v>
      </c>
      <c r="G1102" s="42"/>
      <c r="H1102" s="42"/>
      <c r="I1102" s="221"/>
      <c r="J1102" s="42"/>
      <c r="K1102" s="42"/>
      <c r="L1102" s="46"/>
      <c r="M1102" s="222"/>
      <c r="N1102" s="223"/>
      <c r="O1102" s="86"/>
      <c r="P1102" s="86"/>
      <c r="Q1102" s="86"/>
      <c r="R1102" s="86"/>
      <c r="S1102" s="86"/>
      <c r="T1102" s="87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T1102" s="19" t="s">
        <v>164</v>
      </c>
      <c r="AU1102" s="19" t="s">
        <v>178</v>
      </c>
    </row>
    <row r="1103" spans="1:65" s="2" customFormat="1" ht="24.15" customHeight="1">
      <c r="A1103" s="40"/>
      <c r="B1103" s="41"/>
      <c r="C1103" s="206" t="s">
        <v>1400</v>
      </c>
      <c r="D1103" s="206" t="s">
        <v>157</v>
      </c>
      <c r="E1103" s="207" t="s">
        <v>1401</v>
      </c>
      <c r="F1103" s="208" t="s">
        <v>1402</v>
      </c>
      <c r="G1103" s="209" t="s">
        <v>549</v>
      </c>
      <c r="H1103" s="210">
        <v>0.659</v>
      </c>
      <c r="I1103" s="211"/>
      <c r="J1103" s="212">
        <f>ROUND(I1103*H1103,2)</f>
        <v>0</v>
      </c>
      <c r="K1103" s="208" t="s">
        <v>161</v>
      </c>
      <c r="L1103" s="46"/>
      <c r="M1103" s="213" t="s">
        <v>28</v>
      </c>
      <c r="N1103" s="214" t="s">
        <v>44</v>
      </c>
      <c r="O1103" s="86"/>
      <c r="P1103" s="215">
        <f>O1103*H1103</f>
        <v>0</v>
      </c>
      <c r="Q1103" s="215">
        <v>0</v>
      </c>
      <c r="R1103" s="215">
        <f>Q1103*H1103</f>
        <v>0</v>
      </c>
      <c r="S1103" s="215">
        <v>0</v>
      </c>
      <c r="T1103" s="216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17" t="s">
        <v>305</v>
      </c>
      <c r="AT1103" s="217" t="s">
        <v>157</v>
      </c>
      <c r="AU1103" s="217" t="s">
        <v>178</v>
      </c>
      <c r="AY1103" s="19" t="s">
        <v>154</v>
      </c>
      <c r="BE1103" s="218">
        <f>IF(N1103="základní",J1103,0)</f>
        <v>0</v>
      </c>
      <c r="BF1103" s="218">
        <f>IF(N1103="snížená",J1103,0)</f>
        <v>0</v>
      </c>
      <c r="BG1103" s="218">
        <f>IF(N1103="zákl. přenesená",J1103,0)</f>
        <v>0</v>
      </c>
      <c r="BH1103" s="218">
        <f>IF(N1103="sníž. přenesená",J1103,0)</f>
        <v>0</v>
      </c>
      <c r="BI1103" s="218">
        <f>IF(N1103="nulová",J1103,0)</f>
        <v>0</v>
      </c>
      <c r="BJ1103" s="19" t="s">
        <v>81</v>
      </c>
      <c r="BK1103" s="218">
        <f>ROUND(I1103*H1103,2)</f>
        <v>0</v>
      </c>
      <c r="BL1103" s="19" t="s">
        <v>305</v>
      </c>
      <c r="BM1103" s="217" t="s">
        <v>1403</v>
      </c>
    </row>
    <row r="1104" spans="1:47" s="2" customFormat="1" ht="12">
      <c r="A1104" s="40"/>
      <c r="B1104" s="41"/>
      <c r="C1104" s="42"/>
      <c r="D1104" s="219" t="s">
        <v>164</v>
      </c>
      <c r="E1104" s="42"/>
      <c r="F1104" s="220" t="s">
        <v>1404</v>
      </c>
      <c r="G1104" s="42"/>
      <c r="H1104" s="42"/>
      <c r="I1104" s="221"/>
      <c r="J1104" s="42"/>
      <c r="K1104" s="42"/>
      <c r="L1104" s="46"/>
      <c r="M1104" s="222"/>
      <c r="N1104" s="223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164</v>
      </c>
      <c r="AU1104" s="19" t="s">
        <v>178</v>
      </c>
    </row>
    <row r="1105" spans="1:47" s="2" customFormat="1" ht="12">
      <c r="A1105" s="40"/>
      <c r="B1105" s="41"/>
      <c r="C1105" s="42"/>
      <c r="D1105" s="224" t="s">
        <v>166</v>
      </c>
      <c r="E1105" s="42"/>
      <c r="F1105" s="225" t="s">
        <v>1405</v>
      </c>
      <c r="G1105" s="42"/>
      <c r="H1105" s="42"/>
      <c r="I1105" s="221"/>
      <c r="J1105" s="42"/>
      <c r="K1105" s="42"/>
      <c r="L1105" s="46"/>
      <c r="M1105" s="222"/>
      <c r="N1105" s="223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166</v>
      </c>
      <c r="AU1105" s="19" t="s">
        <v>178</v>
      </c>
    </row>
    <row r="1106" spans="1:63" s="12" customFormat="1" ht="20.85" customHeight="1">
      <c r="A1106" s="12"/>
      <c r="B1106" s="190"/>
      <c r="C1106" s="191"/>
      <c r="D1106" s="192" t="s">
        <v>72</v>
      </c>
      <c r="E1106" s="204" t="s">
        <v>1406</v>
      </c>
      <c r="F1106" s="204" t="s">
        <v>1407</v>
      </c>
      <c r="G1106" s="191"/>
      <c r="H1106" s="191"/>
      <c r="I1106" s="194"/>
      <c r="J1106" s="205">
        <f>BK1106</f>
        <v>0</v>
      </c>
      <c r="K1106" s="191"/>
      <c r="L1106" s="196"/>
      <c r="M1106" s="197"/>
      <c r="N1106" s="198"/>
      <c r="O1106" s="198"/>
      <c r="P1106" s="199">
        <f>SUM(P1107:P1139)</f>
        <v>0</v>
      </c>
      <c r="Q1106" s="198"/>
      <c r="R1106" s="199">
        <f>SUM(R1107:R1139)</f>
        <v>0.08301700000000001</v>
      </c>
      <c r="S1106" s="198"/>
      <c r="T1106" s="200">
        <f>SUM(T1107:T1139)</f>
        <v>0</v>
      </c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R1106" s="201" t="s">
        <v>83</v>
      </c>
      <c r="AT1106" s="202" t="s">
        <v>72</v>
      </c>
      <c r="AU1106" s="202" t="s">
        <v>83</v>
      </c>
      <c r="AY1106" s="201" t="s">
        <v>154</v>
      </c>
      <c r="BK1106" s="203">
        <f>SUM(BK1107:BK1139)</f>
        <v>0</v>
      </c>
    </row>
    <row r="1107" spans="1:65" s="2" customFormat="1" ht="24.15" customHeight="1">
      <c r="A1107" s="40"/>
      <c r="B1107" s="41"/>
      <c r="C1107" s="206" t="s">
        <v>1408</v>
      </c>
      <c r="D1107" s="206" t="s">
        <v>157</v>
      </c>
      <c r="E1107" s="207" t="s">
        <v>1409</v>
      </c>
      <c r="F1107" s="208" t="s">
        <v>1410</v>
      </c>
      <c r="G1107" s="209" t="s">
        <v>190</v>
      </c>
      <c r="H1107" s="210">
        <v>6.1</v>
      </c>
      <c r="I1107" s="211"/>
      <c r="J1107" s="212">
        <f>ROUND(I1107*H1107,2)</f>
        <v>0</v>
      </c>
      <c r="K1107" s="208" t="s">
        <v>161</v>
      </c>
      <c r="L1107" s="46"/>
      <c r="M1107" s="213" t="s">
        <v>28</v>
      </c>
      <c r="N1107" s="214" t="s">
        <v>44</v>
      </c>
      <c r="O1107" s="86"/>
      <c r="P1107" s="215">
        <f>O1107*H1107</f>
        <v>0</v>
      </c>
      <c r="Q1107" s="215">
        <v>0.00058</v>
      </c>
      <c r="R1107" s="215">
        <f>Q1107*H1107</f>
        <v>0.003538</v>
      </c>
      <c r="S1107" s="215">
        <v>0</v>
      </c>
      <c r="T1107" s="216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17" t="s">
        <v>305</v>
      </c>
      <c r="AT1107" s="217" t="s">
        <v>157</v>
      </c>
      <c r="AU1107" s="217" t="s">
        <v>178</v>
      </c>
      <c r="AY1107" s="19" t="s">
        <v>154</v>
      </c>
      <c r="BE1107" s="218">
        <f>IF(N1107="základní",J1107,0)</f>
        <v>0</v>
      </c>
      <c r="BF1107" s="218">
        <f>IF(N1107="snížená",J1107,0)</f>
        <v>0</v>
      </c>
      <c r="BG1107" s="218">
        <f>IF(N1107="zákl. přenesená",J1107,0)</f>
        <v>0</v>
      </c>
      <c r="BH1107" s="218">
        <f>IF(N1107="sníž. přenesená",J1107,0)</f>
        <v>0</v>
      </c>
      <c r="BI1107" s="218">
        <f>IF(N1107="nulová",J1107,0)</f>
        <v>0</v>
      </c>
      <c r="BJ1107" s="19" t="s">
        <v>81</v>
      </c>
      <c r="BK1107" s="218">
        <f>ROUND(I1107*H1107,2)</f>
        <v>0</v>
      </c>
      <c r="BL1107" s="19" t="s">
        <v>305</v>
      </c>
      <c r="BM1107" s="217" t="s">
        <v>1411</v>
      </c>
    </row>
    <row r="1108" spans="1:47" s="2" customFormat="1" ht="12">
      <c r="A1108" s="40"/>
      <c r="B1108" s="41"/>
      <c r="C1108" s="42"/>
      <c r="D1108" s="219" t="s">
        <v>164</v>
      </c>
      <c r="E1108" s="42"/>
      <c r="F1108" s="220" t="s">
        <v>1412</v>
      </c>
      <c r="G1108" s="42"/>
      <c r="H1108" s="42"/>
      <c r="I1108" s="221"/>
      <c r="J1108" s="42"/>
      <c r="K1108" s="42"/>
      <c r="L1108" s="46"/>
      <c r="M1108" s="222"/>
      <c r="N1108" s="223"/>
      <c r="O1108" s="86"/>
      <c r="P1108" s="86"/>
      <c r="Q1108" s="86"/>
      <c r="R1108" s="86"/>
      <c r="S1108" s="86"/>
      <c r="T1108" s="87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T1108" s="19" t="s">
        <v>164</v>
      </c>
      <c r="AU1108" s="19" t="s">
        <v>178</v>
      </c>
    </row>
    <row r="1109" spans="1:47" s="2" customFormat="1" ht="12">
      <c r="A1109" s="40"/>
      <c r="B1109" s="41"/>
      <c r="C1109" s="42"/>
      <c r="D1109" s="224" t="s">
        <v>166</v>
      </c>
      <c r="E1109" s="42"/>
      <c r="F1109" s="225" t="s">
        <v>1413</v>
      </c>
      <c r="G1109" s="42"/>
      <c r="H1109" s="42"/>
      <c r="I1109" s="221"/>
      <c r="J1109" s="42"/>
      <c r="K1109" s="42"/>
      <c r="L1109" s="46"/>
      <c r="M1109" s="222"/>
      <c r="N1109" s="223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9" t="s">
        <v>166</v>
      </c>
      <c r="AU1109" s="19" t="s">
        <v>178</v>
      </c>
    </row>
    <row r="1110" spans="1:51" s="13" customFormat="1" ht="12">
      <c r="A1110" s="13"/>
      <c r="B1110" s="226"/>
      <c r="C1110" s="227"/>
      <c r="D1110" s="219" t="s">
        <v>168</v>
      </c>
      <c r="E1110" s="228" t="s">
        <v>28</v>
      </c>
      <c r="F1110" s="229" t="s">
        <v>1275</v>
      </c>
      <c r="G1110" s="227"/>
      <c r="H1110" s="228" t="s">
        <v>28</v>
      </c>
      <c r="I1110" s="230"/>
      <c r="J1110" s="227"/>
      <c r="K1110" s="227"/>
      <c r="L1110" s="231"/>
      <c r="M1110" s="232"/>
      <c r="N1110" s="233"/>
      <c r="O1110" s="233"/>
      <c r="P1110" s="233"/>
      <c r="Q1110" s="233"/>
      <c r="R1110" s="233"/>
      <c r="S1110" s="233"/>
      <c r="T1110" s="234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5" t="s">
        <v>168</v>
      </c>
      <c r="AU1110" s="235" t="s">
        <v>178</v>
      </c>
      <c r="AV1110" s="13" t="s">
        <v>81</v>
      </c>
      <c r="AW1110" s="13" t="s">
        <v>35</v>
      </c>
      <c r="AX1110" s="13" t="s">
        <v>73</v>
      </c>
      <c r="AY1110" s="235" t="s">
        <v>154</v>
      </c>
    </row>
    <row r="1111" spans="1:51" s="14" customFormat="1" ht="12">
      <c r="A1111" s="14"/>
      <c r="B1111" s="236"/>
      <c r="C1111" s="237"/>
      <c r="D1111" s="219" t="s">
        <v>168</v>
      </c>
      <c r="E1111" s="238" t="s">
        <v>28</v>
      </c>
      <c r="F1111" s="239" t="s">
        <v>1414</v>
      </c>
      <c r="G1111" s="237"/>
      <c r="H1111" s="240">
        <v>6.1</v>
      </c>
      <c r="I1111" s="241"/>
      <c r="J1111" s="237"/>
      <c r="K1111" s="237"/>
      <c r="L1111" s="242"/>
      <c r="M1111" s="243"/>
      <c r="N1111" s="244"/>
      <c r="O1111" s="244"/>
      <c r="P1111" s="244"/>
      <c r="Q1111" s="244"/>
      <c r="R1111" s="244"/>
      <c r="S1111" s="244"/>
      <c r="T1111" s="245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6" t="s">
        <v>168</v>
      </c>
      <c r="AU1111" s="246" t="s">
        <v>178</v>
      </c>
      <c r="AV1111" s="14" t="s">
        <v>83</v>
      </c>
      <c r="AW1111" s="14" t="s">
        <v>35</v>
      </c>
      <c r="AX1111" s="14" t="s">
        <v>81</v>
      </c>
      <c r="AY1111" s="246" t="s">
        <v>154</v>
      </c>
    </row>
    <row r="1112" spans="1:65" s="2" customFormat="1" ht="33" customHeight="1">
      <c r="A1112" s="40"/>
      <c r="B1112" s="41"/>
      <c r="C1112" s="269" t="s">
        <v>1415</v>
      </c>
      <c r="D1112" s="269" t="s">
        <v>627</v>
      </c>
      <c r="E1112" s="270" t="s">
        <v>1416</v>
      </c>
      <c r="F1112" s="271" t="s">
        <v>1417</v>
      </c>
      <c r="G1112" s="272" t="s">
        <v>207</v>
      </c>
      <c r="H1112" s="273">
        <v>25</v>
      </c>
      <c r="I1112" s="274"/>
      <c r="J1112" s="275">
        <f>ROUND(I1112*H1112,2)</f>
        <v>0</v>
      </c>
      <c r="K1112" s="271" t="s">
        <v>161</v>
      </c>
      <c r="L1112" s="276"/>
      <c r="M1112" s="277" t="s">
        <v>28</v>
      </c>
      <c r="N1112" s="278" t="s">
        <v>44</v>
      </c>
      <c r="O1112" s="86"/>
      <c r="P1112" s="215">
        <f>O1112*H1112</f>
        <v>0</v>
      </c>
      <c r="Q1112" s="215">
        <v>0.0003</v>
      </c>
      <c r="R1112" s="215">
        <f>Q1112*H1112</f>
        <v>0.0075</v>
      </c>
      <c r="S1112" s="215">
        <v>0</v>
      </c>
      <c r="T1112" s="216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17" t="s">
        <v>442</v>
      </c>
      <c r="AT1112" s="217" t="s">
        <v>627</v>
      </c>
      <c r="AU1112" s="217" t="s">
        <v>178</v>
      </c>
      <c r="AY1112" s="19" t="s">
        <v>154</v>
      </c>
      <c r="BE1112" s="218">
        <f>IF(N1112="základní",J1112,0)</f>
        <v>0</v>
      </c>
      <c r="BF1112" s="218">
        <f>IF(N1112="snížená",J1112,0)</f>
        <v>0</v>
      </c>
      <c r="BG1112" s="218">
        <f>IF(N1112="zákl. přenesená",J1112,0)</f>
        <v>0</v>
      </c>
      <c r="BH1112" s="218">
        <f>IF(N1112="sníž. přenesená",J1112,0)</f>
        <v>0</v>
      </c>
      <c r="BI1112" s="218">
        <f>IF(N1112="nulová",J1112,0)</f>
        <v>0</v>
      </c>
      <c r="BJ1112" s="19" t="s">
        <v>81</v>
      </c>
      <c r="BK1112" s="218">
        <f>ROUND(I1112*H1112,2)</f>
        <v>0</v>
      </c>
      <c r="BL1112" s="19" t="s">
        <v>305</v>
      </c>
      <c r="BM1112" s="217" t="s">
        <v>1418</v>
      </c>
    </row>
    <row r="1113" spans="1:47" s="2" customFormat="1" ht="12">
      <c r="A1113" s="40"/>
      <c r="B1113" s="41"/>
      <c r="C1113" s="42"/>
      <c r="D1113" s="219" t="s">
        <v>164</v>
      </c>
      <c r="E1113" s="42"/>
      <c r="F1113" s="220" t="s">
        <v>1417</v>
      </c>
      <c r="G1113" s="42"/>
      <c r="H1113" s="42"/>
      <c r="I1113" s="221"/>
      <c r="J1113" s="42"/>
      <c r="K1113" s="42"/>
      <c r="L1113" s="46"/>
      <c r="M1113" s="222"/>
      <c r="N1113" s="223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164</v>
      </c>
      <c r="AU1113" s="19" t="s">
        <v>178</v>
      </c>
    </row>
    <row r="1114" spans="1:51" s="13" customFormat="1" ht="12">
      <c r="A1114" s="13"/>
      <c r="B1114" s="226"/>
      <c r="C1114" s="227"/>
      <c r="D1114" s="219" t="s">
        <v>168</v>
      </c>
      <c r="E1114" s="228" t="s">
        <v>28</v>
      </c>
      <c r="F1114" s="229" t="s">
        <v>1419</v>
      </c>
      <c r="G1114" s="227"/>
      <c r="H1114" s="228" t="s">
        <v>28</v>
      </c>
      <c r="I1114" s="230"/>
      <c r="J1114" s="227"/>
      <c r="K1114" s="227"/>
      <c r="L1114" s="231"/>
      <c r="M1114" s="232"/>
      <c r="N1114" s="233"/>
      <c r="O1114" s="233"/>
      <c r="P1114" s="233"/>
      <c r="Q1114" s="233"/>
      <c r="R1114" s="233"/>
      <c r="S1114" s="233"/>
      <c r="T1114" s="23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5" t="s">
        <v>168</v>
      </c>
      <c r="AU1114" s="235" t="s">
        <v>178</v>
      </c>
      <c r="AV1114" s="13" t="s">
        <v>81</v>
      </c>
      <c r="AW1114" s="13" t="s">
        <v>35</v>
      </c>
      <c r="AX1114" s="13" t="s">
        <v>73</v>
      </c>
      <c r="AY1114" s="235" t="s">
        <v>154</v>
      </c>
    </row>
    <row r="1115" spans="1:51" s="13" customFormat="1" ht="12">
      <c r="A1115" s="13"/>
      <c r="B1115" s="226"/>
      <c r="C1115" s="227"/>
      <c r="D1115" s="219" t="s">
        <v>168</v>
      </c>
      <c r="E1115" s="228" t="s">
        <v>28</v>
      </c>
      <c r="F1115" s="229" t="s">
        <v>1420</v>
      </c>
      <c r="G1115" s="227"/>
      <c r="H1115" s="228" t="s">
        <v>28</v>
      </c>
      <c r="I1115" s="230"/>
      <c r="J1115" s="227"/>
      <c r="K1115" s="227"/>
      <c r="L1115" s="231"/>
      <c r="M1115" s="232"/>
      <c r="N1115" s="233"/>
      <c r="O1115" s="233"/>
      <c r="P1115" s="233"/>
      <c r="Q1115" s="233"/>
      <c r="R1115" s="233"/>
      <c r="S1115" s="233"/>
      <c r="T1115" s="23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5" t="s">
        <v>168</v>
      </c>
      <c r="AU1115" s="235" t="s">
        <v>178</v>
      </c>
      <c r="AV1115" s="13" t="s">
        <v>81</v>
      </c>
      <c r="AW1115" s="13" t="s">
        <v>35</v>
      </c>
      <c r="AX1115" s="13" t="s">
        <v>73</v>
      </c>
      <c r="AY1115" s="235" t="s">
        <v>154</v>
      </c>
    </row>
    <row r="1116" spans="1:51" s="13" customFormat="1" ht="12">
      <c r="A1116" s="13"/>
      <c r="B1116" s="226"/>
      <c r="C1116" s="227"/>
      <c r="D1116" s="219" t="s">
        <v>168</v>
      </c>
      <c r="E1116" s="228" t="s">
        <v>28</v>
      </c>
      <c r="F1116" s="229" t="s">
        <v>1421</v>
      </c>
      <c r="G1116" s="227"/>
      <c r="H1116" s="228" t="s">
        <v>28</v>
      </c>
      <c r="I1116" s="230"/>
      <c r="J1116" s="227"/>
      <c r="K1116" s="227"/>
      <c r="L1116" s="231"/>
      <c r="M1116" s="232"/>
      <c r="N1116" s="233"/>
      <c r="O1116" s="233"/>
      <c r="P1116" s="233"/>
      <c r="Q1116" s="233"/>
      <c r="R1116" s="233"/>
      <c r="S1116" s="233"/>
      <c r="T1116" s="23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5" t="s">
        <v>168</v>
      </c>
      <c r="AU1116" s="235" t="s">
        <v>178</v>
      </c>
      <c r="AV1116" s="13" t="s">
        <v>81</v>
      </c>
      <c r="AW1116" s="13" t="s">
        <v>35</v>
      </c>
      <c r="AX1116" s="13" t="s">
        <v>73</v>
      </c>
      <c r="AY1116" s="235" t="s">
        <v>154</v>
      </c>
    </row>
    <row r="1117" spans="1:51" s="14" customFormat="1" ht="12">
      <c r="A1117" s="14"/>
      <c r="B1117" s="236"/>
      <c r="C1117" s="237"/>
      <c r="D1117" s="219" t="s">
        <v>168</v>
      </c>
      <c r="E1117" s="238" t="s">
        <v>28</v>
      </c>
      <c r="F1117" s="239" t="s">
        <v>1422</v>
      </c>
      <c r="G1117" s="237"/>
      <c r="H1117" s="240">
        <v>25</v>
      </c>
      <c r="I1117" s="241"/>
      <c r="J1117" s="237"/>
      <c r="K1117" s="237"/>
      <c r="L1117" s="242"/>
      <c r="M1117" s="243"/>
      <c r="N1117" s="244"/>
      <c r="O1117" s="244"/>
      <c r="P1117" s="244"/>
      <c r="Q1117" s="244"/>
      <c r="R1117" s="244"/>
      <c r="S1117" s="244"/>
      <c r="T1117" s="245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6" t="s">
        <v>168</v>
      </c>
      <c r="AU1117" s="246" t="s">
        <v>178</v>
      </c>
      <c r="AV1117" s="14" t="s">
        <v>83</v>
      </c>
      <c r="AW1117" s="14" t="s">
        <v>35</v>
      </c>
      <c r="AX1117" s="14" t="s">
        <v>81</v>
      </c>
      <c r="AY1117" s="246" t="s">
        <v>154</v>
      </c>
    </row>
    <row r="1118" spans="1:65" s="2" customFormat="1" ht="37.8" customHeight="1">
      <c r="A1118" s="40"/>
      <c r="B1118" s="41"/>
      <c r="C1118" s="206" t="s">
        <v>1423</v>
      </c>
      <c r="D1118" s="206" t="s">
        <v>157</v>
      </c>
      <c r="E1118" s="207" t="s">
        <v>1424</v>
      </c>
      <c r="F1118" s="208" t="s">
        <v>1425</v>
      </c>
      <c r="G1118" s="209" t="s">
        <v>160</v>
      </c>
      <c r="H1118" s="210">
        <v>3.1</v>
      </c>
      <c r="I1118" s="211"/>
      <c r="J1118" s="212">
        <f>ROUND(I1118*H1118,2)</f>
        <v>0</v>
      </c>
      <c r="K1118" s="208" t="s">
        <v>161</v>
      </c>
      <c r="L1118" s="46"/>
      <c r="M1118" s="213" t="s">
        <v>28</v>
      </c>
      <c r="N1118" s="214" t="s">
        <v>44</v>
      </c>
      <c r="O1118" s="86"/>
      <c r="P1118" s="215">
        <f>O1118*H1118</f>
        <v>0</v>
      </c>
      <c r="Q1118" s="215">
        <v>0.00566</v>
      </c>
      <c r="R1118" s="215">
        <f>Q1118*H1118</f>
        <v>0.017546</v>
      </c>
      <c r="S1118" s="215">
        <v>0</v>
      </c>
      <c r="T1118" s="216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17" t="s">
        <v>305</v>
      </c>
      <c r="AT1118" s="217" t="s">
        <v>157</v>
      </c>
      <c r="AU1118" s="217" t="s">
        <v>178</v>
      </c>
      <c r="AY1118" s="19" t="s">
        <v>154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9" t="s">
        <v>81</v>
      </c>
      <c r="BK1118" s="218">
        <f>ROUND(I1118*H1118,2)</f>
        <v>0</v>
      </c>
      <c r="BL1118" s="19" t="s">
        <v>305</v>
      </c>
      <c r="BM1118" s="217" t="s">
        <v>1426</v>
      </c>
    </row>
    <row r="1119" spans="1:47" s="2" customFormat="1" ht="12">
      <c r="A1119" s="40"/>
      <c r="B1119" s="41"/>
      <c r="C1119" s="42"/>
      <c r="D1119" s="219" t="s">
        <v>164</v>
      </c>
      <c r="E1119" s="42"/>
      <c r="F1119" s="220" t="s">
        <v>1427</v>
      </c>
      <c r="G1119" s="42"/>
      <c r="H1119" s="42"/>
      <c r="I1119" s="221"/>
      <c r="J1119" s="42"/>
      <c r="K1119" s="42"/>
      <c r="L1119" s="46"/>
      <c r="M1119" s="222"/>
      <c r="N1119" s="223"/>
      <c r="O1119" s="86"/>
      <c r="P1119" s="86"/>
      <c r="Q1119" s="86"/>
      <c r="R1119" s="86"/>
      <c r="S1119" s="86"/>
      <c r="T1119" s="87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164</v>
      </c>
      <c r="AU1119" s="19" t="s">
        <v>178</v>
      </c>
    </row>
    <row r="1120" spans="1:47" s="2" customFormat="1" ht="12">
      <c r="A1120" s="40"/>
      <c r="B1120" s="41"/>
      <c r="C1120" s="42"/>
      <c r="D1120" s="224" t="s">
        <v>166</v>
      </c>
      <c r="E1120" s="42"/>
      <c r="F1120" s="225" t="s">
        <v>1428</v>
      </c>
      <c r="G1120" s="42"/>
      <c r="H1120" s="42"/>
      <c r="I1120" s="221"/>
      <c r="J1120" s="42"/>
      <c r="K1120" s="42"/>
      <c r="L1120" s="46"/>
      <c r="M1120" s="222"/>
      <c r="N1120" s="223"/>
      <c r="O1120" s="86"/>
      <c r="P1120" s="86"/>
      <c r="Q1120" s="86"/>
      <c r="R1120" s="86"/>
      <c r="S1120" s="86"/>
      <c r="T1120" s="87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T1120" s="19" t="s">
        <v>166</v>
      </c>
      <c r="AU1120" s="19" t="s">
        <v>178</v>
      </c>
    </row>
    <row r="1121" spans="1:51" s="13" customFormat="1" ht="12">
      <c r="A1121" s="13"/>
      <c r="B1121" s="226"/>
      <c r="C1121" s="227"/>
      <c r="D1121" s="219" t="s">
        <v>168</v>
      </c>
      <c r="E1121" s="228" t="s">
        <v>28</v>
      </c>
      <c r="F1121" s="229" t="s">
        <v>1275</v>
      </c>
      <c r="G1121" s="227"/>
      <c r="H1121" s="228" t="s">
        <v>28</v>
      </c>
      <c r="I1121" s="230"/>
      <c r="J1121" s="227"/>
      <c r="K1121" s="227"/>
      <c r="L1121" s="231"/>
      <c r="M1121" s="232"/>
      <c r="N1121" s="233"/>
      <c r="O1121" s="233"/>
      <c r="P1121" s="233"/>
      <c r="Q1121" s="233"/>
      <c r="R1121" s="233"/>
      <c r="S1121" s="233"/>
      <c r="T1121" s="23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5" t="s">
        <v>168</v>
      </c>
      <c r="AU1121" s="235" t="s">
        <v>178</v>
      </c>
      <c r="AV1121" s="13" t="s">
        <v>81</v>
      </c>
      <c r="AW1121" s="13" t="s">
        <v>35</v>
      </c>
      <c r="AX1121" s="13" t="s">
        <v>73</v>
      </c>
      <c r="AY1121" s="235" t="s">
        <v>154</v>
      </c>
    </row>
    <row r="1122" spans="1:51" s="14" customFormat="1" ht="12">
      <c r="A1122" s="14"/>
      <c r="B1122" s="236"/>
      <c r="C1122" s="237"/>
      <c r="D1122" s="219" t="s">
        <v>168</v>
      </c>
      <c r="E1122" s="238" t="s">
        <v>28</v>
      </c>
      <c r="F1122" s="239" t="s">
        <v>826</v>
      </c>
      <c r="G1122" s="237"/>
      <c r="H1122" s="240">
        <v>3.1</v>
      </c>
      <c r="I1122" s="241"/>
      <c r="J1122" s="237"/>
      <c r="K1122" s="237"/>
      <c r="L1122" s="242"/>
      <c r="M1122" s="243"/>
      <c r="N1122" s="244"/>
      <c r="O1122" s="244"/>
      <c r="P1122" s="244"/>
      <c r="Q1122" s="244"/>
      <c r="R1122" s="244"/>
      <c r="S1122" s="244"/>
      <c r="T1122" s="24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6" t="s">
        <v>168</v>
      </c>
      <c r="AU1122" s="246" t="s">
        <v>178</v>
      </c>
      <c r="AV1122" s="14" t="s">
        <v>83</v>
      </c>
      <c r="AW1122" s="14" t="s">
        <v>35</v>
      </c>
      <c r="AX1122" s="14" t="s">
        <v>81</v>
      </c>
      <c r="AY1122" s="246" t="s">
        <v>154</v>
      </c>
    </row>
    <row r="1123" spans="1:65" s="2" customFormat="1" ht="24.15" customHeight="1">
      <c r="A1123" s="40"/>
      <c r="B1123" s="41"/>
      <c r="C1123" s="206" t="s">
        <v>1429</v>
      </c>
      <c r="D1123" s="206" t="s">
        <v>157</v>
      </c>
      <c r="E1123" s="207" t="s">
        <v>1430</v>
      </c>
      <c r="F1123" s="208" t="s">
        <v>1431</v>
      </c>
      <c r="G1123" s="209" t="s">
        <v>160</v>
      </c>
      <c r="H1123" s="210">
        <v>3.1</v>
      </c>
      <c r="I1123" s="211"/>
      <c r="J1123" s="212">
        <f>ROUND(I1123*H1123,2)</f>
        <v>0</v>
      </c>
      <c r="K1123" s="208" t="s">
        <v>161</v>
      </c>
      <c r="L1123" s="46"/>
      <c r="M1123" s="213" t="s">
        <v>28</v>
      </c>
      <c r="N1123" s="214" t="s">
        <v>44</v>
      </c>
      <c r="O1123" s="86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17" t="s">
        <v>305</v>
      </c>
      <c r="AT1123" s="217" t="s">
        <v>157</v>
      </c>
      <c r="AU1123" s="217" t="s">
        <v>178</v>
      </c>
      <c r="AY1123" s="19" t="s">
        <v>154</v>
      </c>
      <c r="BE1123" s="218">
        <f>IF(N1123="základní",J1123,0)</f>
        <v>0</v>
      </c>
      <c r="BF1123" s="218">
        <f>IF(N1123="snížená",J1123,0)</f>
        <v>0</v>
      </c>
      <c r="BG1123" s="218">
        <f>IF(N1123="zákl. přenesená",J1123,0)</f>
        <v>0</v>
      </c>
      <c r="BH1123" s="218">
        <f>IF(N1123="sníž. přenesená",J1123,0)</f>
        <v>0</v>
      </c>
      <c r="BI1123" s="218">
        <f>IF(N1123="nulová",J1123,0)</f>
        <v>0</v>
      </c>
      <c r="BJ1123" s="19" t="s">
        <v>81</v>
      </c>
      <c r="BK1123" s="218">
        <f>ROUND(I1123*H1123,2)</f>
        <v>0</v>
      </c>
      <c r="BL1123" s="19" t="s">
        <v>305</v>
      </c>
      <c r="BM1123" s="217" t="s">
        <v>1432</v>
      </c>
    </row>
    <row r="1124" spans="1:47" s="2" customFormat="1" ht="12">
      <c r="A1124" s="40"/>
      <c r="B1124" s="41"/>
      <c r="C1124" s="42"/>
      <c r="D1124" s="219" t="s">
        <v>164</v>
      </c>
      <c r="E1124" s="42"/>
      <c r="F1124" s="220" t="s">
        <v>1433</v>
      </c>
      <c r="G1124" s="42"/>
      <c r="H1124" s="42"/>
      <c r="I1124" s="221"/>
      <c r="J1124" s="42"/>
      <c r="K1124" s="42"/>
      <c r="L1124" s="46"/>
      <c r="M1124" s="222"/>
      <c r="N1124" s="223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164</v>
      </c>
      <c r="AU1124" s="19" t="s">
        <v>178</v>
      </c>
    </row>
    <row r="1125" spans="1:47" s="2" customFormat="1" ht="12">
      <c r="A1125" s="40"/>
      <c r="B1125" s="41"/>
      <c r="C1125" s="42"/>
      <c r="D1125" s="224" t="s">
        <v>166</v>
      </c>
      <c r="E1125" s="42"/>
      <c r="F1125" s="225" t="s">
        <v>1434</v>
      </c>
      <c r="G1125" s="42"/>
      <c r="H1125" s="42"/>
      <c r="I1125" s="221"/>
      <c r="J1125" s="42"/>
      <c r="K1125" s="42"/>
      <c r="L1125" s="46"/>
      <c r="M1125" s="222"/>
      <c r="N1125" s="223"/>
      <c r="O1125" s="86"/>
      <c r="P1125" s="86"/>
      <c r="Q1125" s="86"/>
      <c r="R1125" s="86"/>
      <c r="S1125" s="86"/>
      <c r="T1125" s="87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T1125" s="19" t="s">
        <v>166</v>
      </c>
      <c r="AU1125" s="19" t="s">
        <v>178</v>
      </c>
    </row>
    <row r="1126" spans="1:65" s="2" customFormat="1" ht="16.5" customHeight="1">
      <c r="A1126" s="40"/>
      <c r="B1126" s="41"/>
      <c r="C1126" s="269" t="s">
        <v>1435</v>
      </c>
      <c r="D1126" s="269" t="s">
        <v>627</v>
      </c>
      <c r="E1126" s="270" t="s">
        <v>1436</v>
      </c>
      <c r="F1126" s="271" t="s">
        <v>1437</v>
      </c>
      <c r="G1126" s="272" t="s">
        <v>160</v>
      </c>
      <c r="H1126" s="273">
        <v>3.5</v>
      </c>
      <c r="I1126" s="274"/>
      <c r="J1126" s="275">
        <f>ROUND(I1126*H1126,2)</f>
        <v>0</v>
      </c>
      <c r="K1126" s="271" t="s">
        <v>161</v>
      </c>
      <c r="L1126" s="276"/>
      <c r="M1126" s="277" t="s">
        <v>28</v>
      </c>
      <c r="N1126" s="278" t="s">
        <v>44</v>
      </c>
      <c r="O1126" s="86"/>
      <c r="P1126" s="215">
        <f>O1126*H1126</f>
        <v>0</v>
      </c>
      <c r="Q1126" s="215">
        <v>0.0155</v>
      </c>
      <c r="R1126" s="215">
        <f>Q1126*H1126</f>
        <v>0.05425</v>
      </c>
      <c r="S1126" s="215">
        <v>0</v>
      </c>
      <c r="T1126" s="216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7" t="s">
        <v>442</v>
      </c>
      <c r="AT1126" s="217" t="s">
        <v>627</v>
      </c>
      <c r="AU1126" s="217" t="s">
        <v>178</v>
      </c>
      <c r="AY1126" s="19" t="s">
        <v>154</v>
      </c>
      <c r="BE1126" s="218">
        <f>IF(N1126="základní",J1126,0)</f>
        <v>0</v>
      </c>
      <c r="BF1126" s="218">
        <f>IF(N1126="snížená",J1126,0)</f>
        <v>0</v>
      </c>
      <c r="BG1126" s="218">
        <f>IF(N1126="zákl. přenesená",J1126,0)</f>
        <v>0</v>
      </c>
      <c r="BH1126" s="218">
        <f>IF(N1126="sníž. přenesená",J1126,0)</f>
        <v>0</v>
      </c>
      <c r="BI1126" s="218">
        <f>IF(N1126="nulová",J1126,0)</f>
        <v>0</v>
      </c>
      <c r="BJ1126" s="19" t="s">
        <v>81</v>
      </c>
      <c r="BK1126" s="218">
        <f>ROUND(I1126*H1126,2)</f>
        <v>0</v>
      </c>
      <c r="BL1126" s="19" t="s">
        <v>305</v>
      </c>
      <c r="BM1126" s="217" t="s">
        <v>1438</v>
      </c>
    </row>
    <row r="1127" spans="1:47" s="2" customFormat="1" ht="12">
      <c r="A1127" s="40"/>
      <c r="B1127" s="41"/>
      <c r="C1127" s="42"/>
      <c r="D1127" s="219" t="s">
        <v>164</v>
      </c>
      <c r="E1127" s="42"/>
      <c r="F1127" s="220" t="s">
        <v>1437</v>
      </c>
      <c r="G1127" s="42"/>
      <c r="H1127" s="42"/>
      <c r="I1127" s="221"/>
      <c r="J1127" s="42"/>
      <c r="K1127" s="42"/>
      <c r="L1127" s="46"/>
      <c r="M1127" s="222"/>
      <c r="N1127" s="223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164</v>
      </c>
      <c r="AU1127" s="19" t="s">
        <v>178</v>
      </c>
    </row>
    <row r="1128" spans="1:51" s="13" customFormat="1" ht="12">
      <c r="A1128" s="13"/>
      <c r="B1128" s="226"/>
      <c r="C1128" s="227"/>
      <c r="D1128" s="219" t="s">
        <v>168</v>
      </c>
      <c r="E1128" s="228" t="s">
        <v>28</v>
      </c>
      <c r="F1128" s="229" t="s">
        <v>1439</v>
      </c>
      <c r="G1128" s="227"/>
      <c r="H1128" s="228" t="s">
        <v>28</v>
      </c>
      <c r="I1128" s="230"/>
      <c r="J1128" s="227"/>
      <c r="K1128" s="227"/>
      <c r="L1128" s="231"/>
      <c r="M1128" s="232"/>
      <c r="N1128" s="233"/>
      <c r="O1128" s="233"/>
      <c r="P1128" s="233"/>
      <c r="Q1128" s="233"/>
      <c r="R1128" s="233"/>
      <c r="S1128" s="233"/>
      <c r="T1128" s="23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5" t="s">
        <v>168</v>
      </c>
      <c r="AU1128" s="235" t="s">
        <v>178</v>
      </c>
      <c r="AV1128" s="13" t="s">
        <v>81</v>
      </c>
      <c r="AW1128" s="13" t="s">
        <v>35</v>
      </c>
      <c r="AX1128" s="13" t="s">
        <v>73</v>
      </c>
      <c r="AY1128" s="235" t="s">
        <v>154</v>
      </c>
    </row>
    <row r="1129" spans="1:51" s="13" customFormat="1" ht="12">
      <c r="A1129" s="13"/>
      <c r="B1129" s="226"/>
      <c r="C1129" s="227"/>
      <c r="D1129" s="219" t="s">
        <v>168</v>
      </c>
      <c r="E1129" s="228" t="s">
        <v>28</v>
      </c>
      <c r="F1129" s="229" t="s">
        <v>1440</v>
      </c>
      <c r="G1129" s="227"/>
      <c r="H1129" s="228" t="s">
        <v>28</v>
      </c>
      <c r="I1129" s="230"/>
      <c r="J1129" s="227"/>
      <c r="K1129" s="227"/>
      <c r="L1129" s="231"/>
      <c r="M1129" s="232"/>
      <c r="N1129" s="233"/>
      <c r="O1129" s="233"/>
      <c r="P1129" s="233"/>
      <c r="Q1129" s="233"/>
      <c r="R1129" s="233"/>
      <c r="S1129" s="233"/>
      <c r="T1129" s="23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5" t="s">
        <v>168</v>
      </c>
      <c r="AU1129" s="235" t="s">
        <v>178</v>
      </c>
      <c r="AV1129" s="13" t="s">
        <v>81</v>
      </c>
      <c r="AW1129" s="13" t="s">
        <v>35</v>
      </c>
      <c r="AX1129" s="13" t="s">
        <v>73</v>
      </c>
      <c r="AY1129" s="235" t="s">
        <v>154</v>
      </c>
    </row>
    <row r="1130" spans="1:51" s="13" customFormat="1" ht="12">
      <c r="A1130" s="13"/>
      <c r="B1130" s="226"/>
      <c r="C1130" s="227"/>
      <c r="D1130" s="219" t="s">
        <v>168</v>
      </c>
      <c r="E1130" s="228" t="s">
        <v>28</v>
      </c>
      <c r="F1130" s="229" t="s">
        <v>1421</v>
      </c>
      <c r="G1130" s="227"/>
      <c r="H1130" s="228" t="s">
        <v>28</v>
      </c>
      <c r="I1130" s="230"/>
      <c r="J1130" s="227"/>
      <c r="K1130" s="227"/>
      <c r="L1130" s="231"/>
      <c r="M1130" s="232"/>
      <c r="N1130" s="233"/>
      <c r="O1130" s="233"/>
      <c r="P1130" s="233"/>
      <c r="Q1130" s="233"/>
      <c r="R1130" s="233"/>
      <c r="S1130" s="233"/>
      <c r="T1130" s="234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5" t="s">
        <v>168</v>
      </c>
      <c r="AU1130" s="235" t="s">
        <v>178</v>
      </c>
      <c r="AV1130" s="13" t="s">
        <v>81</v>
      </c>
      <c r="AW1130" s="13" t="s">
        <v>35</v>
      </c>
      <c r="AX1130" s="13" t="s">
        <v>73</v>
      </c>
      <c r="AY1130" s="235" t="s">
        <v>154</v>
      </c>
    </row>
    <row r="1131" spans="1:51" s="14" customFormat="1" ht="12">
      <c r="A1131" s="14"/>
      <c r="B1131" s="236"/>
      <c r="C1131" s="237"/>
      <c r="D1131" s="219" t="s">
        <v>168</v>
      </c>
      <c r="E1131" s="238" t="s">
        <v>28</v>
      </c>
      <c r="F1131" s="239" t="s">
        <v>1441</v>
      </c>
      <c r="G1131" s="237"/>
      <c r="H1131" s="240">
        <v>3.5</v>
      </c>
      <c r="I1131" s="241"/>
      <c r="J1131" s="237"/>
      <c r="K1131" s="237"/>
      <c r="L1131" s="242"/>
      <c r="M1131" s="243"/>
      <c r="N1131" s="244"/>
      <c r="O1131" s="244"/>
      <c r="P1131" s="244"/>
      <c r="Q1131" s="244"/>
      <c r="R1131" s="244"/>
      <c r="S1131" s="244"/>
      <c r="T1131" s="245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6" t="s">
        <v>168</v>
      </c>
      <c r="AU1131" s="246" t="s">
        <v>178</v>
      </c>
      <c r="AV1131" s="14" t="s">
        <v>83</v>
      </c>
      <c r="AW1131" s="14" t="s">
        <v>35</v>
      </c>
      <c r="AX1131" s="14" t="s">
        <v>81</v>
      </c>
      <c r="AY1131" s="246" t="s">
        <v>154</v>
      </c>
    </row>
    <row r="1132" spans="1:65" s="2" customFormat="1" ht="16.5" customHeight="1">
      <c r="A1132" s="40"/>
      <c r="B1132" s="41"/>
      <c r="C1132" s="206" t="s">
        <v>1442</v>
      </c>
      <c r="D1132" s="206" t="s">
        <v>157</v>
      </c>
      <c r="E1132" s="207" t="s">
        <v>1443</v>
      </c>
      <c r="F1132" s="208" t="s">
        <v>1444</v>
      </c>
      <c r="G1132" s="209" t="s">
        <v>190</v>
      </c>
      <c r="H1132" s="210">
        <v>6.1</v>
      </c>
      <c r="I1132" s="211"/>
      <c r="J1132" s="212">
        <f>ROUND(I1132*H1132,2)</f>
        <v>0</v>
      </c>
      <c r="K1132" s="208" t="s">
        <v>161</v>
      </c>
      <c r="L1132" s="46"/>
      <c r="M1132" s="213" t="s">
        <v>28</v>
      </c>
      <c r="N1132" s="214" t="s">
        <v>44</v>
      </c>
      <c r="O1132" s="86"/>
      <c r="P1132" s="215">
        <f>O1132*H1132</f>
        <v>0</v>
      </c>
      <c r="Q1132" s="215">
        <v>3E-05</v>
      </c>
      <c r="R1132" s="215">
        <f>Q1132*H1132</f>
        <v>0.000183</v>
      </c>
      <c r="S1132" s="215">
        <v>0</v>
      </c>
      <c r="T1132" s="216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17" t="s">
        <v>305</v>
      </c>
      <c r="AT1132" s="217" t="s">
        <v>157</v>
      </c>
      <c r="AU1132" s="217" t="s">
        <v>178</v>
      </c>
      <c r="AY1132" s="19" t="s">
        <v>154</v>
      </c>
      <c r="BE1132" s="218">
        <f>IF(N1132="základní",J1132,0)</f>
        <v>0</v>
      </c>
      <c r="BF1132" s="218">
        <f>IF(N1132="snížená",J1132,0)</f>
        <v>0</v>
      </c>
      <c r="BG1132" s="218">
        <f>IF(N1132="zákl. přenesená",J1132,0)</f>
        <v>0</v>
      </c>
      <c r="BH1132" s="218">
        <f>IF(N1132="sníž. přenesená",J1132,0)</f>
        <v>0</v>
      </c>
      <c r="BI1132" s="218">
        <f>IF(N1132="nulová",J1132,0)</f>
        <v>0</v>
      </c>
      <c r="BJ1132" s="19" t="s">
        <v>81</v>
      </c>
      <c r="BK1132" s="218">
        <f>ROUND(I1132*H1132,2)</f>
        <v>0</v>
      </c>
      <c r="BL1132" s="19" t="s">
        <v>305</v>
      </c>
      <c r="BM1132" s="217" t="s">
        <v>1445</v>
      </c>
    </row>
    <row r="1133" spans="1:47" s="2" customFormat="1" ht="12">
      <c r="A1133" s="40"/>
      <c r="B1133" s="41"/>
      <c r="C1133" s="42"/>
      <c r="D1133" s="219" t="s">
        <v>164</v>
      </c>
      <c r="E1133" s="42"/>
      <c r="F1133" s="220" t="s">
        <v>1446</v>
      </c>
      <c r="G1133" s="42"/>
      <c r="H1133" s="42"/>
      <c r="I1133" s="221"/>
      <c r="J1133" s="42"/>
      <c r="K1133" s="42"/>
      <c r="L1133" s="46"/>
      <c r="M1133" s="222"/>
      <c r="N1133" s="223"/>
      <c r="O1133" s="86"/>
      <c r="P1133" s="86"/>
      <c r="Q1133" s="86"/>
      <c r="R1133" s="86"/>
      <c r="S1133" s="86"/>
      <c r="T1133" s="87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9" t="s">
        <v>164</v>
      </c>
      <c r="AU1133" s="19" t="s">
        <v>178</v>
      </c>
    </row>
    <row r="1134" spans="1:47" s="2" customFormat="1" ht="12">
      <c r="A1134" s="40"/>
      <c r="B1134" s="41"/>
      <c r="C1134" s="42"/>
      <c r="D1134" s="224" t="s">
        <v>166</v>
      </c>
      <c r="E1134" s="42"/>
      <c r="F1134" s="225" t="s">
        <v>1447</v>
      </c>
      <c r="G1134" s="42"/>
      <c r="H1134" s="42"/>
      <c r="I1134" s="221"/>
      <c r="J1134" s="42"/>
      <c r="K1134" s="42"/>
      <c r="L1134" s="46"/>
      <c r="M1134" s="222"/>
      <c r="N1134" s="223"/>
      <c r="O1134" s="86"/>
      <c r="P1134" s="86"/>
      <c r="Q1134" s="86"/>
      <c r="R1134" s="86"/>
      <c r="S1134" s="86"/>
      <c r="T1134" s="87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T1134" s="19" t="s">
        <v>166</v>
      </c>
      <c r="AU1134" s="19" t="s">
        <v>178</v>
      </c>
    </row>
    <row r="1135" spans="1:51" s="13" customFormat="1" ht="12">
      <c r="A1135" s="13"/>
      <c r="B1135" s="226"/>
      <c r="C1135" s="227"/>
      <c r="D1135" s="219" t="s">
        <v>168</v>
      </c>
      <c r="E1135" s="228" t="s">
        <v>28</v>
      </c>
      <c r="F1135" s="229" t="s">
        <v>1448</v>
      </c>
      <c r="G1135" s="227"/>
      <c r="H1135" s="228" t="s">
        <v>28</v>
      </c>
      <c r="I1135" s="230"/>
      <c r="J1135" s="227"/>
      <c r="K1135" s="227"/>
      <c r="L1135" s="231"/>
      <c r="M1135" s="232"/>
      <c r="N1135" s="233"/>
      <c r="O1135" s="233"/>
      <c r="P1135" s="233"/>
      <c r="Q1135" s="233"/>
      <c r="R1135" s="233"/>
      <c r="S1135" s="233"/>
      <c r="T1135" s="23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35" t="s">
        <v>168</v>
      </c>
      <c r="AU1135" s="235" t="s">
        <v>178</v>
      </c>
      <c r="AV1135" s="13" t="s">
        <v>81</v>
      </c>
      <c r="AW1135" s="13" t="s">
        <v>35</v>
      </c>
      <c r="AX1135" s="13" t="s">
        <v>73</v>
      </c>
      <c r="AY1135" s="235" t="s">
        <v>154</v>
      </c>
    </row>
    <row r="1136" spans="1:51" s="14" customFormat="1" ht="12">
      <c r="A1136" s="14"/>
      <c r="B1136" s="236"/>
      <c r="C1136" s="237"/>
      <c r="D1136" s="219" t="s">
        <v>168</v>
      </c>
      <c r="E1136" s="238" t="s">
        <v>28</v>
      </c>
      <c r="F1136" s="239" t="s">
        <v>1449</v>
      </c>
      <c r="G1136" s="237"/>
      <c r="H1136" s="240">
        <v>6.1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6" t="s">
        <v>168</v>
      </c>
      <c r="AU1136" s="246" t="s">
        <v>178</v>
      </c>
      <c r="AV1136" s="14" t="s">
        <v>83</v>
      </c>
      <c r="AW1136" s="14" t="s">
        <v>35</v>
      </c>
      <c r="AX1136" s="14" t="s">
        <v>81</v>
      </c>
      <c r="AY1136" s="246" t="s">
        <v>154</v>
      </c>
    </row>
    <row r="1137" spans="1:65" s="2" customFormat="1" ht="24.15" customHeight="1">
      <c r="A1137" s="40"/>
      <c r="B1137" s="41"/>
      <c r="C1137" s="206" t="s">
        <v>1450</v>
      </c>
      <c r="D1137" s="206" t="s">
        <v>157</v>
      </c>
      <c r="E1137" s="207" t="s">
        <v>1451</v>
      </c>
      <c r="F1137" s="208" t="s">
        <v>1452</v>
      </c>
      <c r="G1137" s="209" t="s">
        <v>549</v>
      </c>
      <c r="H1137" s="210">
        <v>0.073</v>
      </c>
      <c r="I1137" s="211"/>
      <c r="J1137" s="212">
        <f>ROUND(I1137*H1137,2)</f>
        <v>0</v>
      </c>
      <c r="K1137" s="208" t="s">
        <v>161</v>
      </c>
      <c r="L1137" s="46"/>
      <c r="M1137" s="213" t="s">
        <v>28</v>
      </c>
      <c r="N1137" s="214" t="s">
        <v>44</v>
      </c>
      <c r="O1137" s="86"/>
      <c r="P1137" s="215">
        <f>O1137*H1137</f>
        <v>0</v>
      </c>
      <c r="Q1137" s="215">
        <v>0</v>
      </c>
      <c r="R1137" s="215">
        <f>Q1137*H1137</f>
        <v>0</v>
      </c>
      <c r="S1137" s="215">
        <v>0</v>
      </c>
      <c r="T1137" s="216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17" t="s">
        <v>305</v>
      </c>
      <c r="AT1137" s="217" t="s">
        <v>157</v>
      </c>
      <c r="AU1137" s="217" t="s">
        <v>178</v>
      </c>
      <c r="AY1137" s="19" t="s">
        <v>154</v>
      </c>
      <c r="BE1137" s="218">
        <f>IF(N1137="základní",J1137,0)</f>
        <v>0</v>
      </c>
      <c r="BF1137" s="218">
        <f>IF(N1137="snížená",J1137,0)</f>
        <v>0</v>
      </c>
      <c r="BG1137" s="218">
        <f>IF(N1137="zákl. přenesená",J1137,0)</f>
        <v>0</v>
      </c>
      <c r="BH1137" s="218">
        <f>IF(N1137="sníž. přenesená",J1137,0)</f>
        <v>0</v>
      </c>
      <c r="BI1137" s="218">
        <f>IF(N1137="nulová",J1137,0)</f>
        <v>0</v>
      </c>
      <c r="BJ1137" s="19" t="s">
        <v>81</v>
      </c>
      <c r="BK1137" s="218">
        <f>ROUND(I1137*H1137,2)</f>
        <v>0</v>
      </c>
      <c r="BL1137" s="19" t="s">
        <v>305</v>
      </c>
      <c r="BM1137" s="217" t="s">
        <v>1453</v>
      </c>
    </row>
    <row r="1138" spans="1:47" s="2" customFormat="1" ht="12">
      <c r="A1138" s="40"/>
      <c r="B1138" s="41"/>
      <c r="C1138" s="42"/>
      <c r="D1138" s="219" t="s">
        <v>164</v>
      </c>
      <c r="E1138" s="42"/>
      <c r="F1138" s="220" t="s">
        <v>1454</v>
      </c>
      <c r="G1138" s="42"/>
      <c r="H1138" s="42"/>
      <c r="I1138" s="221"/>
      <c r="J1138" s="42"/>
      <c r="K1138" s="42"/>
      <c r="L1138" s="46"/>
      <c r="M1138" s="222"/>
      <c r="N1138" s="223"/>
      <c r="O1138" s="86"/>
      <c r="P1138" s="86"/>
      <c r="Q1138" s="86"/>
      <c r="R1138" s="86"/>
      <c r="S1138" s="86"/>
      <c r="T1138" s="87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T1138" s="19" t="s">
        <v>164</v>
      </c>
      <c r="AU1138" s="19" t="s">
        <v>178</v>
      </c>
    </row>
    <row r="1139" spans="1:47" s="2" customFormat="1" ht="12">
      <c r="A1139" s="40"/>
      <c r="B1139" s="41"/>
      <c r="C1139" s="42"/>
      <c r="D1139" s="224" t="s">
        <v>166</v>
      </c>
      <c r="E1139" s="42"/>
      <c r="F1139" s="225" t="s">
        <v>1455</v>
      </c>
      <c r="G1139" s="42"/>
      <c r="H1139" s="42"/>
      <c r="I1139" s="221"/>
      <c r="J1139" s="42"/>
      <c r="K1139" s="42"/>
      <c r="L1139" s="46"/>
      <c r="M1139" s="222"/>
      <c r="N1139" s="223"/>
      <c r="O1139" s="86"/>
      <c r="P1139" s="86"/>
      <c r="Q1139" s="86"/>
      <c r="R1139" s="86"/>
      <c r="S1139" s="86"/>
      <c r="T1139" s="87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T1139" s="19" t="s">
        <v>166</v>
      </c>
      <c r="AU1139" s="19" t="s">
        <v>178</v>
      </c>
    </row>
    <row r="1140" spans="1:63" s="12" customFormat="1" ht="20.85" customHeight="1">
      <c r="A1140" s="12"/>
      <c r="B1140" s="190"/>
      <c r="C1140" s="191"/>
      <c r="D1140" s="192" t="s">
        <v>72</v>
      </c>
      <c r="E1140" s="204" t="s">
        <v>1456</v>
      </c>
      <c r="F1140" s="204" t="s">
        <v>1457</v>
      </c>
      <c r="G1140" s="191"/>
      <c r="H1140" s="191"/>
      <c r="I1140" s="194"/>
      <c r="J1140" s="205">
        <f>BK1140</f>
        <v>0</v>
      </c>
      <c r="K1140" s="191"/>
      <c r="L1140" s="196"/>
      <c r="M1140" s="197"/>
      <c r="N1140" s="198"/>
      <c r="O1140" s="198"/>
      <c r="P1140" s="199">
        <f>SUM(P1141:P1202)</f>
        <v>0</v>
      </c>
      <c r="Q1140" s="198"/>
      <c r="R1140" s="199">
        <f>SUM(R1141:R1202)</f>
        <v>2.891205</v>
      </c>
      <c r="S1140" s="198"/>
      <c r="T1140" s="200">
        <f>SUM(T1141:T1202)</f>
        <v>0</v>
      </c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R1140" s="201" t="s">
        <v>83</v>
      </c>
      <c r="AT1140" s="202" t="s">
        <v>72</v>
      </c>
      <c r="AU1140" s="202" t="s">
        <v>83</v>
      </c>
      <c r="AY1140" s="201" t="s">
        <v>154</v>
      </c>
      <c r="BK1140" s="203">
        <f>SUM(BK1141:BK1202)</f>
        <v>0</v>
      </c>
    </row>
    <row r="1141" spans="1:65" s="2" customFormat="1" ht="24.15" customHeight="1">
      <c r="A1141" s="40"/>
      <c r="B1141" s="41"/>
      <c r="C1141" s="206" t="s">
        <v>1458</v>
      </c>
      <c r="D1141" s="206" t="s">
        <v>157</v>
      </c>
      <c r="E1141" s="207" t="s">
        <v>1459</v>
      </c>
      <c r="F1141" s="208" t="s">
        <v>1460</v>
      </c>
      <c r="G1141" s="209" t="s">
        <v>160</v>
      </c>
      <c r="H1141" s="210">
        <v>267</v>
      </c>
      <c r="I1141" s="211"/>
      <c r="J1141" s="212">
        <f>ROUND(I1141*H1141,2)</f>
        <v>0</v>
      </c>
      <c r="K1141" s="208" t="s">
        <v>161</v>
      </c>
      <c r="L1141" s="46"/>
      <c r="M1141" s="213" t="s">
        <v>28</v>
      </c>
      <c r="N1141" s="214" t="s">
        <v>44</v>
      </c>
      <c r="O1141" s="86"/>
      <c r="P1141" s="215">
        <f>O1141*H1141</f>
        <v>0</v>
      </c>
      <c r="Q1141" s="215">
        <v>0</v>
      </c>
      <c r="R1141" s="215">
        <f>Q1141*H1141</f>
        <v>0</v>
      </c>
      <c r="S1141" s="215">
        <v>0</v>
      </c>
      <c r="T1141" s="216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17" t="s">
        <v>162</v>
      </c>
      <c r="AT1141" s="217" t="s">
        <v>157</v>
      </c>
      <c r="AU1141" s="217" t="s">
        <v>178</v>
      </c>
      <c r="AY1141" s="19" t="s">
        <v>154</v>
      </c>
      <c r="BE1141" s="218">
        <f>IF(N1141="základní",J1141,0)</f>
        <v>0</v>
      </c>
      <c r="BF1141" s="218">
        <f>IF(N1141="snížená",J1141,0)</f>
        <v>0</v>
      </c>
      <c r="BG1141" s="218">
        <f>IF(N1141="zákl. přenesená",J1141,0)</f>
        <v>0</v>
      </c>
      <c r="BH1141" s="218">
        <f>IF(N1141="sníž. přenesená",J1141,0)</f>
        <v>0</v>
      </c>
      <c r="BI1141" s="218">
        <f>IF(N1141="nulová",J1141,0)</f>
        <v>0</v>
      </c>
      <c r="BJ1141" s="19" t="s">
        <v>81</v>
      </c>
      <c r="BK1141" s="218">
        <f>ROUND(I1141*H1141,2)</f>
        <v>0</v>
      </c>
      <c r="BL1141" s="19" t="s">
        <v>162</v>
      </c>
      <c r="BM1141" s="217" t="s">
        <v>1461</v>
      </c>
    </row>
    <row r="1142" spans="1:47" s="2" customFormat="1" ht="12">
      <c r="A1142" s="40"/>
      <c r="B1142" s="41"/>
      <c r="C1142" s="42"/>
      <c r="D1142" s="219" t="s">
        <v>164</v>
      </c>
      <c r="E1142" s="42"/>
      <c r="F1142" s="220" t="s">
        <v>1462</v>
      </c>
      <c r="G1142" s="42"/>
      <c r="H1142" s="42"/>
      <c r="I1142" s="221"/>
      <c r="J1142" s="42"/>
      <c r="K1142" s="42"/>
      <c r="L1142" s="46"/>
      <c r="M1142" s="222"/>
      <c r="N1142" s="223"/>
      <c r="O1142" s="86"/>
      <c r="P1142" s="86"/>
      <c r="Q1142" s="86"/>
      <c r="R1142" s="86"/>
      <c r="S1142" s="86"/>
      <c r="T1142" s="87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T1142" s="19" t="s">
        <v>164</v>
      </c>
      <c r="AU1142" s="19" t="s">
        <v>178</v>
      </c>
    </row>
    <row r="1143" spans="1:47" s="2" customFormat="1" ht="12">
      <c r="A1143" s="40"/>
      <c r="B1143" s="41"/>
      <c r="C1143" s="42"/>
      <c r="D1143" s="224" t="s">
        <v>166</v>
      </c>
      <c r="E1143" s="42"/>
      <c r="F1143" s="225" t="s">
        <v>1463</v>
      </c>
      <c r="G1143" s="42"/>
      <c r="H1143" s="42"/>
      <c r="I1143" s="221"/>
      <c r="J1143" s="42"/>
      <c r="K1143" s="42"/>
      <c r="L1143" s="46"/>
      <c r="M1143" s="222"/>
      <c r="N1143" s="223"/>
      <c r="O1143" s="86"/>
      <c r="P1143" s="86"/>
      <c r="Q1143" s="86"/>
      <c r="R1143" s="86"/>
      <c r="S1143" s="86"/>
      <c r="T1143" s="87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9" t="s">
        <v>166</v>
      </c>
      <c r="AU1143" s="19" t="s">
        <v>178</v>
      </c>
    </row>
    <row r="1144" spans="1:51" s="13" customFormat="1" ht="12">
      <c r="A1144" s="13"/>
      <c r="B1144" s="226"/>
      <c r="C1144" s="227"/>
      <c r="D1144" s="219" t="s">
        <v>168</v>
      </c>
      <c r="E1144" s="228" t="s">
        <v>28</v>
      </c>
      <c r="F1144" s="229" t="s">
        <v>1464</v>
      </c>
      <c r="G1144" s="227"/>
      <c r="H1144" s="228" t="s">
        <v>28</v>
      </c>
      <c r="I1144" s="230"/>
      <c r="J1144" s="227"/>
      <c r="K1144" s="227"/>
      <c r="L1144" s="231"/>
      <c r="M1144" s="232"/>
      <c r="N1144" s="233"/>
      <c r="O1144" s="233"/>
      <c r="P1144" s="233"/>
      <c r="Q1144" s="233"/>
      <c r="R1144" s="233"/>
      <c r="S1144" s="233"/>
      <c r="T1144" s="23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5" t="s">
        <v>168</v>
      </c>
      <c r="AU1144" s="235" t="s">
        <v>178</v>
      </c>
      <c r="AV1144" s="13" t="s">
        <v>81</v>
      </c>
      <c r="AW1144" s="13" t="s">
        <v>35</v>
      </c>
      <c r="AX1144" s="13" t="s">
        <v>73</v>
      </c>
      <c r="AY1144" s="235" t="s">
        <v>154</v>
      </c>
    </row>
    <row r="1145" spans="1:51" s="14" customFormat="1" ht="12">
      <c r="A1145" s="14"/>
      <c r="B1145" s="236"/>
      <c r="C1145" s="237"/>
      <c r="D1145" s="219" t="s">
        <v>168</v>
      </c>
      <c r="E1145" s="238" t="s">
        <v>28</v>
      </c>
      <c r="F1145" s="239" t="s">
        <v>228</v>
      </c>
      <c r="G1145" s="237"/>
      <c r="H1145" s="240">
        <v>3</v>
      </c>
      <c r="I1145" s="241"/>
      <c r="J1145" s="237"/>
      <c r="K1145" s="237"/>
      <c r="L1145" s="242"/>
      <c r="M1145" s="243"/>
      <c r="N1145" s="244"/>
      <c r="O1145" s="244"/>
      <c r="P1145" s="244"/>
      <c r="Q1145" s="244"/>
      <c r="R1145" s="244"/>
      <c r="S1145" s="244"/>
      <c r="T1145" s="245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6" t="s">
        <v>168</v>
      </c>
      <c r="AU1145" s="246" t="s">
        <v>178</v>
      </c>
      <c r="AV1145" s="14" t="s">
        <v>83</v>
      </c>
      <c r="AW1145" s="14" t="s">
        <v>35</v>
      </c>
      <c r="AX1145" s="14" t="s">
        <v>73</v>
      </c>
      <c r="AY1145" s="246" t="s">
        <v>154</v>
      </c>
    </row>
    <row r="1146" spans="1:51" s="13" customFormat="1" ht="12">
      <c r="A1146" s="13"/>
      <c r="B1146" s="226"/>
      <c r="C1146" s="227"/>
      <c r="D1146" s="219" t="s">
        <v>168</v>
      </c>
      <c r="E1146" s="228" t="s">
        <v>28</v>
      </c>
      <c r="F1146" s="229" t="s">
        <v>1465</v>
      </c>
      <c r="G1146" s="227"/>
      <c r="H1146" s="228" t="s">
        <v>28</v>
      </c>
      <c r="I1146" s="230"/>
      <c r="J1146" s="227"/>
      <c r="K1146" s="227"/>
      <c r="L1146" s="231"/>
      <c r="M1146" s="232"/>
      <c r="N1146" s="233"/>
      <c r="O1146" s="233"/>
      <c r="P1146" s="233"/>
      <c r="Q1146" s="233"/>
      <c r="R1146" s="233"/>
      <c r="S1146" s="233"/>
      <c r="T1146" s="23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5" t="s">
        <v>168</v>
      </c>
      <c r="AU1146" s="235" t="s">
        <v>178</v>
      </c>
      <c r="AV1146" s="13" t="s">
        <v>81</v>
      </c>
      <c r="AW1146" s="13" t="s">
        <v>35</v>
      </c>
      <c r="AX1146" s="13" t="s">
        <v>73</v>
      </c>
      <c r="AY1146" s="235" t="s">
        <v>154</v>
      </c>
    </row>
    <row r="1147" spans="1:51" s="14" customFormat="1" ht="12">
      <c r="A1147" s="14"/>
      <c r="B1147" s="236"/>
      <c r="C1147" s="237"/>
      <c r="D1147" s="219" t="s">
        <v>168</v>
      </c>
      <c r="E1147" s="238" t="s">
        <v>28</v>
      </c>
      <c r="F1147" s="239" t="s">
        <v>1466</v>
      </c>
      <c r="G1147" s="237"/>
      <c r="H1147" s="240">
        <v>264</v>
      </c>
      <c r="I1147" s="241"/>
      <c r="J1147" s="237"/>
      <c r="K1147" s="237"/>
      <c r="L1147" s="242"/>
      <c r="M1147" s="243"/>
      <c r="N1147" s="244"/>
      <c r="O1147" s="244"/>
      <c r="P1147" s="244"/>
      <c r="Q1147" s="244"/>
      <c r="R1147" s="244"/>
      <c r="S1147" s="244"/>
      <c r="T1147" s="24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6" t="s">
        <v>168</v>
      </c>
      <c r="AU1147" s="246" t="s">
        <v>178</v>
      </c>
      <c r="AV1147" s="14" t="s">
        <v>83</v>
      </c>
      <c r="AW1147" s="14" t="s">
        <v>35</v>
      </c>
      <c r="AX1147" s="14" t="s">
        <v>73</v>
      </c>
      <c r="AY1147" s="246" t="s">
        <v>154</v>
      </c>
    </row>
    <row r="1148" spans="1:51" s="15" customFormat="1" ht="12">
      <c r="A1148" s="15"/>
      <c r="B1148" s="247"/>
      <c r="C1148" s="248"/>
      <c r="D1148" s="219" t="s">
        <v>168</v>
      </c>
      <c r="E1148" s="249" t="s">
        <v>28</v>
      </c>
      <c r="F1148" s="250" t="s">
        <v>222</v>
      </c>
      <c r="G1148" s="248"/>
      <c r="H1148" s="251">
        <v>267</v>
      </c>
      <c r="I1148" s="252"/>
      <c r="J1148" s="248"/>
      <c r="K1148" s="248"/>
      <c r="L1148" s="253"/>
      <c r="M1148" s="254"/>
      <c r="N1148" s="255"/>
      <c r="O1148" s="255"/>
      <c r="P1148" s="255"/>
      <c r="Q1148" s="255"/>
      <c r="R1148" s="255"/>
      <c r="S1148" s="255"/>
      <c r="T1148" s="256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T1148" s="257" t="s">
        <v>168</v>
      </c>
      <c r="AU1148" s="257" t="s">
        <v>178</v>
      </c>
      <c r="AV1148" s="15" t="s">
        <v>162</v>
      </c>
      <c r="AW1148" s="15" t="s">
        <v>35</v>
      </c>
      <c r="AX1148" s="15" t="s">
        <v>81</v>
      </c>
      <c r="AY1148" s="257" t="s">
        <v>154</v>
      </c>
    </row>
    <row r="1149" spans="1:65" s="2" customFormat="1" ht="16.5" customHeight="1">
      <c r="A1149" s="40"/>
      <c r="B1149" s="41"/>
      <c r="C1149" s="206" t="s">
        <v>1467</v>
      </c>
      <c r="D1149" s="206" t="s">
        <v>157</v>
      </c>
      <c r="E1149" s="207" t="s">
        <v>1468</v>
      </c>
      <c r="F1149" s="208" t="s">
        <v>1469</v>
      </c>
      <c r="G1149" s="209" t="s">
        <v>160</v>
      </c>
      <c r="H1149" s="210">
        <v>267</v>
      </c>
      <c r="I1149" s="211"/>
      <c r="J1149" s="212">
        <f>ROUND(I1149*H1149,2)</f>
        <v>0</v>
      </c>
      <c r="K1149" s="208" t="s">
        <v>161</v>
      </c>
      <c r="L1149" s="46"/>
      <c r="M1149" s="213" t="s">
        <v>28</v>
      </c>
      <c r="N1149" s="214" t="s">
        <v>44</v>
      </c>
      <c r="O1149" s="86"/>
      <c r="P1149" s="215">
        <f>O1149*H1149</f>
        <v>0</v>
      </c>
      <c r="Q1149" s="215">
        <v>0</v>
      </c>
      <c r="R1149" s="215">
        <f>Q1149*H1149</f>
        <v>0</v>
      </c>
      <c r="S1149" s="215">
        <v>0</v>
      </c>
      <c r="T1149" s="216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17" t="s">
        <v>162</v>
      </c>
      <c r="AT1149" s="217" t="s">
        <v>157</v>
      </c>
      <c r="AU1149" s="217" t="s">
        <v>178</v>
      </c>
      <c r="AY1149" s="19" t="s">
        <v>154</v>
      </c>
      <c r="BE1149" s="218">
        <f>IF(N1149="základní",J1149,0)</f>
        <v>0</v>
      </c>
      <c r="BF1149" s="218">
        <f>IF(N1149="snížená",J1149,0)</f>
        <v>0</v>
      </c>
      <c r="BG1149" s="218">
        <f>IF(N1149="zákl. přenesená",J1149,0)</f>
        <v>0</v>
      </c>
      <c r="BH1149" s="218">
        <f>IF(N1149="sníž. přenesená",J1149,0)</f>
        <v>0</v>
      </c>
      <c r="BI1149" s="218">
        <f>IF(N1149="nulová",J1149,0)</f>
        <v>0</v>
      </c>
      <c r="BJ1149" s="19" t="s">
        <v>81</v>
      </c>
      <c r="BK1149" s="218">
        <f>ROUND(I1149*H1149,2)</f>
        <v>0</v>
      </c>
      <c r="BL1149" s="19" t="s">
        <v>162</v>
      </c>
      <c r="BM1149" s="217" t="s">
        <v>1470</v>
      </c>
    </row>
    <row r="1150" spans="1:47" s="2" customFormat="1" ht="12">
      <c r="A1150" s="40"/>
      <c r="B1150" s="41"/>
      <c r="C1150" s="42"/>
      <c r="D1150" s="219" t="s">
        <v>164</v>
      </c>
      <c r="E1150" s="42"/>
      <c r="F1150" s="220" t="s">
        <v>1471</v>
      </c>
      <c r="G1150" s="42"/>
      <c r="H1150" s="42"/>
      <c r="I1150" s="221"/>
      <c r="J1150" s="42"/>
      <c r="K1150" s="42"/>
      <c r="L1150" s="46"/>
      <c r="M1150" s="222"/>
      <c r="N1150" s="223"/>
      <c r="O1150" s="86"/>
      <c r="P1150" s="86"/>
      <c r="Q1150" s="86"/>
      <c r="R1150" s="86"/>
      <c r="S1150" s="86"/>
      <c r="T1150" s="87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T1150" s="19" t="s">
        <v>164</v>
      </c>
      <c r="AU1150" s="19" t="s">
        <v>178</v>
      </c>
    </row>
    <row r="1151" spans="1:47" s="2" customFormat="1" ht="12">
      <c r="A1151" s="40"/>
      <c r="B1151" s="41"/>
      <c r="C1151" s="42"/>
      <c r="D1151" s="224" t="s">
        <v>166</v>
      </c>
      <c r="E1151" s="42"/>
      <c r="F1151" s="225" t="s">
        <v>1472</v>
      </c>
      <c r="G1151" s="42"/>
      <c r="H1151" s="42"/>
      <c r="I1151" s="221"/>
      <c r="J1151" s="42"/>
      <c r="K1151" s="42"/>
      <c r="L1151" s="46"/>
      <c r="M1151" s="222"/>
      <c r="N1151" s="223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166</v>
      </c>
      <c r="AU1151" s="19" t="s">
        <v>178</v>
      </c>
    </row>
    <row r="1152" spans="1:51" s="13" customFormat="1" ht="12">
      <c r="A1152" s="13"/>
      <c r="B1152" s="226"/>
      <c r="C1152" s="227"/>
      <c r="D1152" s="219" t="s">
        <v>168</v>
      </c>
      <c r="E1152" s="228" t="s">
        <v>28</v>
      </c>
      <c r="F1152" s="229" t="s">
        <v>1473</v>
      </c>
      <c r="G1152" s="227"/>
      <c r="H1152" s="228" t="s">
        <v>28</v>
      </c>
      <c r="I1152" s="230"/>
      <c r="J1152" s="227"/>
      <c r="K1152" s="227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168</v>
      </c>
      <c r="AU1152" s="235" t="s">
        <v>178</v>
      </c>
      <c r="AV1152" s="13" t="s">
        <v>81</v>
      </c>
      <c r="AW1152" s="13" t="s">
        <v>35</v>
      </c>
      <c r="AX1152" s="13" t="s">
        <v>73</v>
      </c>
      <c r="AY1152" s="235" t="s">
        <v>154</v>
      </c>
    </row>
    <row r="1153" spans="1:51" s="14" customFormat="1" ht="12">
      <c r="A1153" s="14"/>
      <c r="B1153" s="236"/>
      <c r="C1153" s="237"/>
      <c r="D1153" s="219" t="s">
        <v>168</v>
      </c>
      <c r="E1153" s="238" t="s">
        <v>28</v>
      </c>
      <c r="F1153" s="239" t="s">
        <v>1474</v>
      </c>
      <c r="G1153" s="237"/>
      <c r="H1153" s="240">
        <v>267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168</v>
      </c>
      <c r="AU1153" s="246" t="s">
        <v>178</v>
      </c>
      <c r="AV1153" s="14" t="s">
        <v>83</v>
      </c>
      <c r="AW1153" s="14" t="s">
        <v>35</v>
      </c>
      <c r="AX1153" s="14" t="s">
        <v>81</v>
      </c>
      <c r="AY1153" s="246" t="s">
        <v>154</v>
      </c>
    </row>
    <row r="1154" spans="1:65" s="2" customFormat="1" ht="16.5" customHeight="1">
      <c r="A1154" s="40"/>
      <c r="B1154" s="41"/>
      <c r="C1154" s="206" t="s">
        <v>1475</v>
      </c>
      <c r="D1154" s="206" t="s">
        <v>157</v>
      </c>
      <c r="E1154" s="207" t="s">
        <v>1476</v>
      </c>
      <c r="F1154" s="208" t="s">
        <v>1477</v>
      </c>
      <c r="G1154" s="209" t="s">
        <v>160</v>
      </c>
      <c r="H1154" s="210">
        <v>267</v>
      </c>
      <c r="I1154" s="211"/>
      <c r="J1154" s="212">
        <f>ROUND(I1154*H1154,2)</f>
        <v>0</v>
      </c>
      <c r="K1154" s="208" t="s">
        <v>161</v>
      </c>
      <c r="L1154" s="46"/>
      <c r="M1154" s="213" t="s">
        <v>28</v>
      </c>
      <c r="N1154" s="214" t="s">
        <v>44</v>
      </c>
      <c r="O1154" s="86"/>
      <c r="P1154" s="215">
        <f>O1154*H1154</f>
        <v>0</v>
      </c>
      <c r="Q1154" s="215">
        <v>0.0003</v>
      </c>
      <c r="R1154" s="215">
        <f>Q1154*H1154</f>
        <v>0.08009999999999999</v>
      </c>
      <c r="S1154" s="215">
        <v>0</v>
      </c>
      <c r="T1154" s="216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17" t="s">
        <v>162</v>
      </c>
      <c r="AT1154" s="217" t="s">
        <v>157</v>
      </c>
      <c r="AU1154" s="217" t="s">
        <v>178</v>
      </c>
      <c r="AY1154" s="19" t="s">
        <v>154</v>
      </c>
      <c r="BE1154" s="218">
        <f>IF(N1154="základní",J1154,0)</f>
        <v>0</v>
      </c>
      <c r="BF1154" s="218">
        <f>IF(N1154="snížená",J1154,0)</f>
        <v>0</v>
      </c>
      <c r="BG1154" s="218">
        <f>IF(N1154="zákl. přenesená",J1154,0)</f>
        <v>0</v>
      </c>
      <c r="BH1154" s="218">
        <f>IF(N1154="sníž. přenesená",J1154,0)</f>
        <v>0</v>
      </c>
      <c r="BI1154" s="218">
        <f>IF(N1154="nulová",J1154,0)</f>
        <v>0</v>
      </c>
      <c r="BJ1154" s="19" t="s">
        <v>81</v>
      </c>
      <c r="BK1154" s="218">
        <f>ROUND(I1154*H1154,2)</f>
        <v>0</v>
      </c>
      <c r="BL1154" s="19" t="s">
        <v>162</v>
      </c>
      <c r="BM1154" s="217" t="s">
        <v>1478</v>
      </c>
    </row>
    <row r="1155" spans="1:47" s="2" customFormat="1" ht="12">
      <c r="A1155" s="40"/>
      <c r="B1155" s="41"/>
      <c r="C1155" s="42"/>
      <c r="D1155" s="219" t="s">
        <v>164</v>
      </c>
      <c r="E1155" s="42"/>
      <c r="F1155" s="220" t="s">
        <v>1479</v>
      </c>
      <c r="G1155" s="42"/>
      <c r="H1155" s="42"/>
      <c r="I1155" s="221"/>
      <c r="J1155" s="42"/>
      <c r="K1155" s="42"/>
      <c r="L1155" s="46"/>
      <c r="M1155" s="222"/>
      <c r="N1155" s="223"/>
      <c r="O1155" s="86"/>
      <c r="P1155" s="86"/>
      <c r="Q1155" s="86"/>
      <c r="R1155" s="86"/>
      <c r="S1155" s="86"/>
      <c r="T1155" s="87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T1155" s="19" t="s">
        <v>164</v>
      </c>
      <c r="AU1155" s="19" t="s">
        <v>178</v>
      </c>
    </row>
    <row r="1156" spans="1:47" s="2" customFormat="1" ht="12">
      <c r="A1156" s="40"/>
      <c r="B1156" s="41"/>
      <c r="C1156" s="42"/>
      <c r="D1156" s="224" t="s">
        <v>166</v>
      </c>
      <c r="E1156" s="42"/>
      <c r="F1156" s="225" t="s">
        <v>1480</v>
      </c>
      <c r="G1156" s="42"/>
      <c r="H1156" s="42"/>
      <c r="I1156" s="221"/>
      <c r="J1156" s="42"/>
      <c r="K1156" s="42"/>
      <c r="L1156" s="46"/>
      <c r="M1156" s="222"/>
      <c r="N1156" s="223"/>
      <c r="O1156" s="86"/>
      <c r="P1156" s="86"/>
      <c r="Q1156" s="86"/>
      <c r="R1156" s="86"/>
      <c r="S1156" s="86"/>
      <c r="T1156" s="87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T1156" s="19" t="s">
        <v>166</v>
      </c>
      <c r="AU1156" s="19" t="s">
        <v>178</v>
      </c>
    </row>
    <row r="1157" spans="1:51" s="13" customFormat="1" ht="12">
      <c r="A1157" s="13"/>
      <c r="B1157" s="226"/>
      <c r="C1157" s="227"/>
      <c r="D1157" s="219" t="s">
        <v>168</v>
      </c>
      <c r="E1157" s="228" t="s">
        <v>28</v>
      </c>
      <c r="F1157" s="229" t="s">
        <v>1481</v>
      </c>
      <c r="G1157" s="227"/>
      <c r="H1157" s="228" t="s">
        <v>28</v>
      </c>
      <c r="I1157" s="230"/>
      <c r="J1157" s="227"/>
      <c r="K1157" s="227"/>
      <c r="L1157" s="231"/>
      <c r="M1157" s="232"/>
      <c r="N1157" s="233"/>
      <c r="O1157" s="233"/>
      <c r="P1157" s="233"/>
      <c r="Q1157" s="233"/>
      <c r="R1157" s="233"/>
      <c r="S1157" s="233"/>
      <c r="T1157" s="23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5" t="s">
        <v>168</v>
      </c>
      <c r="AU1157" s="235" t="s">
        <v>178</v>
      </c>
      <c r="AV1157" s="13" t="s">
        <v>81</v>
      </c>
      <c r="AW1157" s="13" t="s">
        <v>35</v>
      </c>
      <c r="AX1157" s="13" t="s">
        <v>73</v>
      </c>
      <c r="AY1157" s="235" t="s">
        <v>154</v>
      </c>
    </row>
    <row r="1158" spans="1:51" s="14" customFormat="1" ht="12">
      <c r="A1158" s="14"/>
      <c r="B1158" s="236"/>
      <c r="C1158" s="237"/>
      <c r="D1158" s="219" t="s">
        <v>168</v>
      </c>
      <c r="E1158" s="238" t="s">
        <v>28</v>
      </c>
      <c r="F1158" s="239" t="s">
        <v>1474</v>
      </c>
      <c r="G1158" s="237"/>
      <c r="H1158" s="240">
        <v>267</v>
      </c>
      <c r="I1158" s="241"/>
      <c r="J1158" s="237"/>
      <c r="K1158" s="237"/>
      <c r="L1158" s="242"/>
      <c r="M1158" s="243"/>
      <c r="N1158" s="244"/>
      <c r="O1158" s="244"/>
      <c r="P1158" s="244"/>
      <c r="Q1158" s="244"/>
      <c r="R1158" s="244"/>
      <c r="S1158" s="244"/>
      <c r="T1158" s="245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6" t="s">
        <v>168</v>
      </c>
      <c r="AU1158" s="246" t="s">
        <v>178</v>
      </c>
      <c r="AV1158" s="14" t="s">
        <v>83</v>
      </c>
      <c r="AW1158" s="14" t="s">
        <v>35</v>
      </c>
      <c r="AX1158" s="14" t="s">
        <v>81</v>
      </c>
      <c r="AY1158" s="246" t="s">
        <v>154</v>
      </c>
    </row>
    <row r="1159" spans="1:65" s="2" customFormat="1" ht="24.15" customHeight="1">
      <c r="A1159" s="40"/>
      <c r="B1159" s="41"/>
      <c r="C1159" s="206" t="s">
        <v>1482</v>
      </c>
      <c r="D1159" s="206" t="s">
        <v>157</v>
      </c>
      <c r="E1159" s="207" t="s">
        <v>1483</v>
      </c>
      <c r="F1159" s="208" t="s">
        <v>1484</v>
      </c>
      <c r="G1159" s="209" t="s">
        <v>160</v>
      </c>
      <c r="H1159" s="210">
        <v>254</v>
      </c>
      <c r="I1159" s="211"/>
      <c r="J1159" s="212">
        <f>ROUND(I1159*H1159,2)</f>
        <v>0</v>
      </c>
      <c r="K1159" s="208" t="s">
        <v>161</v>
      </c>
      <c r="L1159" s="46"/>
      <c r="M1159" s="213" t="s">
        <v>28</v>
      </c>
      <c r="N1159" s="214" t="s">
        <v>44</v>
      </c>
      <c r="O1159" s="86"/>
      <c r="P1159" s="215">
        <f>O1159*H1159</f>
        <v>0</v>
      </c>
      <c r="Q1159" s="215">
        <v>0.0075</v>
      </c>
      <c r="R1159" s="215">
        <f>Q1159*H1159</f>
        <v>1.905</v>
      </c>
      <c r="S1159" s="215">
        <v>0</v>
      </c>
      <c r="T1159" s="216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17" t="s">
        <v>305</v>
      </c>
      <c r="AT1159" s="217" t="s">
        <v>157</v>
      </c>
      <c r="AU1159" s="217" t="s">
        <v>178</v>
      </c>
      <c r="AY1159" s="19" t="s">
        <v>154</v>
      </c>
      <c r="BE1159" s="218">
        <f>IF(N1159="základní",J1159,0)</f>
        <v>0</v>
      </c>
      <c r="BF1159" s="218">
        <f>IF(N1159="snížená",J1159,0)</f>
        <v>0</v>
      </c>
      <c r="BG1159" s="218">
        <f>IF(N1159="zákl. přenesená",J1159,0)</f>
        <v>0</v>
      </c>
      <c r="BH1159" s="218">
        <f>IF(N1159="sníž. přenesená",J1159,0)</f>
        <v>0</v>
      </c>
      <c r="BI1159" s="218">
        <f>IF(N1159="nulová",J1159,0)</f>
        <v>0</v>
      </c>
      <c r="BJ1159" s="19" t="s">
        <v>81</v>
      </c>
      <c r="BK1159" s="218">
        <f>ROUND(I1159*H1159,2)</f>
        <v>0</v>
      </c>
      <c r="BL1159" s="19" t="s">
        <v>305</v>
      </c>
      <c r="BM1159" s="217" t="s">
        <v>1485</v>
      </c>
    </row>
    <row r="1160" spans="1:47" s="2" customFormat="1" ht="12">
      <c r="A1160" s="40"/>
      <c r="B1160" s="41"/>
      <c r="C1160" s="42"/>
      <c r="D1160" s="219" t="s">
        <v>164</v>
      </c>
      <c r="E1160" s="42"/>
      <c r="F1160" s="220" t="s">
        <v>1486</v>
      </c>
      <c r="G1160" s="42"/>
      <c r="H1160" s="42"/>
      <c r="I1160" s="221"/>
      <c r="J1160" s="42"/>
      <c r="K1160" s="42"/>
      <c r="L1160" s="46"/>
      <c r="M1160" s="222"/>
      <c r="N1160" s="223"/>
      <c r="O1160" s="86"/>
      <c r="P1160" s="86"/>
      <c r="Q1160" s="86"/>
      <c r="R1160" s="86"/>
      <c r="S1160" s="86"/>
      <c r="T1160" s="87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9" t="s">
        <v>164</v>
      </c>
      <c r="AU1160" s="19" t="s">
        <v>178</v>
      </c>
    </row>
    <row r="1161" spans="1:47" s="2" customFormat="1" ht="12">
      <c r="A1161" s="40"/>
      <c r="B1161" s="41"/>
      <c r="C1161" s="42"/>
      <c r="D1161" s="224" t="s">
        <v>166</v>
      </c>
      <c r="E1161" s="42"/>
      <c r="F1161" s="225" t="s">
        <v>1487</v>
      </c>
      <c r="G1161" s="42"/>
      <c r="H1161" s="42"/>
      <c r="I1161" s="221"/>
      <c r="J1161" s="42"/>
      <c r="K1161" s="42"/>
      <c r="L1161" s="46"/>
      <c r="M1161" s="222"/>
      <c r="N1161" s="223"/>
      <c r="O1161" s="86"/>
      <c r="P1161" s="86"/>
      <c r="Q1161" s="86"/>
      <c r="R1161" s="86"/>
      <c r="S1161" s="86"/>
      <c r="T1161" s="87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T1161" s="19" t="s">
        <v>166</v>
      </c>
      <c r="AU1161" s="19" t="s">
        <v>178</v>
      </c>
    </row>
    <row r="1162" spans="1:51" s="13" customFormat="1" ht="12">
      <c r="A1162" s="13"/>
      <c r="B1162" s="226"/>
      <c r="C1162" s="227"/>
      <c r="D1162" s="219" t="s">
        <v>168</v>
      </c>
      <c r="E1162" s="228" t="s">
        <v>28</v>
      </c>
      <c r="F1162" s="229" t="s">
        <v>1488</v>
      </c>
      <c r="G1162" s="227"/>
      <c r="H1162" s="228" t="s">
        <v>28</v>
      </c>
      <c r="I1162" s="230"/>
      <c r="J1162" s="227"/>
      <c r="K1162" s="227"/>
      <c r="L1162" s="231"/>
      <c r="M1162" s="232"/>
      <c r="N1162" s="233"/>
      <c r="O1162" s="233"/>
      <c r="P1162" s="233"/>
      <c r="Q1162" s="233"/>
      <c r="R1162" s="233"/>
      <c r="S1162" s="233"/>
      <c r="T1162" s="23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5" t="s">
        <v>168</v>
      </c>
      <c r="AU1162" s="235" t="s">
        <v>178</v>
      </c>
      <c r="AV1162" s="13" t="s">
        <v>81</v>
      </c>
      <c r="AW1162" s="13" t="s">
        <v>35</v>
      </c>
      <c r="AX1162" s="13" t="s">
        <v>73</v>
      </c>
      <c r="AY1162" s="235" t="s">
        <v>154</v>
      </c>
    </row>
    <row r="1163" spans="1:51" s="14" customFormat="1" ht="12">
      <c r="A1163" s="14"/>
      <c r="B1163" s="236"/>
      <c r="C1163" s="237"/>
      <c r="D1163" s="219" t="s">
        <v>168</v>
      </c>
      <c r="E1163" s="238" t="s">
        <v>28</v>
      </c>
      <c r="F1163" s="239" t="s">
        <v>1489</v>
      </c>
      <c r="G1163" s="237"/>
      <c r="H1163" s="240">
        <v>254</v>
      </c>
      <c r="I1163" s="241"/>
      <c r="J1163" s="237"/>
      <c r="K1163" s="237"/>
      <c r="L1163" s="242"/>
      <c r="M1163" s="243"/>
      <c r="N1163" s="244"/>
      <c r="O1163" s="244"/>
      <c r="P1163" s="244"/>
      <c r="Q1163" s="244"/>
      <c r="R1163" s="244"/>
      <c r="S1163" s="244"/>
      <c r="T1163" s="245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6" t="s">
        <v>168</v>
      </c>
      <c r="AU1163" s="246" t="s">
        <v>178</v>
      </c>
      <c r="AV1163" s="14" t="s">
        <v>83</v>
      </c>
      <c r="AW1163" s="14" t="s">
        <v>35</v>
      </c>
      <c r="AX1163" s="14" t="s">
        <v>81</v>
      </c>
      <c r="AY1163" s="246" t="s">
        <v>154</v>
      </c>
    </row>
    <row r="1164" spans="1:65" s="2" customFormat="1" ht="16.5" customHeight="1">
      <c r="A1164" s="40"/>
      <c r="B1164" s="41"/>
      <c r="C1164" s="206" t="s">
        <v>1490</v>
      </c>
      <c r="D1164" s="206" t="s">
        <v>157</v>
      </c>
      <c r="E1164" s="207" t="s">
        <v>1491</v>
      </c>
      <c r="F1164" s="208" t="s">
        <v>1492</v>
      </c>
      <c r="G1164" s="209" t="s">
        <v>160</v>
      </c>
      <c r="H1164" s="210">
        <v>254</v>
      </c>
      <c r="I1164" s="211"/>
      <c r="J1164" s="212">
        <f>ROUND(I1164*H1164,2)</f>
        <v>0</v>
      </c>
      <c r="K1164" s="208" t="s">
        <v>161</v>
      </c>
      <c r="L1164" s="46"/>
      <c r="M1164" s="213" t="s">
        <v>28</v>
      </c>
      <c r="N1164" s="214" t="s">
        <v>44</v>
      </c>
      <c r="O1164" s="86"/>
      <c r="P1164" s="215">
        <f>O1164*H1164</f>
        <v>0</v>
      </c>
      <c r="Q1164" s="215">
        <v>0.0003</v>
      </c>
      <c r="R1164" s="215">
        <f>Q1164*H1164</f>
        <v>0.07619999999999999</v>
      </c>
      <c r="S1164" s="215">
        <v>0</v>
      </c>
      <c r="T1164" s="216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17" t="s">
        <v>305</v>
      </c>
      <c r="AT1164" s="217" t="s">
        <v>157</v>
      </c>
      <c r="AU1164" s="217" t="s">
        <v>178</v>
      </c>
      <c r="AY1164" s="19" t="s">
        <v>154</v>
      </c>
      <c r="BE1164" s="218">
        <f>IF(N1164="základní",J1164,0)</f>
        <v>0</v>
      </c>
      <c r="BF1164" s="218">
        <f>IF(N1164="snížená",J1164,0)</f>
        <v>0</v>
      </c>
      <c r="BG1164" s="218">
        <f>IF(N1164="zákl. přenesená",J1164,0)</f>
        <v>0</v>
      </c>
      <c r="BH1164" s="218">
        <f>IF(N1164="sníž. přenesená",J1164,0)</f>
        <v>0</v>
      </c>
      <c r="BI1164" s="218">
        <f>IF(N1164="nulová",J1164,0)</f>
        <v>0</v>
      </c>
      <c r="BJ1164" s="19" t="s">
        <v>81</v>
      </c>
      <c r="BK1164" s="218">
        <f>ROUND(I1164*H1164,2)</f>
        <v>0</v>
      </c>
      <c r="BL1164" s="19" t="s">
        <v>305</v>
      </c>
      <c r="BM1164" s="217" t="s">
        <v>1493</v>
      </c>
    </row>
    <row r="1165" spans="1:47" s="2" customFormat="1" ht="12">
      <c r="A1165" s="40"/>
      <c r="B1165" s="41"/>
      <c r="C1165" s="42"/>
      <c r="D1165" s="219" t="s">
        <v>164</v>
      </c>
      <c r="E1165" s="42"/>
      <c r="F1165" s="220" t="s">
        <v>1494</v>
      </c>
      <c r="G1165" s="42"/>
      <c r="H1165" s="42"/>
      <c r="I1165" s="221"/>
      <c r="J1165" s="42"/>
      <c r="K1165" s="42"/>
      <c r="L1165" s="46"/>
      <c r="M1165" s="222"/>
      <c r="N1165" s="223"/>
      <c r="O1165" s="86"/>
      <c r="P1165" s="86"/>
      <c r="Q1165" s="86"/>
      <c r="R1165" s="86"/>
      <c r="S1165" s="86"/>
      <c r="T1165" s="87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T1165" s="19" t="s">
        <v>164</v>
      </c>
      <c r="AU1165" s="19" t="s">
        <v>178</v>
      </c>
    </row>
    <row r="1166" spans="1:47" s="2" customFormat="1" ht="12">
      <c r="A1166" s="40"/>
      <c r="B1166" s="41"/>
      <c r="C1166" s="42"/>
      <c r="D1166" s="224" t="s">
        <v>166</v>
      </c>
      <c r="E1166" s="42"/>
      <c r="F1166" s="225" t="s">
        <v>1495</v>
      </c>
      <c r="G1166" s="42"/>
      <c r="H1166" s="42"/>
      <c r="I1166" s="221"/>
      <c r="J1166" s="42"/>
      <c r="K1166" s="42"/>
      <c r="L1166" s="46"/>
      <c r="M1166" s="222"/>
      <c r="N1166" s="223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166</v>
      </c>
      <c r="AU1166" s="19" t="s">
        <v>178</v>
      </c>
    </row>
    <row r="1167" spans="1:51" s="13" customFormat="1" ht="12">
      <c r="A1167" s="13"/>
      <c r="B1167" s="226"/>
      <c r="C1167" s="227"/>
      <c r="D1167" s="219" t="s">
        <v>168</v>
      </c>
      <c r="E1167" s="228" t="s">
        <v>28</v>
      </c>
      <c r="F1167" s="229" t="s">
        <v>1488</v>
      </c>
      <c r="G1167" s="227"/>
      <c r="H1167" s="228" t="s">
        <v>28</v>
      </c>
      <c r="I1167" s="230"/>
      <c r="J1167" s="227"/>
      <c r="K1167" s="227"/>
      <c r="L1167" s="231"/>
      <c r="M1167" s="232"/>
      <c r="N1167" s="233"/>
      <c r="O1167" s="233"/>
      <c r="P1167" s="233"/>
      <c r="Q1167" s="233"/>
      <c r="R1167" s="233"/>
      <c r="S1167" s="233"/>
      <c r="T1167" s="23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5" t="s">
        <v>168</v>
      </c>
      <c r="AU1167" s="235" t="s">
        <v>178</v>
      </c>
      <c r="AV1167" s="13" t="s">
        <v>81</v>
      </c>
      <c r="AW1167" s="13" t="s">
        <v>35</v>
      </c>
      <c r="AX1167" s="13" t="s">
        <v>73</v>
      </c>
      <c r="AY1167" s="235" t="s">
        <v>154</v>
      </c>
    </row>
    <row r="1168" spans="1:51" s="14" customFormat="1" ht="12">
      <c r="A1168" s="14"/>
      <c r="B1168" s="236"/>
      <c r="C1168" s="237"/>
      <c r="D1168" s="219" t="s">
        <v>168</v>
      </c>
      <c r="E1168" s="238" t="s">
        <v>28</v>
      </c>
      <c r="F1168" s="239" t="s">
        <v>1489</v>
      </c>
      <c r="G1168" s="237"/>
      <c r="H1168" s="240">
        <v>254</v>
      </c>
      <c r="I1168" s="241"/>
      <c r="J1168" s="237"/>
      <c r="K1168" s="237"/>
      <c r="L1168" s="242"/>
      <c r="M1168" s="243"/>
      <c r="N1168" s="244"/>
      <c r="O1168" s="244"/>
      <c r="P1168" s="244"/>
      <c r="Q1168" s="244"/>
      <c r="R1168" s="244"/>
      <c r="S1168" s="244"/>
      <c r="T1168" s="245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6" t="s">
        <v>168</v>
      </c>
      <c r="AU1168" s="246" t="s">
        <v>178</v>
      </c>
      <c r="AV1168" s="14" t="s">
        <v>83</v>
      </c>
      <c r="AW1168" s="14" t="s">
        <v>35</v>
      </c>
      <c r="AX1168" s="14" t="s">
        <v>81</v>
      </c>
      <c r="AY1168" s="246" t="s">
        <v>154</v>
      </c>
    </row>
    <row r="1169" spans="1:65" s="2" customFormat="1" ht="62.7" customHeight="1">
      <c r="A1169" s="40"/>
      <c r="B1169" s="41"/>
      <c r="C1169" s="269" t="s">
        <v>1496</v>
      </c>
      <c r="D1169" s="269" t="s">
        <v>627</v>
      </c>
      <c r="E1169" s="270" t="s">
        <v>1497</v>
      </c>
      <c r="F1169" s="271" t="s">
        <v>1498</v>
      </c>
      <c r="G1169" s="272" t="s">
        <v>160</v>
      </c>
      <c r="H1169" s="273">
        <v>279.7</v>
      </c>
      <c r="I1169" s="274"/>
      <c r="J1169" s="275">
        <f>ROUND(I1169*H1169,2)</f>
        <v>0</v>
      </c>
      <c r="K1169" s="271" t="s">
        <v>161</v>
      </c>
      <c r="L1169" s="276"/>
      <c r="M1169" s="277" t="s">
        <v>28</v>
      </c>
      <c r="N1169" s="278" t="s">
        <v>44</v>
      </c>
      <c r="O1169" s="86"/>
      <c r="P1169" s="215">
        <f>O1169*H1169</f>
        <v>0</v>
      </c>
      <c r="Q1169" s="215">
        <v>0.00275</v>
      </c>
      <c r="R1169" s="215">
        <f>Q1169*H1169</f>
        <v>0.7691749999999999</v>
      </c>
      <c r="S1169" s="215">
        <v>0</v>
      </c>
      <c r="T1169" s="216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17" t="s">
        <v>442</v>
      </c>
      <c r="AT1169" s="217" t="s">
        <v>627</v>
      </c>
      <c r="AU1169" s="217" t="s">
        <v>178</v>
      </c>
      <c r="AY1169" s="19" t="s">
        <v>154</v>
      </c>
      <c r="BE1169" s="218">
        <f>IF(N1169="základní",J1169,0)</f>
        <v>0</v>
      </c>
      <c r="BF1169" s="218">
        <f>IF(N1169="snížená",J1169,0)</f>
        <v>0</v>
      </c>
      <c r="BG1169" s="218">
        <f>IF(N1169="zákl. přenesená",J1169,0)</f>
        <v>0</v>
      </c>
      <c r="BH1169" s="218">
        <f>IF(N1169="sníž. přenesená",J1169,0)</f>
        <v>0</v>
      </c>
      <c r="BI1169" s="218">
        <f>IF(N1169="nulová",J1169,0)</f>
        <v>0</v>
      </c>
      <c r="BJ1169" s="19" t="s">
        <v>81</v>
      </c>
      <c r="BK1169" s="218">
        <f>ROUND(I1169*H1169,2)</f>
        <v>0</v>
      </c>
      <c r="BL1169" s="19" t="s">
        <v>305</v>
      </c>
      <c r="BM1169" s="217" t="s">
        <v>1499</v>
      </c>
    </row>
    <row r="1170" spans="1:47" s="2" customFormat="1" ht="12">
      <c r="A1170" s="40"/>
      <c r="B1170" s="41"/>
      <c r="C1170" s="42"/>
      <c r="D1170" s="219" t="s">
        <v>164</v>
      </c>
      <c r="E1170" s="42"/>
      <c r="F1170" s="220" t="s">
        <v>1498</v>
      </c>
      <c r="G1170" s="42"/>
      <c r="H1170" s="42"/>
      <c r="I1170" s="221"/>
      <c r="J1170" s="42"/>
      <c r="K1170" s="42"/>
      <c r="L1170" s="46"/>
      <c r="M1170" s="222"/>
      <c r="N1170" s="223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164</v>
      </c>
      <c r="AU1170" s="19" t="s">
        <v>178</v>
      </c>
    </row>
    <row r="1171" spans="1:51" s="13" customFormat="1" ht="12">
      <c r="A1171" s="13"/>
      <c r="B1171" s="226"/>
      <c r="C1171" s="227"/>
      <c r="D1171" s="219" t="s">
        <v>168</v>
      </c>
      <c r="E1171" s="228" t="s">
        <v>28</v>
      </c>
      <c r="F1171" s="229" t="s">
        <v>1421</v>
      </c>
      <c r="G1171" s="227"/>
      <c r="H1171" s="228" t="s">
        <v>28</v>
      </c>
      <c r="I1171" s="230"/>
      <c r="J1171" s="227"/>
      <c r="K1171" s="227"/>
      <c r="L1171" s="231"/>
      <c r="M1171" s="232"/>
      <c r="N1171" s="233"/>
      <c r="O1171" s="233"/>
      <c r="P1171" s="233"/>
      <c r="Q1171" s="233"/>
      <c r="R1171" s="233"/>
      <c r="S1171" s="233"/>
      <c r="T1171" s="23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5" t="s">
        <v>168</v>
      </c>
      <c r="AU1171" s="235" t="s">
        <v>178</v>
      </c>
      <c r="AV1171" s="13" t="s">
        <v>81</v>
      </c>
      <c r="AW1171" s="13" t="s">
        <v>35</v>
      </c>
      <c r="AX1171" s="13" t="s">
        <v>73</v>
      </c>
      <c r="AY1171" s="235" t="s">
        <v>154</v>
      </c>
    </row>
    <row r="1172" spans="1:51" s="13" customFormat="1" ht="12">
      <c r="A1172" s="13"/>
      <c r="B1172" s="226"/>
      <c r="C1172" s="227"/>
      <c r="D1172" s="219" t="s">
        <v>168</v>
      </c>
      <c r="E1172" s="228" t="s">
        <v>28</v>
      </c>
      <c r="F1172" s="229" t="s">
        <v>1500</v>
      </c>
      <c r="G1172" s="227"/>
      <c r="H1172" s="228" t="s">
        <v>28</v>
      </c>
      <c r="I1172" s="230"/>
      <c r="J1172" s="227"/>
      <c r="K1172" s="227"/>
      <c r="L1172" s="231"/>
      <c r="M1172" s="232"/>
      <c r="N1172" s="233"/>
      <c r="O1172" s="233"/>
      <c r="P1172" s="233"/>
      <c r="Q1172" s="233"/>
      <c r="R1172" s="233"/>
      <c r="S1172" s="233"/>
      <c r="T1172" s="23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5" t="s">
        <v>168</v>
      </c>
      <c r="AU1172" s="235" t="s">
        <v>178</v>
      </c>
      <c r="AV1172" s="13" t="s">
        <v>81</v>
      </c>
      <c r="AW1172" s="13" t="s">
        <v>35</v>
      </c>
      <c r="AX1172" s="13" t="s">
        <v>73</v>
      </c>
      <c r="AY1172" s="235" t="s">
        <v>154</v>
      </c>
    </row>
    <row r="1173" spans="1:51" s="13" customFormat="1" ht="12">
      <c r="A1173" s="13"/>
      <c r="B1173" s="226"/>
      <c r="C1173" s="227"/>
      <c r="D1173" s="219" t="s">
        <v>168</v>
      </c>
      <c r="E1173" s="228" t="s">
        <v>28</v>
      </c>
      <c r="F1173" s="229" t="s">
        <v>1501</v>
      </c>
      <c r="G1173" s="227"/>
      <c r="H1173" s="228" t="s">
        <v>28</v>
      </c>
      <c r="I1173" s="230"/>
      <c r="J1173" s="227"/>
      <c r="K1173" s="227"/>
      <c r="L1173" s="231"/>
      <c r="M1173" s="232"/>
      <c r="N1173" s="233"/>
      <c r="O1173" s="233"/>
      <c r="P1173" s="233"/>
      <c r="Q1173" s="233"/>
      <c r="R1173" s="233"/>
      <c r="S1173" s="233"/>
      <c r="T1173" s="234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5" t="s">
        <v>168</v>
      </c>
      <c r="AU1173" s="235" t="s">
        <v>178</v>
      </c>
      <c r="AV1173" s="13" t="s">
        <v>81</v>
      </c>
      <c r="AW1173" s="13" t="s">
        <v>35</v>
      </c>
      <c r="AX1173" s="13" t="s">
        <v>73</v>
      </c>
      <c r="AY1173" s="235" t="s">
        <v>154</v>
      </c>
    </row>
    <row r="1174" spans="1:51" s="14" customFormat="1" ht="12">
      <c r="A1174" s="14"/>
      <c r="B1174" s="236"/>
      <c r="C1174" s="237"/>
      <c r="D1174" s="219" t="s">
        <v>168</v>
      </c>
      <c r="E1174" s="238" t="s">
        <v>28</v>
      </c>
      <c r="F1174" s="239" t="s">
        <v>1502</v>
      </c>
      <c r="G1174" s="237"/>
      <c r="H1174" s="240">
        <v>279.7</v>
      </c>
      <c r="I1174" s="241"/>
      <c r="J1174" s="237"/>
      <c r="K1174" s="237"/>
      <c r="L1174" s="242"/>
      <c r="M1174" s="243"/>
      <c r="N1174" s="244"/>
      <c r="O1174" s="244"/>
      <c r="P1174" s="244"/>
      <c r="Q1174" s="244"/>
      <c r="R1174" s="244"/>
      <c r="S1174" s="244"/>
      <c r="T1174" s="245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6" t="s">
        <v>168</v>
      </c>
      <c r="AU1174" s="246" t="s">
        <v>178</v>
      </c>
      <c r="AV1174" s="14" t="s">
        <v>83</v>
      </c>
      <c r="AW1174" s="14" t="s">
        <v>35</v>
      </c>
      <c r="AX1174" s="14" t="s">
        <v>81</v>
      </c>
      <c r="AY1174" s="246" t="s">
        <v>154</v>
      </c>
    </row>
    <row r="1175" spans="1:65" s="2" customFormat="1" ht="24.15" customHeight="1">
      <c r="A1175" s="40"/>
      <c r="B1175" s="41"/>
      <c r="C1175" s="206" t="s">
        <v>1503</v>
      </c>
      <c r="D1175" s="206" t="s">
        <v>157</v>
      </c>
      <c r="E1175" s="207" t="s">
        <v>1504</v>
      </c>
      <c r="F1175" s="208" t="s">
        <v>1505</v>
      </c>
      <c r="G1175" s="209" t="s">
        <v>190</v>
      </c>
      <c r="H1175" s="210">
        <v>840</v>
      </c>
      <c r="I1175" s="211"/>
      <c r="J1175" s="212">
        <f>ROUND(I1175*H1175,2)</f>
        <v>0</v>
      </c>
      <c r="K1175" s="208" t="s">
        <v>161</v>
      </c>
      <c r="L1175" s="46"/>
      <c r="M1175" s="213" t="s">
        <v>28</v>
      </c>
      <c r="N1175" s="214" t="s">
        <v>44</v>
      </c>
      <c r="O1175" s="86"/>
      <c r="P1175" s="215">
        <f>O1175*H1175</f>
        <v>0</v>
      </c>
      <c r="Q1175" s="215">
        <v>0</v>
      </c>
      <c r="R1175" s="215">
        <f>Q1175*H1175</f>
        <v>0</v>
      </c>
      <c r="S1175" s="215">
        <v>0</v>
      </c>
      <c r="T1175" s="216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17" t="s">
        <v>305</v>
      </c>
      <c r="AT1175" s="217" t="s">
        <v>157</v>
      </c>
      <c r="AU1175" s="217" t="s">
        <v>178</v>
      </c>
      <c r="AY1175" s="19" t="s">
        <v>154</v>
      </c>
      <c r="BE1175" s="218">
        <f>IF(N1175="základní",J1175,0)</f>
        <v>0</v>
      </c>
      <c r="BF1175" s="218">
        <f>IF(N1175="snížená",J1175,0)</f>
        <v>0</v>
      </c>
      <c r="BG1175" s="218">
        <f>IF(N1175="zákl. přenesená",J1175,0)</f>
        <v>0</v>
      </c>
      <c r="BH1175" s="218">
        <f>IF(N1175="sníž. přenesená",J1175,0)</f>
        <v>0</v>
      </c>
      <c r="BI1175" s="218">
        <f>IF(N1175="nulová",J1175,0)</f>
        <v>0</v>
      </c>
      <c r="BJ1175" s="19" t="s">
        <v>81</v>
      </c>
      <c r="BK1175" s="218">
        <f>ROUND(I1175*H1175,2)</f>
        <v>0</v>
      </c>
      <c r="BL1175" s="19" t="s">
        <v>305</v>
      </c>
      <c r="BM1175" s="217" t="s">
        <v>1506</v>
      </c>
    </row>
    <row r="1176" spans="1:47" s="2" customFormat="1" ht="12">
      <c r="A1176" s="40"/>
      <c r="B1176" s="41"/>
      <c r="C1176" s="42"/>
      <c r="D1176" s="219" t="s">
        <v>164</v>
      </c>
      <c r="E1176" s="42"/>
      <c r="F1176" s="220" t="s">
        <v>1507</v>
      </c>
      <c r="G1176" s="42"/>
      <c r="H1176" s="42"/>
      <c r="I1176" s="221"/>
      <c r="J1176" s="42"/>
      <c r="K1176" s="42"/>
      <c r="L1176" s="46"/>
      <c r="M1176" s="222"/>
      <c r="N1176" s="223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164</v>
      </c>
      <c r="AU1176" s="19" t="s">
        <v>178</v>
      </c>
    </row>
    <row r="1177" spans="1:47" s="2" customFormat="1" ht="12">
      <c r="A1177" s="40"/>
      <c r="B1177" s="41"/>
      <c r="C1177" s="42"/>
      <c r="D1177" s="224" t="s">
        <v>166</v>
      </c>
      <c r="E1177" s="42"/>
      <c r="F1177" s="225" t="s">
        <v>1508</v>
      </c>
      <c r="G1177" s="42"/>
      <c r="H1177" s="42"/>
      <c r="I1177" s="221"/>
      <c r="J1177" s="42"/>
      <c r="K1177" s="42"/>
      <c r="L1177" s="46"/>
      <c r="M1177" s="222"/>
      <c r="N1177" s="223"/>
      <c r="O1177" s="86"/>
      <c r="P1177" s="86"/>
      <c r="Q1177" s="86"/>
      <c r="R1177" s="86"/>
      <c r="S1177" s="86"/>
      <c r="T1177" s="87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T1177" s="19" t="s">
        <v>166</v>
      </c>
      <c r="AU1177" s="19" t="s">
        <v>178</v>
      </c>
    </row>
    <row r="1178" spans="1:51" s="13" customFormat="1" ht="12">
      <c r="A1178" s="13"/>
      <c r="B1178" s="226"/>
      <c r="C1178" s="227"/>
      <c r="D1178" s="219" t="s">
        <v>168</v>
      </c>
      <c r="E1178" s="228" t="s">
        <v>28</v>
      </c>
      <c r="F1178" s="229" t="s">
        <v>1488</v>
      </c>
      <c r="G1178" s="227"/>
      <c r="H1178" s="228" t="s">
        <v>28</v>
      </c>
      <c r="I1178" s="230"/>
      <c r="J1178" s="227"/>
      <c r="K1178" s="227"/>
      <c r="L1178" s="231"/>
      <c r="M1178" s="232"/>
      <c r="N1178" s="233"/>
      <c r="O1178" s="233"/>
      <c r="P1178" s="233"/>
      <c r="Q1178" s="233"/>
      <c r="R1178" s="233"/>
      <c r="S1178" s="233"/>
      <c r="T1178" s="23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5" t="s">
        <v>168</v>
      </c>
      <c r="AU1178" s="235" t="s">
        <v>178</v>
      </c>
      <c r="AV1178" s="13" t="s">
        <v>81</v>
      </c>
      <c r="AW1178" s="13" t="s">
        <v>35</v>
      </c>
      <c r="AX1178" s="13" t="s">
        <v>73</v>
      </c>
      <c r="AY1178" s="235" t="s">
        <v>154</v>
      </c>
    </row>
    <row r="1179" spans="1:51" s="14" customFormat="1" ht="12">
      <c r="A1179" s="14"/>
      <c r="B1179" s="236"/>
      <c r="C1179" s="237"/>
      <c r="D1179" s="219" t="s">
        <v>168</v>
      </c>
      <c r="E1179" s="238" t="s">
        <v>28</v>
      </c>
      <c r="F1179" s="239" t="s">
        <v>1509</v>
      </c>
      <c r="G1179" s="237"/>
      <c r="H1179" s="240">
        <v>840</v>
      </c>
      <c r="I1179" s="241"/>
      <c r="J1179" s="237"/>
      <c r="K1179" s="237"/>
      <c r="L1179" s="242"/>
      <c r="M1179" s="243"/>
      <c r="N1179" s="244"/>
      <c r="O1179" s="244"/>
      <c r="P1179" s="244"/>
      <c r="Q1179" s="244"/>
      <c r="R1179" s="244"/>
      <c r="S1179" s="244"/>
      <c r="T1179" s="24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6" t="s">
        <v>168</v>
      </c>
      <c r="AU1179" s="246" t="s">
        <v>178</v>
      </c>
      <c r="AV1179" s="14" t="s">
        <v>83</v>
      </c>
      <c r="AW1179" s="14" t="s">
        <v>35</v>
      </c>
      <c r="AX1179" s="14" t="s">
        <v>81</v>
      </c>
      <c r="AY1179" s="246" t="s">
        <v>154</v>
      </c>
    </row>
    <row r="1180" spans="1:65" s="2" customFormat="1" ht="16.5" customHeight="1">
      <c r="A1180" s="40"/>
      <c r="B1180" s="41"/>
      <c r="C1180" s="206" t="s">
        <v>1510</v>
      </c>
      <c r="D1180" s="206" t="s">
        <v>157</v>
      </c>
      <c r="E1180" s="207" t="s">
        <v>1511</v>
      </c>
      <c r="F1180" s="208" t="s">
        <v>1512</v>
      </c>
      <c r="G1180" s="209" t="s">
        <v>190</v>
      </c>
      <c r="H1180" s="210">
        <v>151.5</v>
      </c>
      <c r="I1180" s="211"/>
      <c r="J1180" s="212">
        <f>ROUND(I1180*H1180,2)</f>
        <v>0</v>
      </c>
      <c r="K1180" s="208" t="s">
        <v>161</v>
      </c>
      <c r="L1180" s="46"/>
      <c r="M1180" s="213" t="s">
        <v>28</v>
      </c>
      <c r="N1180" s="214" t="s">
        <v>44</v>
      </c>
      <c r="O1180" s="86"/>
      <c r="P1180" s="215">
        <f>O1180*H1180</f>
        <v>0</v>
      </c>
      <c r="Q1180" s="215">
        <v>1E-05</v>
      </c>
      <c r="R1180" s="215">
        <f>Q1180*H1180</f>
        <v>0.001515</v>
      </c>
      <c r="S1180" s="215">
        <v>0</v>
      </c>
      <c r="T1180" s="216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17" t="s">
        <v>305</v>
      </c>
      <c r="AT1180" s="217" t="s">
        <v>157</v>
      </c>
      <c r="AU1180" s="217" t="s">
        <v>178</v>
      </c>
      <c r="AY1180" s="19" t="s">
        <v>154</v>
      </c>
      <c r="BE1180" s="218">
        <f>IF(N1180="základní",J1180,0)</f>
        <v>0</v>
      </c>
      <c r="BF1180" s="218">
        <f>IF(N1180="snížená",J1180,0)</f>
        <v>0</v>
      </c>
      <c r="BG1180" s="218">
        <f>IF(N1180="zákl. přenesená",J1180,0)</f>
        <v>0</v>
      </c>
      <c r="BH1180" s="218">
        <f>IF(N1180="sníž. přenesená",J1180,0)</f>
        <v>0</v>
      </c>
      <c r="BI1180" s="218">
        <f>IF(N1180="nulová",J1180,0)</f>
        <v>0</v>
      </c>
      <c r="BJ1180" s="19" t="s">
        <v>81</v>
      </c>
      <c r="BK1180" s="218">
        <f>ROUND(I1180*H1180,2)</f>
        <v>0</v>
      </c>
      <c r="BL1180" s="19" t="s">
        <v>305</v>
      </c>
      <c r="BM1180" s="217" t="s">
        <v>1513</v>
      </c>
    </row>
    <row r="1181" spans="1:47" s="2" customFormat="1" ht="12">
      <c r="A1181" s="40"/>
      <c r="B1181" s="41"/>
      <c r="C1181" s="42"/>
      <c r="D1181" s="219" t="s">
        <v>164</v>
      </c>
      <c r="E1181" s="42"/>
      <c r="F1181" s="220" t="s">
        <v>1514</v>
      </c>
      <c r="G1181" s="42"/>
      <c r="H1181" s="42"/>
      <c r="I1181" s="221"/>
      <c r="J1181" s="42"/>
      <c r="K1181" s="42"/>
      <c r="L1181" s="46"/>
      <c r="M1181" s="222"/>
      <c r="N1181" s="223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164</v>
      </c>
      <c r="AU1181" s="19" t="s">
        <v>178</v>
      </c>
    </row>
    <row r="1182" spans="1:47" s="2" customFormat="1" ht="12">
      <c r="A1182" s="40"/>
      <c r="B1182" s="41"/>
      <c r="C1182" s="42"/>
      <c r="D1182" s="224" t="s">
        <v>166</v>
      </c>
      <c r="E1182" s="42"/>
      <c r="F1182" s="225" t="s">
        <v>1515</v>
      </c>
      <c r="G1182" s="42"/>
      <c r="H1182" s="42"/>
      <c r="I1182" s="221"/>
      <c r="J1182" s="42"/>
      <c r="K1182" s="42"/>
      <c r="L1182" s="46"/>
      <c r="M1182" s="222"/>
      <c r="N1182" s="223"/>
      <c r="O1182" s="86"/>
      <c r="P1182" s="86"/>
      <c r="Q1182" s="86"/>
      <c r="R1182" s="86"/>
      <c r="S1182" s="86"/>
      <c r="T1182" s="87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T1182" s="19" t="s">
        <v>166</v>
      </c>
      <c r="AU1182" s="19" t="s">
        <v>178</v>
      </c>
    </row>
    <row r="1183" spans="1:51" s="13" customFormat="1" ht="12">
      <c r="A1183" s="13"/>
      <c r="B1183" s="226"/>
      <c r="C1183" s="227"/>
      <c r="D1183" s="219" t="s">
        <v>168</v>
      </c>
      <c r="E1183" s="228" t="s">
        <v>28</v>
      </c>
      <c r="F1183" s="229" t="s">
        <v>1488</v>
      </c>
      <c r="G1183" s="227"/>
      <c r="H1183" s="228" t="s">
        <v>28</v>
      </c>
      <c r="I1183" s="230"/>
      <c r="J1183" s="227"/>
      <c r="K1183" s="227"/>
      <c r="L1183" s="231"/>
      <c r="M1183" s="232"/>
      <c r="N1183" s="233"/>
      <c r="O1183" s="233"/>
      <c r="P1183" s="233"/>
      <c r="Q1183" s="233"/>
      <c r="R1183" s="233"/>
      <c r="S1183" s="233"/>
      <c r="T1183" s="23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5" t="s">
        <v>168</v>
      </c>
      <c r="AU1183" s="235" t="s">
        <v>178</v>
      </c>
      <c r="AV1183" s="13" t="s">
        <v>81</v>
      </c>
      <c r="AW1183" s="13" t="s">
        <v>35</v>
      </c>
      <c r="AX1183" s="13" t="s">
        <v>73</v>
      </c>
      <c r="AY1183" s="235" t="s">
        <v>154</v>
      </c>
    </row>
    <row r="1184" spans="1:51" s="14" customFormat="1" ht="12">
      <c r="A1184" s="14"/>
      <c r="B1184" s="236"/>
      <c r="C1184" s="237"/>
      <c r="D1184" s="219" t="s">
        <v>168</v>
      </c>
      <c r="E1184" s="238" t="s">
        <v>28</v>
      </c>
      <c r="F1184" s="239" t="s">
        <v>1516</v>
      </c>
      <c r="G1184" s="237"/>
      <c r="H1184" s="240">
        <v>151.5</v>
      </c>
      <c r="I1184" s="241"/>
      <c r="J1184" s="237"/>
      <c r="K1184" s="237"/>
      <c r="L1184" s="242"/>
      <c r="M1184" s="243"/>
      <c r="N1184" s="244"/>
      <c r="O1184" s="244"/>
      <c r="P1184" s="244"/>
      <c r="Q1184" s="244"/>
      <c r="R1184" s="244"/>
      <c r="S1184" s="244"/>
      <c r="T1184" s="245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6" t="s">
        <v>168</v>
      </c>
      <c r="AU1184" s="246" t="s">
        <v>178</v>
      </c>
      <c r="AV1184" s="14" t="s">
        <v>83</v>
      </c>
      <c r="AW1184" s="14" t="s">
        <v>35</v>
      </c>
      <c r="AX1184" s="14" t="s">
        <v>81</v>
      </c>
      <c r="AY1184" s="246" t="s">
        <v>154</v>
      </c>
    </row>
    <row r="1185" spans="1:65" s="2" customFormat="1" ht="16.5" customHeight="1">
      <c r="A1185" s="40"/>
      <c r="B1185" s="41"/>
      <c r="C1185" s="269" t="s">
        <v>1517</v>
      </c>
      <c r="D1185" s="269" t="s">
        <v>627</v>
      </c>
      <c r="E1185" s="270" t="s">
        <v>1518</v>
      </c>
      <c r="F1185" s="271" t="s">
        <v>1519</v>
      </c>
      <c r="G1185" s="272" t="s">
        <v>190</v>
      </c>
      <c r="H1185" s="273">
        <v>155</v>
      </c>
      <c r="I1185" s="274"/>
      <c r="J1185" s="275">
        <f>ROUND(I1185*H1185,2)</f>
        <v>0</v>
      </c>
      <c r="K1185" s="271" t="s">
        <v>161</v>
      </c>
      <c r="L1185" s="276"/>
      <c r="M1185" s="277" t="s">
        <v>28</v>
      </c>
      <c r="N1185" s="278" t="s">
        <v>44</v>
      </c>
      <c r="O1185" s="86"/>
      <c r="P1185" s="215">
        <f>O1185*H1185</f>
        <v>0</v>
      </c>
      <c r="Q1185" s="215">
        <v>0.00038</v>
      </c>
      <c r="R1185" s="215">
        <f>Q1185*H1185</f>
        <v>0.0589</v>
      </c>
      <c r="S1185" s="215">
        <v>0</v>
      </c>
      <c r="T1185" s="216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17" t="s">
        <v>442</v>
      </c>
      <c r="AT1185" s="217" t="s">
        <v>627</v>
      </c>
      <c r="AU1185" s="217" t="s">
        <v>178</v>
      </c>
      <c r="AY1185" s="19" t="s">
        <v>154</v>
      </c>
      <c r="BE1185" s="218">
        <f>IF(N1185="základní",J1185,0)</f>
        <v>0</v>
      </c>
      <c r="BF1185" s="218">
        <f>IF(N1185="snížená",J1185,0)</f>
        <v>0</v>
      </c>
      <c r="BG1185" s="218">
        <f>IF(N1185="zákl. přenesená",J1185,0)</f>
        <v>0</v>
      </c>
      <c r="BH1185" s="218">
        <f>IF(N1185="sníž. přenesená",J1185,0)</f>
        <v>0</v>
      </c>
      <c r="BI1185" s="218">
        <f>IF(N1185="nulová",J1185,0)</f>
        <v>0</v>
      </c>
      <c r="BJ1185" s="19" t="s">
        <v>81</v>
      </c>
      <c r="BK1185" s="218">
        <f>ROUND(I1185*H1185,2)</f>
        <v>0</v>
      </c>
      <c r="BL1185" s="19" t="s">
        <v>305</v>
      </c>
      <c r="BM1185" s="217" t="s">
        <v>1520</v>
      </c>
    </row>
    <row r="1186" spans="1:47" s="2" customFormat="1" ht="12">
      <c r="A1186" s="40"/>
      <c r="B1186" s="41"/>
      <c r="C1186" s="42"/>
      <c r="D1186" s="219" t="s">
        <v>164</v>
      </c>
      <c r="E1186" s="42"/>
      <c r="F1186" s="220" t="s">
        <v>1519</v>
      </c>
      <c r="G1186" s="42"/>
      <c r="H1186" s="42"/>
      <c r="I1186" s="221"/>
      <c r="J1186" s="42"/>
      <c r="K1186" s="42"/>
      <c r="L1186" s="46"/>
      <c r="M1186" s="222"/>
      <c r="N1186" s="223"/>
      <c r="O1186" s="86"/>
      <c r="P1186" s="86"/>
      <c r="Q1186" s="86"/>
      <c r="R1186" s="86"/>
      <c r="S1186" s="86"/>
      <c r="T1186" s="87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9" t="s">
        <v>164</v>
      </c>
      <c r="AU1186" s="19" t="s">
        <v>178</v>
      </c>
    </row>
    <row r="1187" spans="1:51" s="13" customFormat="1" ht="12">
      <c r="A1187" s="13"/>
      <c r="B1187" s="226"/>
      <c r="C1187" s="227"/>
      <c r="D1187" s="219" t="s">
        <v>168</v>
      </c>
      <c r="E1187" s="228" t="s">
        <v>28</v>
      </c>
      <c r="F1187" s="229" t="s">
        <v>1521</v>
      </c>
      <c r="G1187" s="227"/>
      <c r="H1187" s="228" t="s">
        <v>28</v>
      </c>
      <c r="I1187" s="230"/>
      <c r="J1187" s="227"/>
      <c r="K1187" s="227"/>
      <c r="L1187" s="231"/>
      <c r="M1187" s="232"/>
      <c r="N1187" s="233"/>
      <c r="O1187" s="233"/>
      <c r="P1187" s="233"/>
      <c r="Q1187" s="233"/>
      <c r="R1187" s="233"/>
      <c r="S1187" s="233"/>
      <c r="T1187" s="23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35" t="s">
        <v>168</v>
      </c>
      <c r="AU1187" s="235" t="s">
        <v>178</v>
      </c>
      <c r="AV1187" s="13" t="s">
        <v>81</v>
      </c>
      <c r="AW1187" s="13" t="s">
        <v>35</v>
      </c>
      <c r="AX1187" s="13" t="s">
        <v>73</v>
      </c>
      <c r="AY1187" s="235" t="s">
        <v>154</v>
      </c>
    </row>
    <row r="1188" spans="1:51" s="13" customFormat="1" ht="12">
      <c r="A1188" s="13"/>
      <c r="B1188" s="226"/>
      <c r="C1188" s="227"/>
      <c r="D1188" s="219" t="s">
        <v>168</v>
      </c>
      <c r="E1188" s="228" t="s">
        <v>28</v>
      </c>
      <c r="F1188" s="229" t="s">
        <v>1522</v>
      </c>
      <c r="G1188" s="227"/>
      <c r="H1188" s="228" t="s">
        <v>28</v>
      </c>
      <c r="I1188" s="230"/>
      <c r="J1188" s="227"/>
      <c r="K1188" s="227"/>
      <c r="L1188" s="231"/>
      <c r="M1188" s="232"/>
      <c r="N1188" s="233"/>
      <c r="O1188" s="233"/>
      <c r="P1188" s="233"/>
      <c r="Q1188" s="233"/>
      <c r="R1188" s="233"/>
      <c r="S1188" s="233"/>
      <c r="T1188" s="23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5" t="s">
        <v>168</v>
      </c>
      <c r="AU1188" s="235" t="s">
        <v>178</v>
      </c>
      <c r="AV1188" s="13" t="s">
        <v>81</v>
      </c>
      <c r="AW1188" s="13" t="s">
        <v>35</v>
      </c>
      <c r="AX1188" s="13" t="s">
        <v>73</v>
      </c>
      <c r="AY1188" s="235" t="s">
        <v>154</v>
      </c>
    </row>
    <row r="1189" spans="1:51" s="14" customFormat="1" ht="12">
      <c r="A1189" s="14"/>
      <c r="B1189" s="236"/>
      <c r="C1189" s="237"/>
      <c r="D1189" s="219" t="s">
        <v>168</v>
      </c>
      <c r="E1189" s="238" t="s">
        <v>28</v>
      </c>
      <c r="F1189" s="239" t="s">
        <v>1523</v>
      </c>
      <c r="G1189" s="237"/>
      <c r="H1189" s="240">
        <v>155</v>
      </c>
      <c r="I1189" s="241"/>
      <c r="J1189" s="237"/>
      <c r="K1189" s="237"/>
      <c r="L1189" s="242"/>
      <c r="M1189" s="243"/>
      <c r="N1189" s="244"/>
      <c r="O1189" s="244"/>
      <c r="P1189" s="244"/>
      <c r="Q1189" s="244"/>
      <c r="R1189" s="244"/>
      <c r="S1189" s="244"/>
      <c r="T1189" s="245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46" t="s">
        <v>168</v>
      </c>
      <c r="AU1189" s="246" t="s">
        <v>178</v>
      </c>
      <c r="AV1189" s="14" t="s">
        <v>83</v>
      </c>
      <c r="AW1189" s="14" t="s">
        <v>35</v>
      </c>
      <c r="AX1189" s="14" t="s">
        <v>81</v>
      </c>
      <c r="AY1189" s="246" t="s">
        <v>154</v>
      </c>
    </row>
    <row r="1190" spans="1:65" s="2" customFormat="1" ht="16.5" customHeight="1">
      <c r="A1190" s="40"/>
      <c r="B1190" s="41"/>
      <c r="C1190" s="206" t="s">
        <v>1524</v>
      </c>
      <c r="D1190" s="206" t="s">
        <v>157</v>
      </c>
      <c r="E1190" s="207" t="s">
        <v>1525</v>
      </c>
      <c r="F1190" s="208" t="s">
        <v>1526</v>
      </c>
      <c r="G1190" s="209" t="s">
        <v>190</v>
      </c>
      <c r="H1190" s="210">
        <v>4.4</v>
      </c>
      <c r="I1190" s="211"/>
      <c r="J1190" s="212">
        <f>ROUND(I1190*H1190,2)</f>
        <v>0</v>
      </c>
      <c r="K1190" s="208" t="s">
        <v>161</v>
      </c>
      <c r="L1190" s="46"/>
      <c r="M1190" s="213" t="s">
        <v>28</v>
      </c>
      <c r="N1190" s="214" t="s">
        <v>44</v>
      </c>
      <c r="O1190" s="86"/>
      <c r="P1190" s="215">
        <f>O1190*H1190</f>
        <v>0</v>
      </c>
      <c r="Q1190" s="215">
        <v>0</v>
      </c>
      <c r="R1190" s="215">
        <f>Q1190*H1190</f>
        <v>0</v>
      </c>
      <c r="S1190" s="215">
        <v>0</v>
      </c>
      <c r="T1190" s="216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17" t="s">
        <v>305</v>
      </c>
      <c r="AT1190" s="217" t="s">
        <v>157</v>
      </c>
      <c r="AU1190" s="217" t="s">
        <v>178</v>
      </c>
      <c r="AY1190" s="19" t="s">
        <v>154</v>
      </c>
      <c r="BE1190" s="218">
        <f>IF(N1190="základní",J1190,0)</f>
        <v>0</v>
      </c>
      <c r="BF1190" s="218">
        <f>IF(N1190="snížená",J1190,0)</f>
        <v>0</v>
      </c>
      <c r="BG1190" s="218">
        <f>IF(N1190="zákl. přenesená",J1190,0)</f>
        <v>0</v>
      </c>
      <c r="BH1190" s="218">
        <f>IF(N1190="sníž. přenesená",J1190,0)</f>
        <v>0</v>
      </c>
      <c r="BI1190" s="218">
        <f>IF(N1190="nulová",J1190,0)</f>
        <v>0</v>
      </c>
      <c r="BJ1190" s="19" t="s">
        <v>81</v>
      </c>
      <c r="BK1190" s="218">
        <f>ROUND(I1190*H1190,2)</f>
        <v>0</v>
      </c>
      <c r="BL1190" s="19" t="s">
        <v>305</v>
      </c>
      <c r="BM1190" s="217" t="s">
        <v>1527</v>
      </c>
    </row>
    <row r="1191" spans="1:47" s="2" customFormat="1" ht="12">
      <c r="A1191" s="40"/>
      <c r="B1191" s="41"/>
      <c r="C1191" s="42"/>
      <c r="D1191" s="219" t="s">
        <v>164</v>
      </c>
      <c r="E1191" s="42"/>
      <c r="F1191" s="220" t="s">
        <v>1528</v>
      </c>
      <c r="G1191" s="42"/>
      <c r="H1191" s="42"/>
      <c r="I1191" s="221"/>
      <c r="J1191" s="42"/>
      <c r="K1191" s="42"/>
      <c r="L1191" s="46"/>
      <c r="M1191" s="222"/>
      <c r="N1191" s="223"/>
      <c r="O1191" s="86"/>
      <c r="P1191" s="86"/>
      <c r="Q1191" s="86"/>
      <c r="R1191" s="86"/>
      <c r="S1191" s="86"/>
      <c r="T1191" s="87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T1191" s="19" t="s">
        <v>164</v>
      </c>
      <c r="AU1191" s="19" t="s">
        <v>178</v>
      </c>
    </row>
    <row r="1192" spans="1:47" s="2" customFormat="1" ht="12">
      <c r="A1192" s="40"/>
      <c r="B1192" s="41"/>
      <c r="C1192" s="42"/>
      <c r="D1192" s="224" t="s">
        <v>166</v>
      </c>
      <c r="E1192" s="42"/>
      <c r="F1192" s="225" t="s">
        <v>1529</v>
      </c>
      <c r="G1192" s="42"/>
      <c r="H1192" s="42"/>
      <c r="I1192" s="221"/>
      <c r="J1192" s="42"/>
      <c r="K1192" s="42"/>
      <c r="L1192" s="46"/>
      <c r="M1192" s="222"/>
      <c r="N1192" s="223"/>
      <c r="O1192" s="86"/>
      <c r="P1192" s="86"/>
      <c r="Q1192" s="86"/>
      <c r="R1192" s="86"/>
      <c r="S1192" s="86"/>
      <c r="T1192" s="87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T1192" s="19" t="s">
        <v>166</v>
      </c>
      <c r="AU1192" s="19" t="s">
        <v>178</v>
      </c>
    </row>
    <row r="1193" spans="1:51" s="13" customFormat="1" ht="12">
      <c r="A1193" s="13"/>
      <c r="B1193" s="226"/>
      <c r="C1193" s="227"/>
      <c r="D1193" s="219" t="s">
        <v>168</v>
      </c>
      <c r="E1193" s="228" t="s">
        <v>28</v>
      </c>
      <c r="F1193" s="229" t="s">
        <v>1530</v>
      </c>
      <c r="G1193" s="227"/>
      <c r="H1193" s="228" t="s">
        <v>28</v>
      </c>
      <c r="I1193" s="230"/>
      <c r="J1193" s="227"/>
      <c r="K1193" s="227"/>
      <c r="L1193" s="231"/>
      <c r="M1193" s="232"/>
      <c r="N1193" s="233"/>
      <c r="O1193" s="233"/>
      <c r="P1193" s="233"/>
      <c r="Q1193" s="233"/>
      <c r="R1193" s="233"/>
      <c r="S1193" s="233"/>
      <c r="T1193" s="23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5" t="s">
        <v>168</v>
      </c>
      <c r="AU1193" s="235" t="s">
        <v>178</v>
      </c>
      <c r="AV1193" s="13" t="s">
        <v>81</v>
      </c>
      <c r="AW1193" s="13" t="s">
        <v>35</v>
      </c>
      <c r="AX1193" s="13" t="s">
        <v>73</v>
      </c>
      <c r="AY1193" s="235" t="s">
        <v>154</v>
      </c>
    </row>
    <row r="1194" spans="1:51" s="14" customFormat="1" ht="12">
      <c r="A1194" s="14"/>
      <c r="B1194" s="236"/>
      <c r="C1194" s="237"/>
      <c r="D1194" s="219" t="s">
        <v>168</v>
      </c>
      <c r="E1194" s="238" t="s">
        <v>28</v>
      </c>
      <c r="F1194" s="239" t="s">
        <v>1531</v>
      </c>
      <c r="G1194" s="237"/>
      <c r="H1194" s="240">
        <v>4.4</v>
      </c>
      <c r="I1194" s="241"/>
      <c r="J1194" s="237"/>
      <c r="K1194" s="237"/>
      <c r="L1194" s="242"/>
      <c r="M1194" s="243"/>
      <c r="N1194" s="244"/>
      <c r="O1194" s="244"/>
      <c r="P1194" s="244"/>
      <c r="Q1194" s="244"/>
      <c r="R1194" s="244"/>
      <c r="S1194" s="244"/>
      <c r="T1194" s="24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6" t="s">
        <v>168</v>
      </c>
      <c r="AU1194" s="246" t="s">
        <v>178</v>
      </c>
      <c r="AV1194" s="14" t="s">
        <v>83</v>
      </c>
      <c r="AW1194" s="14" t="s">
        <v>35</v>
      </c>
      <c r="AX1194" s="14" t="s">
        <v>81</v>
      </c>
      <c r="AY1194" s="246" t="s">
        <v>154</v>
      </c>
    </row>
    <row r="1195" spans="1:65" s="2" customFormat="1" ht="21.75" customHeight="1">
      <c r="A1195" s="40"/>
      <c r="B1195" s="41"/>
      <c r="C1195" s="269" t="s">
        <v>1532</v>
      </c>
      <c r="D1195" s="269" t="s">
        <v>627</v>
      </c>
      <c r="E1195" s="270" t="s">
        <v>1533</v>
      </c>
      <c r="F1195" s="271" t="s">
        <v>1534</v>
      </c>
      <c r="G1195" s="272" t="s">
        <v>190</v>
      </c>
      <c r="H1195" s="273">
        <v>4.5</v>
      </c>
      <c r="I1195" s="274"/>
      <c r="J1195" s="275">
        <f>ROUND(I1195*H1195,2)</f>
        <v>0</v>
      </c>
      <c r="K1195" s="271" t="s">
        <v>161</v>
      </c>
      <c r="L1195" s="276"/>
      <c r="M1195" s="277" t="s">
        <v>28</v>
      </c>
      <c r="N1195" s="278" t="s">
        <v>44</v>
      </c>
      <c r="O1195" s="86"/>
      <c r="P1195" s="215">
        <f>O1195*H1195</f>
        <v>0</v>
      </c>
      <c r="Q1195" s="215">
        <v>7E-05</v>
      </c>
      <c r="R1195" s="215">
        <f>Q1195*H1195</f>
        <v>0.00031499999999999996</v>
      </c>
      <c r="S1195" s="215">
        <v>0</v>
      </c>
      <c r="T1195" s="216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17" t="s">
        <v>442</v>
      </c>
      <c r="AT1195" s="217" t="s">
        <v>627</v>
      </c>
      <c r="AU1195" s="217" t="s">
        <v>178</v>
      </c>
      <c r="AY1195" s="19" t="s">
        <v>154</v>
      </c>
      <c r="BE1195" s="218">
        <f>IF(N1195="základní",J1195,0)</f>
        <v>0</v>
      </c>
      <c r="BF1195" s="218">
        <f>IF(N1195="snížená",J1195,0)</f>
        <v>0</v>
      </c>
      <c r="BG1195" s="218">
        <f>IF(N1195="zákl. přenesená",J1195,0)</f>
        <v>0</v>
      </c>
      <c r="BH1195" s="218">
        <f>IF(N1195="sníž. přenesená",J1195,0)</f>
        <v>0</v>
      </c>
      <c r="BI1195" s="218">
        <f>IF(N1195="nulová",J1195,0)</f>
        <v>0</v>
      </c>
      <c r="BJ1195" s="19" t="s">
        <v>81</v>
      </c>
      <c r="BK1195" s="218">
        <f>ROUND(I1195*H1195,2)</f>
        <v>0</v>
      </c>
      <c r="BL1195" s="19" t="s">
        <v>305</v>
      </c>
      <c r="BM1195" s="217" t="s">
        <v>1535</v>
      </c>
    </row>
    <row r="1196" spans="1:47" s="2" customFormat="1" ht="12">
      <c r="A1196" s="40"/>
      <c r="B1196" s="41"/>
      <c r="C1196" s="42"/>
      <c r="D1196" s="219" t="s">
        <v>164</v>
      </c>
      <c r="E1196" s="42"/>
      <c r="F1196" s="220" t="s">
        <v>1536</v>
      </c>
      <c r="G1196" s="42"/>
      <c r="H1196" s="42"/>
      <c r="I1196" s="221"/>
      <c r="J1196" s="42"/>
      <c r="K1196" s="42"/>
      <c r="L1196" s="46"/>
      <c r="M1196" s="222"/>
      <c r="N1196" s="223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164</v>
      </c>
      <c r="AU1196" s="19" t="s">
        <v>178</v>
      </c>
    </row>
    <row r="1197" spans="1:51" s="13" customFormat="1" ht="12">
      <c r="A1197" s="13"/>
      <c r="B1197" s="226"/>
      <c r="C1197" s="227"/>
      <c r="D1197" s="219" t="s">
        <v>168</v>
      </c>
      <c r="E1197" s="228" t="s">
        <v>28</v>
      </c>
      <c r="F1197" s="229" t="s">
        <v>1537</v>
      </c>
      <c r="G1197" s="227"/>
      <c r="H1197" s="228" t="s">
        <v>28</v>
      </c>
      <c r="I1197" s="230"/>
      <c r="J1197" s="227"/>
      <c r="K1197" s="227"/>
      <c r="L1197" s="231"/>
      <c r="M1197" s="232"/>
      <c r="N1197" s="233"/>
      <c r="O1197" s="233"/>
      <c r="P1197" s="233"/>
      <c r="Q1197" s="233"/>
      <c r="R1197" s="233"/>
      <c r="S1197" s="233"/>
      <c r="T1197" s="23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5" t="s">
        <v>168</v>
      </c>
      <c r="AU1197" s="235" t="s">
        <v>178</v>
      </c>
      <c r="AV1197" s="13" t="s">
        <v>81</v>
      </c>
      <c r="AW1197" s="13" t="s">
        <v>35</v>
      </c>
      <c r="AX1197" s="13" t="s">
        <v>73</v>
      </c>
      <c r="AY1197" s="235" t="s">
        <v>154</v>
      </c>
    </row>
    <row r="1198" spans="1:51" s="13" customFormat="1" ht="12">
      <c r="A1198" s="13"/>
      <c r="B1198" s="226"/>
      <c r="C1198" s="227"/>
      <c r="D1198" s="219" t="s">
        <v>168</v>
      </c>
      <c r="E1198" s="228" t="s">
        <v>28</v>
      </c>
      <c r="F1198" s="229" t="s">
        <v>1522</v>
      </c>
      <c r="G1198" s="227"/>
      <c r="H1198" s="228" t="s">
        <v>28</v>
      </c>
      <c r="I1198" s="230"/>
      <c r="J1198" s="227"/>
      <c r="K1198" s="227"/>
      <c r="L1198" s="231"/>
      <c r="M1198" s="232"/>
      <c r="N1198" s="233"/>
      <c r="O1198" s="233"/>
      <c r="P1198" s="233"/>
      <c r="Q1198" s="233"/>
      <c r="R1198" s="233"/>
      <c r="S1198" s="233"/>
      <c r="T1198" s="234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5" t="s">
        <v>168</v>
      </c>
      <c r="AU1198" s="235" t="s">
        <v>178</v>
      </c>
      <c r="AV1198" s="13" t="s">
        <v>81</v>
      </c>
      <c r="AW1198" s="13" t="s">
        <v>35</v>
      </c>
      <c r="AX1198" s="13" t="s">
        <v>73</v>
      </c>
      <c r="AY1198" s="235" t="s">
        <v>154</v>
      </c>
    </row>
    <row r="1199" spans="1:51" s="14" customFormat="1" ht="12">
      <c r="A1199" s="14"/>
      <c r="B1199" s="236"/>
      <c r="C1199" s="237"/>
      <c r="D1199" s="219" t="s">
        <v>168</v>
      </c>
      <c r="E1199" s="238" t="s">
        <v>28</v>
      </c>
      <c r="F1199" s="239" t="s">
        <v>1538</v>
      </c>
      <c r="G1199" s="237"/>
      <c r="H1199" s="240">
        <v>4.5</v>
      </c>
      <c r="I1199" s="241"/>
      <c r="J1199" s="237"/>
      <c r="K1199" s="237"/>
      <c r="L1199" s="242"/>
      <c r="M1199" s="243"/>
      <c r="N1199" s="244"/>
      <c r="O1199" s="244"/>
      <c r="P1199" s="244"/>
      <c r="Q1199" s="244"/>
      <c r="R1199" s="244"/>
      <c r="S1199" s="244"/>
      <c r="T1199" s="245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6" t="s">
        <v>168</v>
      </c>
      <c r="AU1199" s="246" t="s">
        <v>178</v>
      </c>
      <c r="AV1199" s="14" t="s">
        <v>83</v>
      </c>
      <c r="AW1199" s="14" t="s">
        <v>35</v>
      </c>
      <c r="AX1199" s="14" t="s">
        <v>81</v>
      </c>
      <c r="AY1199" s="246" t="s">
        <v>154</v>
      </c>
    </row>
    <row r="1200" spans="1:65" s="2" customFormat="1" ht="24.15" customHeight="1">
      <c r="A1200" s="40"/>
      <c r="B1200" s="41"/>
      <c r="C1200" s="206" t="s">
        <v>1539</v>
      </c>
      <c r="D1200" s="206" t="s">
        <v>157</v>
      </c>
      <c r="E1200" s="207" t="s">
        <v>1540</v>
      </c>
      <c r="F1200" s="208" t="s">
        <v>1541</v>
      </c>
      <c r="G1200" s="209" t="s">
        <v>549</v>
      </c>
      <c r="H1200" s="210">
        <v>2.891</v>
      </c>
      <c r="I1200" s="211"/>
      <c r="J1200" s="212">
        <f>ROUND(I1200*H1200,2)</f>
        <v>0</v>
      </c>
      <c r="K1200" s="208" t="s">
        <v>161</v>
      </c>
      <c r="L1200" s="46"/>
      <c r="M1200" s="213" t="s">
        <v>28</v>
      </c>
      <c r="N1200" s="214" t="s">
        <v>44</v>
      </c>
      <c r="O1200" s="86"/>
      <c r="P1200" s="215">
        <f>O1200*H1200</f>
        <v>0</v>
      </c>
      <c r="Q1200" s="215">
        <v>0</v>
      </c>
      <c r="R1200" s="215">
        <f>Q1200*H1200</f>
        <v>0</v>
      </c>
      <c r="S1200" s="215">
        <v>0</v>
      </c>
      <c r="T1200" s="216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17" t="s">
        <v>305</v>
      </c>
      <c r="AT1200" s="217" t="s">
        <v>157</v>
      </c>
      <c r="AU1200" s="217" t="s">
        <v>178</v>
      </c>
      <c r="AY1200" s="19" t="s">
        <v>154</v>
      </c>
      <c r="BE1200" s="218">
        <f>IF(N1200="základní",J1200,0)</f>
        <v>0</v>
      </c>
      <c r="BF1200" s="218">
        <f>IF(N1200="snížená",J1200,0)</f>
        <v>0</v>
      </c>
      <c r="BG1200" s="218">
        <f>IF(N1200="zákl. přenesená",J1200,0)</f>
        <v>0</v>
      </c>
      <c r="BH1200" s="218">
        <f>IF(N1200="sníž. přenesená",J1200,0)</f>
        <v>0</v>
      </c>
      <c r="BI1200" s="218">
        <f>IF(N1200="nulová",J1200,0)</f>
        <v>0</v>
      </c>
      <c r="BJ1200" s="19" t="s">
        <v>81</v>
      </c>
      <c r="BK1200" s="218">
        <f>ROUND(I1200*H1200,2)</f>
        <v>0</v>
      </c>
      <c r="BL1200" s="19" t="s">
        <v>305</v>
      </c>
      <c r="BM1200" s="217" t="s">
        <v>1542</v>
      </c>
    </row>
    <row r="1201" spans="1:47" s="2" customFormat="1" ht="12">
      <c r="A1201" s="40"/>
      <c r="B1201" s="41"/>
      <c r="C1201" s="42"/>
      <c r="D1201" s="219" t="s">
        <v>164</v>
      </c>
      <c r="E1201" s="42"/>
      <c r="F1201" s="220" t="s">
        <v>1543</v>
      </c>
      <c r="G1201" s="42"/>
      <c r="H1201" s="42"/>
      <c r="I1201" s="221"/>
      <c r="J1201" s="42"/>
      <c r="K1201" s="42"/>
      <c r="L1201" s="46"/>
      <c r="M1201" s="222"/>
      <c r="N1201" s="223"/>
      <c r="O1201" s="86"/>
      <c r="P1201" s="86"/>
      <c r="Q1201" s="86"/>
      <c r="R1201" s="86"/>
      <c r="S1201" s="86"/>
      <c r="T1201" s="87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T1201" s="19" t="s">
        <v>164</v>
      </c>
      <c r="AU1201" s="19" t="s">
        <v>178</v>
      </c>
    </row>
    <row r="1202" spans="1:47" s="2" customFormat="1" ht="12">
      <c r="A1202" s="40"/>
      <c r="B1202" s="41"/>
      <c r="C1202" s="42"/>
      <c r="D1202" s="224" t="s">
        <v>166</v>
      </c>
      <c r="E1202" s="42"/>
      <c r="F1202" s="225" t="s">
        <v>1544</v>
      </c>
      <c r="G1202" s="42"/>
      <c r="H1202" s="42"/>
      <c r="I1202" s="221"/>
      <c r="J1202" s="42"/>
      <c r="K1202" s="42"/>
      <c r="L1202" s="46"/>
      <c r="M1202" s="222"/>
      <c r="N1202" s="223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166</v>
      </c>
      <c r="AU1202" s="19" t="s">
        <v>178</v>
      </c>
    </row>
    <row r="1203" spans="1:63" s="12" customFormat="1" ht="20.85" customHeight="1">
      <c r="A1203" s="12"/>
      <c r="B1203" s="190"/>
      <c r="C1203" s="191"/>
      <c r="D1203" s="192" t="s">
        <v>72</v>
      </c>
      <c r="E1203" s="204" t="s">
        <v>1545</v>
      </c>
      <c r="F1203" s="204" t="s">
        <v>1546</v>
      </c>
      <c r="G1203" s="191"/>
      <c r="H1203" s="191"/>
      <c r="I1203" s="194"/>
      <c r="J1203" s="205">
        <f>BK1203</f>
        <v>0</v>
      </c>
      <c r="K1203" s="191"/>
      <c r="L1203" s="196"/>
      <c r="M1203" s="197"/>
      <c r="N1203" s="198"/>
      <c r="O1203" s="198"/>
      <c r="P1203" s="199">
        <f>SUM(P1204:P1242)</f>
        <v>0</v>
      </c>
      <c r="Q1203" s="198"/>
      <c r="R1203" s="199">
        <f>SUM(R1204:R1242)</f>
        <v>0.17987000000000003</v>
      </c>
      <c r="S1203" s="198"/>
      <c r="T1203" s="200">
        <f>SUM(T1204:T1242)</f>
        <v>0</v>
      </c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R1203" s="201" t="s">
        <v>83</v>
      </c>
      <c r="AT1203" s="202" t="s">
        <v>72</v>
      </c>
      <c r="AU1203" s="202" t="s">
        <v>83</v>
      </c>
      <c r="AY1203" s="201" t="s">
        <v>154</v>
      </c>
      <c r="BK1203" s="203">
        <f>SUM(BK1204:BK1242)</f>
        <v>0</v>
      </c>
    </row>
    <row r="1204" spans="1:65" s="2" customFormat="1" ht="33" customHeight="1">
      <c r="A1204" s="40"/>
      <c r="B1204" s="41"/>
      <c r="C1204" s="206" t="s">
        <v>1547</v>
      </c>
      <c r="D1204" s="206" t="s">
        <v>157</v>
      </c>
      <c r="E1204" s="207" t="s">
        <v>1548</v>
      </c>
      <c r="F1204" s="208" t="s">
        <v>1549</v>
      </c>
      <c r="G1204" s="209" t="s">
        <v>160</v>
      </c>
      <c r="H1204" s="210">
        <v>9</v>
      </c>
      <c r="I1204" s="211"/>
      <c r="J1204" s="212">
        <f>ROUND(I1204*H1204,2)</f>
        <v>0</v>
      </c>
      <c r="K1204" s="208" t="s">
        <v>161</v>
      </c>
      <c r="L1204" s="46"/>
      <c r="M1204" s="213" t="s">
        <v>28</v>
      </c>
      <c r="N1204" s="214" t="s">
        <v>44</v>
      </c>
      <c r="O1204" s="86"/>
      <c r="P1204" s="215">
        <f>O1204*H1204</f>
        <v>0</v>
      </c>
      <c r="Q1204" s="215">
        <v>0.0052</v>
      </c>
      <c r="R1204" s="215">
        <f>Q1204*H1204</f>
        <v>0.046799999999999994</v>
      </c>
      <c r="S1204" s="215">
        <v>0</v>
      </c>
      <c r="T1204" s="216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17" t="s">
        <v>305</v>
      </c>
      <c r="AT1204" s="217" t="s">
        <v>157</v>
      </c>
      <c r="AU1204" s="217" t="s">
        <v>178</v>
      </c>
      <c r="AY1204" s="19" t="s">
        <v>154</v>
      </c>
      <c r="BE1204" s="218">
        <f>IF(N1204="základní",J1204,0)</f>
        <v>0</v>
      </c>
      <c r="BF1204" s="218">
        <f>IF(N1204="snížená",J1204,0)</f>
        <v>0</v>
      </c>
      <c r="BG1204" s="218">
        <f>IF(N1204="zákl. přenesená",J1204,0)</f>
        <v>0</v>
      </c>
      <c r="BH1204" s="218">
        <f>IF(N1204="sníž. přenesená",J1204,0)</f>
        <v>0</v>
      </c>
      <c r="BI1204" s="218">
        <f>IF(N1204="nulová",J1204,0)</f>
        <v>0</v>
      </c>
      <c r="BJ1204" s="19" t="s">
        <v>81</v>
      </c>
      <c r="BK1204" s="218">
        <f>ROUND(I1204*H1204,2)</f>
        <v>0</v>
      </c>
      <c r="BL1204" s="19" t="s">
        <v>305</v>
      </c>
      <c r="BM1204" s="217" t="s">
        <v>1550</v>
      </c>
    </row>
    <row r="1205" spans="1:47" s="2" customFormat="1" ht="12">
      <c r="A1205" s="40"/>
      <c r="B1205" s="41"/>
      <c r="C1205" s="42"/>
      <c r="D1205" s="219" t="s">
        <v>164</v>
      </c>
      <c r="E1205" s="42"/>
      <c r="F1205" s="220" t="s">
        <v>1551</v>
      </c>
      <c r="G1205" s="42"/>
      <c r="H1205" s="42"/>
      <c r="I1205" s="221"/>
      <c r="J1205" s="42"/>
      <c r="K1205" s="42"/>
      <c r="L1205" s="46"/>
      <c r="M1205" s="222"/>
      <c r="N1205" s="223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164</v>
      </c>
      <c r="AU1205" s="19" t="s">
        <v>178</v>
      </c>
    </row>
    <row r="1206" spans="1:47" s="2" customFormat="1" ht="12">
      <c r="A1206" s="40"/>
      <c r="B1206" s="41"/>
      <c r="C1206" s="42"/>
      <c r="D1206" s="224" t="s">
        <v>166</v>
      </c>
      <c r="E1206" s="42"/>
      <c r="F1206" s="225" t="s">
        <v>1552</v>
      </c>
      <c r="G1206" s="42"/>
      <c r="H1206" s="42"/>
      <c r="I1206" s="221"/>
      <c r="J1206" s="42"/>
      <c r="K1206" s="42"/>
      <c r="L1206" s="46"/>
      <c r="M1206" s="222"/>
      <c r="N1206" s="223"/>
      <c r="O1206" s="86"/>
      <c r="P1206" s="86"/>
      <c r="Q1206" s="86"/>
      <c r="R1206" s="86"/>
      <c r="S1206" s="86"/>
      <c r="T1206" s="87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T1206" s="19" t="s">
        <v>166</v>
      </c>
      <c r="AU1206" s="19" t="s">
        <v>178</v>
      </c>
    </row>
    <row r="1207" spans="1:51" s="13" customFormat="1" ht="12">
      <c r="A1207" s="13"/>
      <c r="B1207" s="226"/>
      <c r="C1207" s="227"/>
      <c r="D1207" s="219" t="s">
        <v>168</v>
      </c>
      <c r="E1207" s="228" t="s">
        <v>28</v>
      </c>
      <c r="F1207" s="229" t="s">
        <v>1553</v>
      </c>
      <c r="G1207" s="227"/>
      <c r="H1207" s="228" t="s">
        <v>28</v>
      </c>
      <c r="I1207" s="230"/>
      <c r="J1207" s="227"/>
      <c r="K1207" s="227"/>
      <c r="L1207" s="231"/>
      <c r="M1207" s="232"/>
      <c r="N1207" s="233"/>
      <c r="O1207" s="233"/>
      <c r="P1207" s="233"/>
      <c r="Q1207" s="233"/>
      <c r="R1207" s="233"/>
      <c r="S1207" s="233"/>
      <c r="T1207" s="23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5" t="s">
        <v>168</v>
      </c>
      <c r="AU1207" s="235" t="s">
        <v>178</v>
      </c>
      <c r="AV1207" s="13" t="s">
        <v>81</v>
      </c>
      <c r="AW1207" s="13" t="s">
        <v>35</v>
      </c>
      <c r="AX1207" s="13" t="s">
        <v>73</v>
      </c>
      <c r="AY1207" s="235" t="s">
        <v>154</v>
      </c>
    </row>
    <row r="1208" spans="1:51" s="14" customFormat="1" ht="12">
      <c r="A1208" s="14"/>
      <c r="B1208" s="236"/>
      <c r="C1208" s="237"/>
      <c r="D1208" s="219" t="s">
        <v>168</v>
      </c>
      <c r="E1208" s="238" t="s">
        <v>28</v>
      </c>
      <c r="F1208" s="239" t="s">
        <v>1554</v>
      </c>
      <c r="G1208" s="237"/>
      <c r="H1208" s="240">
        <v>9</v>
      </c>
      <c r="I1208" s="241"/>
      <c r="J1208" s="237"/>
      <c r="K1208" s="237"/>
      <c r="L1208" s="242"/>
      <c r="M1208" s="243"/>
      <c r="N1208" s="244"/>
      <c r="O1208" s="244"/>
      <c r="P1208" s="244"/>
      <c r="Q1208" s="244"/>
      <c r="R1208" s="244"/>
      <c r="S1208" s="244"/>
      <c r="T1208" s="245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6" t="s">
        <v>168</v>
      </c>
      <c r="AU1208" s="246" t="s">
        <v>178</v>
      </c>
      <c r="AV1208" s="14" t="s">
        <v>83</v>
      </c>
      <c r="AW1208" s="14" t="s">
        <v>35</v>
      </c>
      <c r="AX1208" s="14" t="s">
        <v>81</v>
      </c>
      <c r="AY1208" s="246" t="s">
        <v>154</v>
      </c>
    </row>
    <row r="1209" spans="1:65" s="2" customFormat="1" ht="16.5" customHeight="1">
      <c r="A1209" s="40"/>
      <c r="B1209" s="41"/>
      <c r="C1209" s="269" t="s">
        <v>1555</v>
      </c>
      <c r="D1209" s="269" t="s">
        <v>627</v>
      </c>
      <c r="E1209" s="270" t="s">
        <v>1556</v>
      </c>
      <c r="F1209" s="271" t="s">
        <v>1557</v>
      </c>
      <c r="G1209" s="272" t="s">
        <v>160</v>
      </c>
      <c r="H1209" s="273">
        <v>10</v>
      </c>
      <c r="I1209" s="274"/>
      <c r="J1209" s="275">
        <f>ROUND(I1209*H1209,2)</f>
        <v>0</v>
      </c>
      <c r="K1209" s="271" t="s">
        <v>161</v>
      </c>
      <c r="L1209" s="276"/>
      <c r="M1209" s="277" t="s">
        <v>28</v>
      </c>
      <c r="N1209" s="278" t="s">
        <v>44</v>
      </c>
      <c r="O1209" s="86"/>
      <c r="P1209" s="215">
        <f>O1209*H1209</f>
        <v>0</v>
      </c>
      <c r="Q1209" s="215">
        <v>0.0126</v>
      </c>
      <c r="R1209" s="215">
        <f>Q1209*H1209</f>
        <v>0.126</v>
      </c>
      <c r="S1209" s="215">
        <v>0</v>
      </c>
      <c r="T1209" s="216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17" t="s">
        <v>442</v>
      </c>
      <c r="AT1209" s="217" t="s">
        <v>627</v>
      </c>
      <c r="AU1209" s="217" t="s">
        <v>178</v>
      </c>
      <c r="AY1209" s="19" t="s">
        <v>154</v>
      </c>
      <c r="BE1209" s="218">
        <f>IF(N1209="základní",J1209,0)</f>
        <v>0</v>
      </c>
      <c r="BF1209" s="218">
        <f>IF(N1209="snížená",J1209,0)</f>
        <v>0</v>
      </c>
      <c r="BG1209" s="218">
        <f>IF(N1209="zákl. přenesená",J1209,0)</f>
        <v>0</v>
      </c>
      <c r="BH1209" s="218">
        <f>IF(N1209="sníž. přenesená",J1209,0)</f>
        <v>0</v>
      </c>
      <c r="BI1209" s="218">
        <f>IF(N1209="nulová",J1209,0)</f>
        <v>0</v>
      </c>
      <c r="BJ1209" s="19" t="s">
        <v>81</v>
      </c>
      <c r="BK1209" s="218">
        <f>ROUND(I1209*H1209,2)</f>
        <v>0</v>
      </c>
      <c r="BL1209" s="19" t="s">
        <v>305</v>
      </c>
      <c r="BM1209" s="217" t="s">
        <v>1558</v>
      </c>
    </row>
    <row r="1210" spans="1:47" s="2" customFormat="1" ht="12">
      <c r="A1210" s="40"/>
      <c r="B1210" s="41"/>
      <c r="C1210" s="42"/>
      <c r="D1210" s="219" t="s">
        <v>164</v>
      </c>
      <c r="E1210" s="42"/>
      <c r="F1210" s="220" t="s">
        <v>1557</v>
      </c>
      <c r="G1210" s="42"/>
      <c r="H1210" s="42"/>
      <c r="I1210" s="221"/>
      <c r="J1210" s="42"/>
      <c r="K1210" s="42"/>
      <c r="L1210" s="46"/>
      <c r="M1210" s="222"/>
      <c r="N1210" s="223"/>
      <c r="O1210" s="86"/>
      <c r="P1210" s="86"/>
      <c r="Q1210" s="86"/>
      <c r="R1210" s="86"/>
      <c r="S1210" s="86"/>
      <c r="T1210" s="87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T1210" s="19" t="s">
        <v>164</v>
      </c>
      <c r="AU1210" s="19" t="s">
        <v>178</v>
      </c>
    </row>
    <row r="1211" spans="1:51" s="13" customFormat="1" ht="12">
      <c r="A1211" s="13"/>
      <c r="B1211" s="226"/>
      <c r="C1211" s="227"/>
      <c r="D1211" s="219" t="s">
        <v>168</v>
      </c>
      <c r="E1211" s="228" t="s">
        <v>28</v>
      </c>
      <c r="F1211" s="229" t="s">
        <v>1559</v>
      </c>
      <c r="G1211" s="227"/>
      <c r="H1211" s="228" t="s">
        <v>28</v>
      </c>
      <c r="I1211" s="230"/>
      <c r="J1211" s="227"/>
      <c r="K1211" s="227"/>
      <c r="L1211" s="231"/>
      <c r="M1211" s="232"/>
      <c r="N1211" s="233"/>
      <c r="O1211" s="233"/>
      <c r="P1211" s="233"/>
      <c r="Q1211" s="233"/>
      <c r="R1211" s="233"/>
      <c r="S1211" s="233"/>
      <c r="T1211" s="23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5" t="s">
        <v>168</v>
      </c>
      <c r="AU1211" s="235" t="s">
        <v>178</v>
      </c>
      <c r="AV1211" s="13" t="s">
        <v>81</v>
      </c>
      <c r="AW1211" s="13" t="s">
        <v>35</v>
      </c>
      <c r="AX1211" s="13" t="s">
        <v>73</v>
      </c>
      <c r="AY1211" s="235" t="s">
        <v>154</v>
      </c>
    </row>
    <row r="1212" spans="1:51" s="13" customFormat="1" ht="12">
      <c r="A1212" s="13"/>
      <c r="B1212" s="226"/>
      <c r="C1212" s="227"/>
      <c r="D1212" s="219" t="s">
        <v>168</v>
      </c>
      <c r="E1212" s="228" t="s">
        <v>28</v>
      </c>
      <c r="F1212" s="229" t="s">
        <v>1560</v>
      </c>
      <c r="G1212" s="227"/>
      <c r="H1212" s="228" t="s">
        <v>28</v>
      </c>
      <c r="I1212" s="230"/>
      <c r="J1212" s="227"/>
      <c r="K1212" s="227"/>
      <c r="L1212" s="231"/>
      <c r="M1212" s="232"/>
      <c r="N1212" s="233"/>
      <c r="O1212" s="233"/>
      <c r="P1212" s="233"/>
      <c r="Q1212" s="233"/>
      <c r="R1212" s="233"/>
      <c r="S1212" s="233"/>
      <c r="T1212" s="23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5" t="s">
        <v>168</v>
      </c>
      <c r="AU1212" s="235" t="s">
        <v>178</v>
      </c>
      <c r="AV1212" s="13" t="s">
        <v>81</v>
      </c>
      <c r="AW1212" s="13" t="s">
        <v>35</v>
      </c>
      <c r="AX1212" s="13" t="s">
        <v>73</v>
      </c>
      <c r="AY1212" s="235" t="s">
        <v>154</v>
      </c>
    </row>
    <row r="1213" spans="1:51" s="13" customFormat="1" ht="12">
      <c r="A1213" s="13"/>
      <c r="B1213" s="226"/>
      <c r="C1213" s="227"/>
      <c r="D1213" s="219" t="s">
        <v>168</v>
      </c>
      <c r="E1213" s="228" t="s">
        <v>28</v>
      </c>
      <c r="F1213" s="229" t="s">
        <v>1561</v>
      </c>
      <c r="G1213" s="227"/>
      <c r="H1213" s="228" t="s">
        <v>28</v>
      </c>
      <c r="I1213" s="230"/>
      <c r="J1213" s="227"/>
      <c r="K1213" s="227"/>
      <c r="L1213" s="231"/>
      <c r="M1213" s="232"/>
      <c r="N1213" s="233"/>
      <c r="O1213" s="233"/>
      <c r="P1213" s="233"/>
      <c r="Q1213" s="233"/>
      <c r="R1213" s="233"/>
      <c r="S1213" s="233"/>
      <c r="T1213" s="23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5" t="s">
        <v>168</v>
      </c>
      <c r="AU1213" s="235" t="s">
        <v>178</v>
      </c>
      <c r="AV1213" s="13" t="s">
        <v>81</v>
      </c>
      <c r="AW1213" s="13" t="s">
        <v>35</v>
      </c>
      <c r="AX1213" s="13" t="s">
        <v>73</v>
      </c>
      <c r="AY1213" s="235" t="s">
        <v>154</v>
      </c>
    </row>
    <row r="1214" spans="1:51" s="14" customFormat="1" ht="12">
      <c r="A1214" s="14"/>
      <c r="B1214" s="236"/>
      <c r="C1214" s="237"/>
      <c r="D1214" s="219" t="s">
        <v>168</v>
      </c>
      <c r="E1214" s="238" t="s">
        <v>28</v>
      </c>
      <c r="F1214" s="239" t="s">
        <v>1562</v>
      </c>
      <c r="G1214" s="237"/>
      <c r="H1214" s="240">
        <v>10</v>
      </c>
      <c r="I1214" s="241"/>
      <c r="J1214" s="237"/>
      <c r="K1214" s="237"/>
      <c r="L1214" s="242"/>
      <c r="M1214" s="243"/>
      <c r="N1214" s="244"/>
      <c r="O1214" s="244"/>
      <c r="P1214" s="244"/>
      <c r="Q1214" s="244"/>
      <c r="R1214" s="244"/>
      <c r="S1214" s="244"/>
      <c r="T1214" s="245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6" t="s">
        <v>168</v>
      </c>
      <c r="AU1214" s="246" t="s">
        <v>178</v>
      </c>
      <c r="AV1214" s="14" t="s">
        <v>83</v>
      </c>
      <c r="AW1214" s="14" t="s">
        <v>35</v>
      </c>
      <c r="AX1214" s="14" t="s">
        <v>81</v>
      </c>
      <c r="AY1214" s="246" t="s">
        <v>154</v>
      </c>
    </row>
    <row r="1215" spans="1:65" s="2" customFormat="1" ht="21.75" customHeight="1">
      <c r="A1215" s="40"/>
      <c r="B1215" s="41"/>
      <c r="C1215" s="206" t="s">
        <v>1563</v>
      </c>
      <c r="D1215" s="206" t="s">
        <v>157</v>
      </c>
      <c r="E1215" s="207" t="s">
        <v>1564</v>
      </c>
      <c r="F1215" s="208" t="s">
        <v>1565</v>
      </c>
      <c r="G1215" s="209" t="s">
        <v>190</v>
      </c>
      <c r="H1215" s="210">
        <v>4.4</v>
      </c>
      <c r="I1215" s="211"/>
      <c r="J1215" s="212">
        <f>ROUND(I1215*H1215,2)</f>
        <v>0</v>
      </c>
      <c r="K1215" s="208" t="s">
        <v>161</v>
      </c>
      <c r="L1215" s="46"/>
      <c r="M1215" s="213" t="s">
        <v>28</v>
      </c>
      <c r="N1215" s="214" t="s">
        <v>44</v>
      </c>
      <c r="O1215" s="86"/>
      <c r="P1215" s="215">
        <f>O1215*H1215</f>
        <v>0</v>
      </c>
      <c r="Q1215" s="215">
        <v>0.0005</v>
      </c>
      <c r="R1215" s="215">
        <f>Q1215*H1215</f>
        <v>0.0022</v>
      </c>
      <c r="S1215" s="215">
        <v>0</v>
      </c>
      <c r="T1215" s="216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17" t="s">
        <v>305</v>
      </c>
      <c r="AT1215" s="217" t="s">
        <v>157</v>
      </c>
      <c r="AU1215" s="217" t="s">
        <v>178</v>
      </c>
      <c r="AY1215" s="19" t="s">
        <v>154</v>
      </c>
      <c r="BE1215" s="218">
        <f>IF(N1215="základní",J1215,0)</f>
        <v>0</v>
      </c>
      <c r="BF1215" s="218">
        <f>IF(N1215="snížená",J1215,0)</f>
        <v>0</v>
      </c>
      <c r="BG1215" s="218">
        <f>IF(N1215="zákl. přenesená",J1215,0)</f>
        <v>0</v>
      </c>
      <c r="BH1215" s="218">
        <f>IF(N1215="sníž. přenesená",J1215,0)</f>
        <v>0</v>
      </c>
      <c r="BI1215" s="218">
        <f>IF(N1215="nulová",J1215,0)</f>
        <v>0</v>
      </c>
      <c r="BJ1215" s="19" t="s">
        <v>81</v>
      </c>
      <c r="BK1215" s="218">
        <f>ROUND(I1215*H1215,2)</f>
        <v>0</v>
      </c>
      <c r="BL1215" s="19" t="s">
        <v>305</v>
      </c>
      <c r="BM1215" s="217" t="s">
        <v>1566</v>
      </c>
    </row>
    <row r="1216" spans="1:47" s="2" customFormat="1" ht="12">
      <c r="A1216" s="40"/>
      <c r="B1216" s="41"/>
      <c r="C1216" s="42"/>
      <c r="D1216" s="219" t="s">
        <v>164</v>
      </c>
      <c r="E1216" s="42"/>
      <c r="F1216" s="220" t="s">
        <v>1567</v>
      </c>
      <c r="G1216" s="42"/>
      <c r="H1216" s="42"/>
      <c r="I1216" s="221"/>
      <c r="J1216" s="42"/>
      <c r="K1216" s="42"/>
      <c r="L1216" s="46"/>
      <c r="M1216" s="222"/>
      <c r="N1216" s="223"/>
      <c r="O1216" s="86"/>
      <c r="P1216" s="86"/>
      <c r="Q1216" s="86"/>
      <c r="R1216" s="86"/>
      <c r="S1216" s="86"/>
      <c r="T1216" s="87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T1216" s="19" t="s">
        <v>164</v>
      </c>
      <c r="AU1216" s="19" t="s">
        <v>178</v>
      </c>
    </row>
    <row r="1217" spans="1:47" s="2" customFormat="1" ht="12">
      <c r="A1217" s="40"/>
      <c r="B1217" s="41"/>
      <c r="C1217" s="42"/>
      <c r="D1217" s="224" t="s">
        <v>166</v>
      </c>
      <c r="E1217" s="42"/>
      <c r="F1217" s="225" t="s">
        <v>1568</v>
      </c>
      <c r="G1217" s="42"/>
      <c r="H1217" s="42"/>
      <c r="I1217" s="221"/>
      <c r="J1217" s="42"/>
      <c r="K1217" s="42"/>
      <c r="L1217" s="46"/>
      <c r="M1217" s="222"/>
      <c r="N1217" s="223"/>
      <c r="O1217" s="86"/>
      <c r="P1217" s="86"/>
      <c r="Q1217" s="86"/>
      <c r="R1217" s="86"/>
      <c r="S1217" s="86"/>
      <c r="T1217" s="87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T1217" s="19" t="s">
        <v>166</v>
      </c>
      <c r="AU1217" s="19" t="s">
        <v>178</v>
      </c>
    </row>
    <row r="1218" spans="1:51" s="14" customFormat="1" ht="12">
      <c r="A1218" s="14"/>
      <c r="B1218" s="236"/>
      <c r="C1218" s="237"/>
      <c r="D1218" s="219" t="s">
        <v>168</v>
      </c>
      <c r="E1218" s="238" t="s">
        <v>28</v>
      </c>
      <c r="F1218" s="239" t="s">
        <v>1569</v>
      </c>
      <c r="G1218" s="237"/>
      <c r="H1218" s="240">
        <v>4.4</v>
      </c>
      <c r="I1218" s="241"/>
      <c r="J1218" s="237"/>
      <c r="K1218" s="237"/>
      <c r="L1218" s="242"/>
      <c r="M1218" s="243"/>
      <c r="N1218" s="244"/>
      <c r="O1218" s="244"/>
      <c r="P1218" s="244"/>
      <c r="Q1218" s="244"/>
      <c r="R1218" s="244"/>
      <c r="S1218" s="244"/>
      <c r="T1218" s="245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46" t="s">
        <v>168</v>
      </c>
      <c r="AU1218" s="246" t="s">
        <v>178</v>
      </c>
      <c r="AV1218" s="14" t="s">
        <v>83</v>
      </c>
      <c r="AW1218" s="14" t="s">
        <v>35</v>
      </c>
      <c r="AX1218" s="14" t="s">
        <v>81</v>
      </c>
      <c r="AY1218" s="246" t="s">
        <v>154</v>
      </c>
    </row>
    <row r="1219" spans="1:65" s="2" customFormat="1" ht="21.75" customHeight="1">
      <c r="A1219" s="40"/>
      <c r="B1219" s="41"/>
      <c r="C1219" s="206" t="s">
        <v>1570</v>
      </c>
      <c r="D1219" s="206" t="s">
        <v>157</v>
      </c>
      <c r="E1219" s="207" t="s">
        <v>1571</v>
      </c>
      <c r="F1219" s="208" t="s">
        <v>1572</v>
      </c>
      <c r="G1219" s="209" t="s">
        <v>190</v>
      </c>
      <c r="H1219" s="210">
        <v>7</v>
      </c>
      <c r="I1219" s="211"/>
      <c r="J1219" s="212">
        <f>ROUND(I1219*H1219,2)</f>
        <v>0</v>
      </c>
      <c r="K1219" s="208" t="s">
        <v>161</v>
      </c>
      <c r="L1219" s="46"/>
      <c r="M1219" s="213" t="s">
        <v>28</v>
      </c>
      <c r="N1219" s="214" t="s">
        <v>44</v>
      </c>
      <c r="O1219" s="86"/>
      <c r="P1219" s="215">
        <f>O1219*H1219</f>
        <v>0</v>
      </c>
      <c r="Q1219" s="215">
        <v>0.00055</v>
      </c>
      <c r="R1219" s="215">
        <f>Q1219*H1219</f>
        <v>0.00385</v>
      </c>
      <c r="S1219" s="215">
        <v>0</v>
      </c>
      <c r="T1219" s="216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17" t="s">
        <v>305</v>
      </c>
      <c r="AT1219" s="217" t="s">
        <v>157</v>
      </c>
      <c r="AU1219" s="217" t="s">
        <v>178</v>
      </c>
      <c r="AY1219" s="19" t="s">
        <v>154</v>
      </c>
      <c r="BE1219" s="218">
        <f>IF(N1219="základní",J1219,0)</f>
        <v>0</v>
      </c>
      <c r="BF1219" s="218">
        <f>IF(N1219="snížená",J1219,0)</f>
        <v>0</v>
      </c>
      <c r="BG1219" s="218">
        <f>IF(N1219="zákl. přenesená",J1219,0)</f>
        <v>0</v>
      </c>
      <c r="BH1219" s="218">
        <f>IF(N1219="sníž. přenesená",J1219,0)</f>
        <v>0</v>
      </c>
      <c r="BI1219" s="218">
        <f>IF(N1219="nulová",J1219,0)</f>
        <v>0</v>
      </c>
      <c r="BJ1219" s="19" t="s">
        <v>81</v>
      </c>
      <c r="BK1219" s="218">
        <f>ROUND(I1219*H1219,2)</f>
        <v>0</v>
      </c>
      <c r="BL1219" s="19" t="s">
        <v>305</v>
      </c>
      <c r="BM1219" s="217" t="s">
        <v>1573</v>
      </c>
    </row>
    <row r="1220" spans="1:47" s="2" customFormat="1" ht="12">
      <c r="A1220" s="40"/>
      <c r="B1220" s="41"/>
      <c r="C1220" s="42"/>
      <c r="D1220" s="219" t="s">
        <v>164</v>
      </c>
      <c r="E1220" s="42"/>
      <c r="F1220" s="220" t="s">
        <v>1574</v>
      </c>
      <c r="G1220" s="42"/>
      <c r="H1220" s="42"/>
      <c r="I1220" s="221"/>
      <c r="J1220" s="42"/>
      <c r="K1220" s="42"/>
      <c r="L1220" s="46"/>
      <c r="M1220" s="222"/>
      <c r="N1220" s="223"/>
      <c r="O1220" s="86"/>
      <c r="P1220" s="86"/>
      <c r="Q1220" s="86"/>
      <c r="R1220" s="86"/>
      <c r="S1220" s="86"/>
      <c r="T1220" s="87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T1220" s="19" t="s">
        <v>164</v>
      </c>
      <c r="AU1220" s="19" t="s">
        <v>178</v>
      </c>
    </row>
    <row r="1221" spans="1:47" s="2" customFormat="1" ht="12">
      <c r="A1221" s="40"/>
      <c r="B1221" s="41"/>
      <c r="C1221" s="42"/>
      <c r="D1221" s="224" t="s">
        <v>166</v>
      </c>
      <c r="E1221" s="42"/>
      <c r="F1221" s="225" t="s">
        <v>1575</v>
      </c>
      <c r="G1221" s="42"/>
      <c r="H1221" s="42"/>
      <c r="I1221" s="221"/>
      <c r="J1221" s="42"/>
      <c r="K1221" s="42"/>
      <c r="L1221" s="46"/>
      <c r="M1221" s="222"/>
      <c r="N1221" s="223"/>
      <c r="O1221" s="86"/>
      <c r="P1221" s="86"/>
      <c r="Q1221" s="86"/>
      <c r="R1221" s="86"/>
      <c r="S1221" s="86"/>
      <c r="T1221" s="87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T1221" s="19" t="s">
        <v>166</v>
      </c>
      <c r="AU1221" s="19" t="s">
        <v>178</v>
      </c>
    </row>
    <row r="1222" spans="1:51" s="14" customFormat="1" ht="12">
      <c r="A1222" s="14"/>
      <c r="B1222" s="236"/>
      <c r="C1222" s="237"/>
      <c r="D1222" s="219" t="s">
        <v>168</v>
      </c>
      <c r="E1222" s="238" t="s">
        <v>28</v>
      </c>
      <c r="F1222" s="239" t="s">
        <v>1576</v>
      </c>
      <c r="G1222" s="237"/>
      <c r="H1222" s="240">
        <v>7</v>
      </c>
      <c r="I1222" s="241"/>
      <c r="J1222" s="237"/>
      <c r="K1222" s="237"/>
      <c r="L1222" s="242"/>
      <c r="M1222" s="243"/>
      <c r="N1222" s="244"/>
      <c r="O1222" s="244"/>
      <c r="P1222" s="244"/>
      <c r="Q1222" s="244"/>
      <c r="R1222" s="244"/>
      <c r="S1222" s="244"/>
      <c r="T1222" s="245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6" t="s">
        <v>168</v>
      </c>
      <c r="AU1222" s="246" t="s">
        <v>178</v>
      </c>
      <c r="AV1222" s="14" t="s">
        <v>83</v>
      </c>
      <c r="AW1222" s="14" t="s">
        <v>35</v>
      </c>
      <c r="AX1222" s="14" t="s">
        <v>81</v>
      </c>
      <c r="AY1222" s="246" t="s">
        <v>154</v>
      </c>
    </row>
    <row r="1223" spans="1:65" s="2" customFormat="1" ht="24.15" customHeight="1">
      <c r="A1223" s="40"/>
      <c r="B1223" s="41"/>
      <c r="C1223" s="206" t="s">
        <v>1577</v>
      </c>
      <c r="D1223" s="206" t="s">
        <v>157</v>
      </c>
      <c r="E1223" s="207" t="s">
        <v>1578</v>
      </c>
      <c r="F1223" s="208" t="s">
        <v>1579</v>
      </c>
      <c r="G1223" s="209" t="s">
        <v>160</v>
      </c>
      <c r="H1223" s="210">
        <v>1</v>
      </c>
      <c r="I1223" s="211"/>
      <c r="J1223" s="212">
        <f>ROUND(I1223*H1223,2)</f>
        <v>0</v>
      </c>
      <c r="K1223" s="208" t="s">
        <v>161</v>
      </c>
      <c r="L1223" s="46"/>
      <c r="M1223" s="213" t="s">
        <v>28</v>
      </c>
      <c r="N1223" s="214" t="s">
        <v>44</v>
      </c>
      <c r="O1223" s="86"/>
      <c r="P1223" s="215">
        <f>O1223*H1223</f>
        <v>0</v>
      </c>
      <c r="Q1223" s="215">
        <v>0.00063</v>
      </c>
      <c r="R1223" s="215">
        <f>Q1223*H1223</f>
        <v>0.00063</v>
      </c>
      <c r="S1223" s="215">
        <v>0</v>
      </c>
      <c r="T1223" s="216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17" t="s">
        <v>305</v>
      </c>
      <c r="AT1223" s="217" t="s">
        <v>157</v>
      </c>
      <c r="AU1223" s="217" t="s">
        <v>178</v>
      </c>
      <c r="AY1223" s="19" t="s">
        <v>154</v>
      </c>
      <c r="BE1223" s="218">
        <f>IF(N1223="základní",J1223,0)</f>
        <v>0</v>
      </c>
      <c r="BF1223" s="218">
        <f>IF(N1223="snížená",J1223,0)</f>
        <v>0</v>
      </c>
      <c r="BG1223" s="218">
        <f>IF(N1223="zákl. přenesená",J1223,0)</f>
        <v>0</v>
      </c>
      <c r="BH1223" s="218">
        <f>IF(N1223="sníž. přenesená",J1223,0)</f>
        <v>0</v>
      </c>
      <c r="BI1223" s="218">
        <f>IF(N1223="nulová",J1223,0)</f>
        <v>0</v>
      </c>
      <c r="BJ1223" s="19" t="s">
        <v>81</v>
      </c>
      <c r="BK1223" s="218">
        <f>ROUND(I1223*H1223,2)</f>
        <v>0</v>
      </c>
      <c r="BL1223" s="19" t="s">
        <v>305</v>
      </c>
      <c r="BM1223" s="217" t="s">
        <v>1580</v>
      </c>
    </row>
    <row r="1224" spans="1:47" s="2" customFormat="1" ht="12">
      <c r="A1224" s="40"/>
      <c r="B1224" s="41"/>
      <c r="C1224" s="42"/>
      <c r="D1224" s="219" t="s">
        <v>164</v>
      </c>
      <c r="E1224" s="42"/>
      <c r="F1224" s="220" t="s">
        <v>1581</v>
      </c>
      <c r="G1224" s="42"/>
      <c r="H1224" s="42"/>
      <c r="I1224" s="221"/>
      <c r="J1224" s="42"/>
      <c r="K1224" s="42"/>
      <c r="L1224" s="46"/>
      <c r="M1224" s="222"/>
      <c r="N1224" s="223"/>
      <c r="O1224" s="86"/>
      <c r="P1224" s="86"/>
      <c r="Q1224" s="86"/>
      <c r="R1224" s="86"/>
      <c r="S1224" s="86"/>
      <c r="T1224" s="87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9" t="s">
        <v>164</v>
      </c>
      <c r="AU1224" s="19" t="s">
        <v>178</v>
      </c>
    </row>
    <row r="1225" spans="1:47" s="2" customFormat="1" ht="12">
      <c r="A1225" s="40"/>
      <c r="B1225" s="41"/>
      <c r="C1225" s="42"/>
      <c r="D1225" s="224" t="s">
        <v>166</v>
      </c>
      <c r="E1225" s="42"/>
      <c r="F1225" s="225" t="s">
        <v>1582</v>
      </c>
      <c r="G1225" s="42"/>
      <c r="H1225" s="42"/>
      <c r="I1225" s="221"/>
      <c r="J1225" s="42"/>
      <c r="K1225" s="42"/>
      <c r="L1225" s="46"/>
      <c r="M1225" s="222"/>
      <c r="N1225" s="223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166</v>
      </c>
      <c r="AU1225" s="19" t="s">
        <v>178</v>
      </c>
    </row>
    <row r="1226" spans="1:51" s="13" customFormat="1" ht="12">
      <c r="A1226" s="13"/>
      <c r="B1226" s="226"/>
      <c r="C1226" s="227"/>
      <c r="D1226" s="219" t="s">
        <v>168</v>
      </c>
      <c r="E1226" s="228" t="s">
        <v>28</v>
      </c>
      <c r="F1226" s="229" t="s">
        <v>1583</v>
      </c>
      <c r="G1226" s="227"/>
      <c r="H1226" s="228" t="s">
        <v>28</v>
      </c>
      <c r="I1226" s="230"/>
      <c r="J1226" s="227"/>
      <c r="K1226" s="227"/>
      <c r="L1226" s="231"/>
      <c r="M1226" s="232"/>
      <c r="N1226" s="233"/>
      <c r="O1226" s="233"/>
      <c r="P1226" s="233"/>
      <c r="Q1226" s="233"/>
      <c r="R1226" s="233"/>
      <c r="S1226" s="233"/>
      <c r="T1226" s="23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35" t="s">
        <v>168</v>
      </c>
      <c r="AU1226" s="235" t="s">
        <v>178</v>
      </c>
      <c r="AV1226" s="13" t="s">
        <v>81</v>
      </c>
      <c r="AW1226" s="13" t="s">
        <v>35</v>
      </c>
      <c r="AX1226" s="13" t="s">
        <v>73</v>
      </c>
      <c r="AY1226" s="235" t="s">
        <v>154</v>
      </c>
    </row>
    <row r="1227" spans="1:51" s="14" customFormat="1" ht="12">
      <c r="A1227" s="14"/>
      <c r="B1227" s="236"/>
      <c r="C1227" s="237"/>
      <c r="D1227" s="219" t="s">
        <v>168</v>
      </c>
      <c r="E1227" s="238" t="s">
        <v>28</v>
      </c>
      <c r="F1227" s="239" t="s">
        <v>81</v>
      </c>
      <c r="G1227" s="237"/>
      <c r="H1227" s="240">
        <v>1</v>
      </c>
      <c r="I1227" s="241"/>
      <c r="J1227" s="237"/>
      <c r="K1227" s="237"/>
      <c r="L1227" s="242"/>
      <c r="M1227" s="243"/>
      <c r="N1227" s="244"/>
      <c r="O1227" s="244"/>
      <c r="P1227" s="244"/>
      <c r="Q1227" s="244"/>
      <c r="R1227" s="244"/>
      <c r="S1227" s="244"/>
      <c r="T1227" s="245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46" t="s">
        <v>168</v>
      </c>
      <c r="AU1227" s="246" t="s">
        <v>178</v>
      </c>
      <c r="AV1227" s="14" t="s">
        <v>83</v>
      </c>
      <c r="AW1227" s="14" t="s">
        <v>35</v>
      </c>
      <c r="AX1227" s="14" t="s">
        <v>81</v>
      </c>
      <c r="AY1227" s="246" t="s">
        <v>154</v>
      </c>
    </row>
    <row r="1228" spans="1:65" s="2" customFormat="1" ht="24.15" customHeight="1">
      <c r="A1228" s="40"/>
      <c r="B1228" s="41"/>
      <c r="C1228" s="269" t="s">
        <v>1584</v>
      </c>
      <c r="D1228" s="269" t="s">
        <v>627</v>
      </c>
      <c r="E1228" s="270" t="s">
        <v>1585</v>
      </c>
      <c r="F1228" s="271" t="s">
        <v>1586</v>
      </c>
      <c r="G1228" s="272" t="s">
        <v>207</v>
      </c>
      <c r="H1228" s="273">
        <v>1</v>
      </c>
      <c r="I1228" s="274"/>
      <c r="J1228" s="275">
        <f>ROUND(I1228*H1228,2)</f>
        <v>0</v>
      </c>
      <c r="K1228" s="271" t="s">
        <v>161</v>
      </c>
      <c r="L1228" s="276"/>
      <c r="M1228" s="277" t="s">
        <v>28</v>
      </c>
      <c r="N1228" s="278" t="s">
        <v>44</v>
      </c>
      <c r="O1228" s="86"/>
      <c r="P1228" s="215">
        <f>O1228*H1228</f>
        <v>0</v>
      </c>
      <c r="Q1228" s="215">
        <v>0</v>
      </c>
      <c r="R1228" s="215">
        <f>Q1228*H1228</f>
        <v>0</v>
      </c>
      <c r="S1228" s="215">
        <v>0</v>
      </c>
      <c r="T1228" s="216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17" t="s">
        <v>442</v>
      </c>
      <c r="AT1228" s="217" t="s">
        <v>627</v>
      </c>
      <c r="AU1228" s="217" t="s">
        <v>178</v>
      </c>
      <c r="AY1228" s="19" t="s">
        <v>154</v>
      </c>
      <c r="BE1228" s="218">
        <f>IF(N1228="základní",J1228,0)</f>
        <v>0</v>
      </c>
      <c r="BF1228" s="218">
        <f>IF(N1228="snížená",J1228,0)</f>
        <v>0</v>
      </c>
      <c r="BG1228" s="218">
        <f>IF(N1228="zákl. přenesená",J1228,0)</f>
        <v>0</v>
      </c>
      <c r="BH1228" s="218">
        <f>IF(N1228="sníž. přenesená",J1228,0)</f>
        <v>0</v>
      </c>
      <c r="BI1228" s="218">
        <f>IF(N1228="nulová",J1228,0)</f>
        <v>0</v>
      </c>
      <c r="BJ1228" s="19" t="s">
        <v>81</v>
      </c>
      <c r="BK1228" s="218">
        <f>ROUND(I1228*H1228,2)</f>
        <v>0</v>
      </c>
      <c r="BL1228" s="19" t="s">
        <v>305</v>
      </c>
      <c r="BM1228" s="217" t="s">
        <v>1587</v>
      </c>
    </row>
    <row r="1229" spans="1:47" s="2" customFormat="1" ht="12">
      <c r="A1229" s="40"/>
      <c r="B1229" s="41"/>
      <c r="C1229" s="42"/>
      <c r="D1229" s="219" t="s">
        <v>164</v>
      </c>
      <c r="E1229" s="42"/>
      <c r="F1229" s="220" t="s">
        <v>1586</v>
      </c>
      <c r="G1229" s="42"/>
      <c r="H1229" s="42"/>
      <c r="I1229" s="221"/>
      <c r="J1229" s="42"/>
      <c r="K1229" s="42"/>
      <c r="L1229" s="46"/>
      <c r="M1229" s="222"/>
      <c r="N1229" s="223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164</v>
      </c>
      <c r="AU1229" s="19" t="s">
        <v>178</v>
      </c>
    </row>
    <row r="1230" spans="1:51" s="13" customFormat="1" ht="12">
      <c r="A1230" s="13"/>
      <c r="B1230" s="226"/>
      <c r="C1230" s="227"/>
      <c r="D1230" s="219" t="s">
        <v>168</v>
      </c>
      <c r="E1230" s="228" t="s">
        <v>28</v>
      </c>
      <c r="F1230" s="229" t="s">
        <v>1588</v>
      </c>
      <c r="G1230" s="227"/>
      <c r="H1230" s="228" t="s">
        <v>28</v>
      </c>
      <c r="I1230" s="230"/>
      <c r="J1230" s="227"/>
      <c r="K1230" s="227"/>
      <c r="L1230" s="231"/>
      <c r="M1230" s="232"/>
      <c r="N1230" s="233"/>
      <c r="O1230" s="233"/>
      <c r="P1230" s="233"/>
      <c r="Q1230" s="233"/>
      <c r="R1230" s="233"/>
      <c r="S1230" s="233"/>
      <c r="T1230" s="234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5" t="s">
        <v>168</v>
      </c>
      <c r="AU1230" s="235" t="s">
        <v>178</v>
      </c>
      <c r="AV1230" s="13" t="s">
        <v>81</v>
      </c>
      <c r="AW1230" s="13" t="s">
        <v>35</v>
      </c>
      <c r="AX1230" s="13" t="s">
        <v>73</v>
      </c>
      <c r="AY1230" s="235" t="s">
        <v>154</v>
      </c>
    </row>
    <row r="1231" spans="1:51" s="14" customFormat="1" ht="12">
      <c r="A1231" s="14"/>
      <c r="B1231" s="236"/>
      <c r="C1231" s="237"/>
      <c r="D1231" s="219" t="s">
        <v>168</v>
      </c>
      <c r="E1231" s="238" t="s">
        <v>28</v>
      </c>
      <c r="F1231" s="239" t="s">
        <v>81</v>
      </c>
      <c r="G1231" s="237"/>
      <c r="H1231" s="240">
        <v>1</v>
      </c>
      <c r="I1231" s="241"/>
      <c r="J1231" s="237"/>
      <c r="K1231" s="237"/>
      <c r="L1231" s="242"/>
      <c r="M1231" s="243"/>
      <c r="N1231" s="244"/>
      <c r="O1231" s="244"/>
      <c r="P1231" s="244"/>
      <c r="Q1231" s="244"/>
      <c r="R1231" s="244"/>
      <c r="S1231" s="244"/>
      <c r="T1231" s="245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46" t="s">
        <v>168</v>
      </c>
      <c r="AU1231" s="246" t="s">
        <v>178</v>
      </c>
      <c r="AV1231" s="14" t="s">
        <v>83</v>
      </c>
      <c r="AW1231" s="14" t="s">
        <v>35</v>
      </c>
      <c r="AX1231" s="14" t="s">
        <v>81</v>
      </c>
      <c r="AY1231" s="246" t="s">
        <v>154</v>
      </c>
    </row>
    <row r="1232" spans="1:65" s="2" customFormat="1" ht="16.5" customHeight="1">
      <c r="A1232" s="40"/>
      <c r="B1232" s="41"/>
      <c r="C1232" s="206" t="s">
        <v>1589</v>
      </c>
      <c r="D1232" s="206" t="s">
        <v>157</v>
      </c>
      <c r="E1232" s="207" t="s">
        <v>1590</v>
      </c>
      <c r="F1232" s="208" t="s">
        <v>1591</v>
      </c>
      <c r="G1232" s="209" t="s">
        <v>190</v>
      </c>
      <c r="H1232" s="210">
        <v>13</v>
      </c>
      <c r="I1232" s="211"/>
      <c r="J1232" s="212">
        <f>ROUND(I1232*H1232,2)</f>
        <v>0</v>
      </c>
      <c r="K1232" s="208" t="s">
        <v>161</v>
      </c>
      <c r="L1232" s="46"/>
      <c r="M1232" s="213" t="s">
        <v>28</v>
      </c>
      <c r="N1232" s="214" t="s">
        <v>44</v>
      </c>
      <c r="O1232" s="86"/>
      <c r="P1232" s="215">
        <f>O1232*H1232</f>
        <v>0</v>
      </c>
      <c r="Q1232" s="215">
        <v>3E-05</v>
      </c>
      <c r="R1232" s="215">
        <f>Q1232*H1232</f>
        <v>0.00039</v>
      </c>
      <c r="S1232" s="215">
        <v>0</v>
      </c>
      <c r="T1232" s="216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17" t="s">
        <v>305</v>
      </c>
      <c r="AT1232" s="217" t="s">
        <v>157</v>
      </c>
      <c r="AU1232" s="217" t="s">
        <v>178</v>
      </c>
      <c r="AY1232" s="19" t="s">
        <v>154</v>
      </c>
      <c r="BE1232" s="218">
        <f>IF(N1232="základní",J1232,0)</f>
        <v>0</v>
      </c>
      <c r="BF1232" s="218">
        <f>IF(N1232="snížená",J1232,0)</f>
        <v>0</v>
      </c>
      <c r="BG1232" s="218">
        <f>IF(N1232="zákl. přenesená",J1232,0)</f>
        <v>0</v>
      </c>
      <c r="BH1232" s="218">
        <f>IF(N1232="sníž. přenesená",J1232,0)</f>
        <v>0</v>
      </c>
      <c r="BI1232" s="218">
        <f>IF(N1232="nulová",J1232,0)</f>
        <v>0</v>
      </c>
      <c r="BJ1232" s="19" t="s">
        <v>81</v>
      </c>
      <c r="BK1232" s="218">
        <f>ROUND(I1232*H1232,2)</f>
        <v>0</v>
      </c>
      <c r="BL1232" s="19" t="s">
        <v>305</v>
      </c>
      <c r="BM1232" s="217" t="s">
        <v>1592</v>
      </c>
    </row>
    <row r="1233" spans="1:47" s="2" customFormat="1" ht="12">
      <c r="A1233" s="40"/>
      <c r="B1233" s="41"/>
      <c r="C1233" s="42"/>
      <c r="D1233" s="219" t="s">
        <v>164</v>
      </c>
      <c r="E1233" s="42"/>
      <c r="F1233" s="220" t="s">
        <v>1593</v>
      </c>
      <c r="G1233" s="42"/>
      <c r="H1233" s="42"/>
      <c r="I1233" s="221"/>
      <c r="J1233" s="42"/>
      <c r="K1233" s="42"/>
      <c r="L1233" s="46"/>
      <c r="M1233" s="222"/>
      <c r="N1233" s="223"/>
      <c r="O1233" s="86"/>
      <c r="P1233" s="86"/>
      <c r="Q1233" s="86"/>
      <c r="R1233" s="86"/>
      <c r="S1233" s="86"/>
      <c r="T1233" s="87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9" t="s">
        <v>164</v>
      </c>
      <c r="AU1233" s="19" t="s">
        <v>178</v>
      </c>
    </row>
    <row r="1234" spans="1:47" s="2" customFormat="1" ht="12">
      <c r="A1234" s="40"/>
      <c r="B1234" s="41"/>
      <c r="C1234" s="42"/>
      <c r="D1234" s="224" t="s">
        <v>166</v>
      </c>
      <c r="E1234" s="42"/>
      <c r="F1234" s="225" t="s">
        <v>1594</v>
      </c>
      <c r="G1234" s="42"/>
      <c r="H1234" s="42"/>
      <c r="I1234" s="221"/>
      <c r="J1234" s="42"/>
      <c r="K1234" s="42"/>
      <c r="L1234" s="46"/>
      <c r="M1234" s="222"/>
      <c r="N1234" s="223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166</v>
      </c>
      <c r="AU1234" s="19" t="s">
        <v>178</v>
      </c>
    </row>
    <row r="1235" spans="1:51" s="13" customFormat="1" ht="12">
      <c r="A1235" s="13"/>
      <c r="B1235" s="226"/>
      <c r="C1235" s="227"/>
      <c r="D1235" s="219" t="s">
        <v>168</v>
      </c>
      <c r="E1235" s="228" t="s">
        <v>28</v>
      </c>
      <c r="F1235" s="229" t="s">
        <v>1595</v>
      </c>
      <c r="G1235" s="227"/>
      <c r="H1235" s="228" t="s">
        <v>28</v>
      </c>
      <c r="I1235" s="230"/>
      <c r="J1235" s="227"/>
      <c r="K1235" s="227"/>
      <c r="L1235" s="231"/>
      <c r="M1235" s="232"/>
      <c r="N1235" s="233"/>
      <c r="O1235" s="233"/>
      <c r="P1235" s="233"/>
      <c r="Q1235" s="233"/>
      <c r="R1235" s="233"/>
      <c r="S1235" s="233"/>
      <c r="T1235" s="23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5" t="s">
        <v>168</v>
      </c>
      <c r="AU1235" s="235" t="s">
        <v>178</v>
      </c>
      <c r="AV1235" s="13" t="s">
        <v>81</v>
      </c>
      <c r="AW1235" s="13" t="s">
        <v>35</v>
      </c>
      <c r="AX1235" s="13" t="s">
        <v>73</v>
      </c>
      <c r="AY1235" s="235" t="s">
        <v>154</v>
      </c>
    </row>
    <row r="1236" spans="1:51" s="14" customFormat="1" ht="12">
      <c r="A1236" s="14"/>
      <c r="B1236" s="236"/>
      <c r="C1236" s="237"/>
      <c r="D1236" s="219" t="s">
        <v>168</v>
      </c>
      <c r="E1236" s="238" t="s">
        <v>28</v>
      </c>
      <c r="F1236" s="239" t="s">
        <v>1596</v>
      </c>
      <c r="G1236" s="237"/>
      <c r="H1236" s="240">
        <v>10</v>
      </c>
      <c r="I1236" s="241"/>
      <c r="J1236" s="237"/>
      <c r="K1236" s="237"/>
      <c r="L1236" s="242"/>
      <c r="M1236" s="243"/>
      <c r="N1236" s="244"/>
      <c r="O1236" s="244"/>
      <c r="P1236" s="244"/>
      <c r="Q1236" s="244"/>
      <c r="R1236" s="244"/>
      <c r="S1236" s="244"/>
      <c r="T1236" s="245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46" t="s">
        <v>168</v>
      </c>
      <c r="AU1236" s="246" t="s">
        <v>178</v>
      </c>
      <c r="AV1236" s="14" t="s">
        <v>83</v>
      </c>
      <c r="AW1236" s="14" t="s">
        <v>35</v>
      </c>
      <c r="AX1236" s="14" t="s">
        <v>73</v>
      </c>
      <c r="AY1236" s="246" t="s">
        <v>154</v>
      </c>
    </row>
    <row r="1237" spans="1:51" s="13" customFormat="1" ht="12">
      <c r="A1237" s="13"/>
      <c r="B1237" s="226"/>
      <c r="C1237" s="227"/>
      <c r="D1237" s="219" t="s">
        <v>168</v>
      </c>
      <c r="E1237" s="228" t="s">
        <v>28</v>
      </c>
      <c r="F1237" s="229" t="s">
        <v>1597</v>
      </c>
      <c r="G1237" s="227"/>
      <c r="H1237" s="228" t="s">
        <v>28</v>
      </c>
      <c r="I1237" s="230"/>
      <c r="J1237" s="227"/>
      <c r="K1237" s="227"/>
      <c r="L1237" s="231"/>
      <c r="M1237" s="232"/>
      <c r="N1237" s="233"/>
      <c r="O1237" s="233"/>
      <c r="P1237" s="233"/>
      <c r="Q1237" s="233"/>
      <c r="R1237" s="233"/>
      <c r="S1237" s="233"/>
      <c r="T1237" s="23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5" t="s">
        <v>168</v>
      </c>
      <c r="AU1237" s="235" t="s">
        <v>178</v>
      </c>
      <c r="AV1237" s="13" t="s">
        <v>81</v>
      </c>
      <c r="AW1237" s="13" t="s">
        <v>35</v>
      </c>
      <c r="AX1237" s="13" t="s">
        <v>73</v>
      </c>
      <c r="AY1237" s="235" t="s">
        <v>154</v>
      </c>
    </row>
    <row r="1238" spans="1:51" s="14" customFormat="1" ht="12">
      <c r="A1238" s="14"/>
      <c r="B1238" s="236"/>
      <c r="C1238" s="237"/>
      <c r="D1238" s="219" t="s">
        <v>168</v>
      </c>
      <c r="E1238" s="238" t="s">
        <v>28</v>
      </c>
      <c r="F1238" s="239" t="s">
        <v>228</v>
      </c>
      <c r="G1238" s="237"/>
      <c r="H1238" s="240">
        <v>3</v>
      </c>
      <c r="I1238" s="241"/>
      <c r="J1238" s="237"/>
      <c r="K1238" s="237"/>
      <c r="L1238" s="242"/>
      <c r="M1238" s="243"/>
      <c r="N1238" s="244"/>
      <c r="O1238" s="244"/>
      <c r="P1238" s="244"/>
      <c r="Q1238" s="244"/>
      <c r="R1238" s="244"/>
      <c r="S1238" s="244"/>
      <c r="T1238" s="245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6" t="s">
        <v>168</v>
      </c>
      <c r="AU1238" s="246" t="s">
        <v>178</v>
      </c>
      <c r="AV1238" s="14" t="s">
        <v>83</v>
      </c>
      <c r="AW1238" s="14" t="s">
        <v>35</v>
      </c>
      <c r="AX1238" s="14" t="s">
        <v>73</v>
      </c>
      <c r="AY1238" s="246" t="s">
        <v>154</v>
      </c>
    </row>
    <row r="1239" spans="1:51" s="15" customFormat="1" ht="12">
      <c r="A1239" s="15"/>
      <c r="B1239" s="247"/>
      <c r="C1239" s="248"/>
      <c r="D1239" s="219" t="s">
        <v>168</v>
      </c>
      <c r="E1239" s="249" t="s">
        <v>28</v>
      </c>
      <c r="F1239" s="250" t="s">
        <v>222</v>
      </c>
      <c r="G1239" s="248"/>
      <c r="H1239" s="251">
        <v>13</v>
      </c>
      <c r="I1239" s="252"/>
      <c r="J1239" s="248"/>
      <c r="K1239" s="248"/>
      <c r="L1239" s="253"/>
      <c r="M1239" s="254"/>
      <c r="N1239" s="255"/>
      <c r="O1239" s="255"/>
      <c r="P1239" s="255"/>
      <c r="Q1239" s="255"/>
      <c r="R1239" s="255"/>
      <c r="S1239" s="255"/>
      <c r="T1239" s="256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57" t="s">
        <v>168</v>
      </c>
      <c r="AU1239" s="257" t="s">
        <v>178</v>
      </c>
      <c r="AV1239" s="15" t="s">
        <v>162</v>
      </c>
      <c r="AW1239" s="15" t="s">
        <v>35</v>
      </c>
      <c r="AX1239" s="15" t="s">
        <v>81</v>
      </c>
      <c r="AY1239" s="257" t="s">
        <v>154</v>
      </c>
    </row>
    <row r="1240" spans="1:65" s="2" customFormat="1" ht="24.15" customHeight="1">
      <c r="A1240" s="40"/>
      <c r="B1240" s="41"/>
      <c r="C1240" s="206" t="s">
        <v>1598</v>
      </c>
      <c r="D1240" s="206" t="s">
        <v>157</v>
      </c>
      <c r="E1240" s="207" t="s">
        <v>1599</v>
      </c>
      <c r="F1240" s="208" t="s">
        <v>1600</v>
      </c>
      <c r="G1240" s="209" t="s">
        <v>549</v>
      </c>
      <c r="H1240" s="210">
        <v>0.157</v>
      </c>
      <c r="I1240" s="211"/>
      <c r="J1240" s="212">
        <f>ROUND(I1240*H1240,2)</f>
        <v>0</v>
      </c>
      <c r="K1240" s="208" t="s">
        <v>161</v>
      </c>
      <c r="L1240" s="46"/>
      <c r="M1240" s="213" t="s">
        <v>28</v>
      </c>
      <c r="N1240" s="214" t="s">
        <v>44</v>
      </c>
      <c r="O1240" s="86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17" t="s">
        <v>305</v>
      </c>
      <c r="AT1240" s="217" t="s">
        <v>157</v>
      </c>
      <c r="AU1240" s="217" t="s">
        <v>178</v>
      </c>
      <c r="AY1240" s="19" t="s">
        <v>154</v>
      </c>
      <c r="BE1240" s="218">
        <f>IF(N1240="základní",J1240,0)</f>
        <v>0</v>
      </c>
      <c r="BF1240" s="218">
        <f>IF(N1240="snížená",J1240,0)</f>
        <v>0</v>
      </c>
      <c r="BG1240" s="218">
        <f>IF(N1240="zákl. přenesená",J1240,0)</f>
        <v>0</v>
      </c>
      <c r="BH1240" s="218">
        <f>IF(N1240="sníž. přenesená",J1240,0)</f>
        <v>0</v>
      </c>
      <c r="BI1240" s="218">
        <f>IF(N1240="nulová",J1240,0)</f>
        <v>0</v>
      </c>
      <c r="BJ1240" s="19" t="s">
        <v>81</v>
      </c>
      <c r="BK1240" s="218">
        <f>ROUND(I1240*H1240,2)</f>
        <v>0</v>
      </c>
      <c r="BL1240" s="19" t="s">
        <v>305</v>
      </c>
      <c r="BM1240" s="217" t="s">
        <v>1601</v>
      </c>
    </row>
    <row r="1241" spans="1:47" s="2" customFormat="1" ht="12">
      <c r="A1241" s="40"/>
      <c r="B1241" s="41"/>
      <c r="C1241" s="42"/>
      <c r="D1241" s="219" t="s">
        <v>164</v>
      </c>
      <c r="E1241" s="42"/>
      <c r="F1241" s="220" t="s">
        <v>1602</v>
      </c>
      <c r="G1241" s="42"/>
      <c r="H1241" s="42"/>
      <c r="I1241" s="221"/>
      <c r="J1241" s="42"/>
      <c r="K1241" s="42"/>
      <c r="L1241" s="46"/>
      <c r="M1241" s="222"/>
      <c r="N1241" s="223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164</v>
      </c>
      <c r="AU1241" s="19" t="s">
        <v>178</v>
      </c>
    </row>
    <row r="1242" spans="1:47" s="2" customFormat="1" ht="12">
      <c r="A1242" s="40"/>
      <c r="B1242" s="41"/>
      <c r="C1242" s="42"/>
      <c r="D1242" s="224" t="s">
        <v>166</v>
      </c>
      <c r="E1242" s="42"/>
      <c r="F1242" s="225" t="s">
        <v>1603</v>
      </c>
      <c r="G1242" s="42"/>
      <c r="H1242" s="42"/>
      <c r="I1242" s="221"/>
      <c r="J1242" s="42"/>
      <c r="K1242" s="42"/>
      <c r="L1242" s="46"/>
      <c r="M1242" s="222"/>
      <c r="N1242" s="223"/>
      <c r="O1242" s="86"/>
      <c r="P1242" s="86"/>
      <c r="Q1242" s="86"/>
      <c r="R1242" s="86"/>
      <c r="S1242" s="86"/>
      <c r="T1242" s="87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9" t="s">
        <v>166</v>
      </c>
      <c r="AU1242" s="19" t="s">
        <v>178</v>
      </c>
    </row>
    <row r="1243" spans="1:63" s="12" customFormat="1" ht="20.85" customHeight="1">
      <c r="A1243" s="12"/>
      <c r="B1243" s="190"/>
      <c r="C1243" s="191"/>
      <c r="D1243" s="192" t="s">
        <v>72</v>
      </c>
      <c r="E1243" s="204" t="s">
        <v>1604</v>
      </c>
      <c r="F1243" s="204" t="s">
        <v>1605</v>
      </c>
      <c r="G1243" s="191"/>
      <c r="H1243" s="191"/>
      <c r="I1243" s="194"/>
      <c r="J1243" s="205">
        <f>BK1243</f>
        <v>0</v>
      </c>
      <c r="K1243" s="191"/>
      <c r="L1243" s="196"/>
      <c r="M1243" s="197"/>
      <c r="N1243" s="198"/>
      <c r="O1243" s="198"/>
      <c r="P1243" s="199">
        <f>SUM(P1244:P1293)</f>
        <v>0</v>
      </c>
      <c r="Q1243" s="198"/>
      <c r="R1243" s="199">
        <f>SUM(R1244:R1293)</f>
        <v>0.12505399999999997</v>
      </c>
      <c r="S1243" s="198"/>
      <c r="T1243" s="200">
        <f>SUM(T1244:T1293)</f>
        <v>0</v>
      </c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R1243" s="201" t="s">
        <v>83</v>
      </c>
      <c r="AT1243" s="202" t="s">
        <v>72</v>
      </c>
      <c r="AU1243" s="202" t="s">
        <v>83</v>
      </c>
      <c r="AY1243" s="201" t="s">
        <v>154</v>
      </c>
      <c r="BK1243" s="203">
        <f>SUM(BK1244:BK1293)</f>
        <v>0</v>
      </c>
    </row>
    <row r="1244" spans="1:65" s="2" customFormat="1" ht="24.15" customHeight="1">
      <c r="A1244" s="40"/>
      <c r="B1244" s="41"/>
      <c r="C1244" s="206" t="s">
        <v>1606</v>
      </c>
      <c r="D1244" s="206" t="s">
        <v>157</v>
      </c>
      <c r="E1244" s="207" t="s">
        <v>1607</v>
      </c>
      <c r="F1244" s="208" t="s">
        <v>1608</v>
      </c>
      <c r="G1244" s="209" t="s">
        <v>160</v>
      </c>
      <c r="H1244" s="210">
        <v>0.8</v>
      </c>
      <c r="I1244" s="211"/>
      <c r="J1244" s="212">
        <f>ROUND(I1244*H1244,2)</f>
        <v>0</v>
      </c>
      <c r="K1244" s="208" t="s">
        <v>161</v>
      </c>
      <c r="L1244" s="46"/>
      <c r="M1244" s="213" t="s">
        <v>28</v>
      </c>
      <c r="N1244" s="214" t="s">
        <v>44</v>
      </c>
      <c r="O1244" s="86"/>
      <c r="P1244" s="215">
        <f>O1244*H1244</f>
        <v>0</v>
      </c>
      <c r="Q1244" s="215">
        <v>2E-05</v>
      </c>
      <c r="R1244" s="215">
        <f>Q1244*H1244</f>
        <v>1.6000000000000003E-05</v>
      </c>
      <c r="S1244" s="215">
        <v>0</v>
      </c>
      <c r="T1244" s="216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17" t="s">
        <v>305</v>
      </c>
      <c r="AT1244" s="217" t="s">
        <v>157</v>
      </c>
      <c r="AU1244" s="217" t="s">
        <v>178</v>
      </c>
      <c r="AY1244" s="19" t="s">
        <v>154</v>
      </c>
      <c r="BE1244" s="218">
        <f>IF(N1244="základní",J1244,0)</f>
        <v>0</v>
      </c>
      <c r="BF1244" s="218">
        <f>IF(N1244="snížená",J1244,0)</f>
        <v>0</v>
      </c>
      <c r="BG1244" s="218">
        <f>IF(N1244="zákl. přenesená",J1244,0)</f>
        <v>0</v>
      </c>
      <c r="BH1244" s="218">
        <f>IF(N1244="sníž. přenesená",J1244,0)</f>
        <v>0</v>
      </c>
      <c r="BI1244" s="218">
        <f>IF(N1244="nulová",J1244,0)</f>
        <v>0</v>
      </c>
      <c r="BJ1244" s="19" t="s">
        <v>81</v>
      </c>
      <c r="BK1244" s="218">
        <f>ROUND(I1244*H1244,2)</f>
        <v>0</v>
      </c>
      <c r="BL1244" s="19" t="s">
        <v>305</v>
      </c>
      <c r="BM1244" s="217" t="s">
        <v>1609</v>
      </c>
    </row>
    <row r="1245" spans="1:47" s="2" customFormat="1" ht="12">
      <c r="A1245" s="40"/>
      <c r="B1245" s="41"/>
      <c r="C1245" s="42"/>
      <c r="D1245" s="219" t="s">
        <v>164</v>
      </c>
      <c r="E1245" s="42"/>
      <c r="F1245" s="220" t="s">
        <v>1610</v>
      </c>
      <c r="G1245" s="42"/>
      <c r="H1245" s="42"/>
      <c r="I1245" s="221"/>
      <c r="J1245" s="42"/>
      <c r="K1245" s="42"/>
      <c r="L1245" s="46"/>
      <c r="M1245" s="222"/>
      <c r="N1245" s="223"/>
      <c r="O1245" s="86"/>
      <c r="P1245" s="86"/>
      <c r="Q1245" s="86"/>
      <c r="R1245" s="86"/>
      <c r="S1245" s="86"/>
      <c r="T1245" s="87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T1245" s="19" t="s">
        <v>164</v>
      </c>
      <c r="AU1245" s="19" t="s">
        <v>178</v>
      </c>
    </row>
    <row r="1246" spans="1:47" s="2" customFormat="1" ht="12">
      <c r="A1246" s="40"/>
      <c r="B1246" s="41"/>
      <c r="C1246" s="42"/>
      <c r="D1246" s="224" t="s">
        <v>166</v>
      </c>
      <c r="E1246" s="42"/>
      <c r="F1246" s="225" t="s">
        <v>1611</v>
      </c>
      <c r="G1246" s="42"/>
      <c r="H1246" s="42"/>
      <c r="I1246" s="221"/>
      <c r="J1246" s="42"/>
      <c r="K1246" s="42"/>
      <c r="L1246" s="46"/>
      <c r="M1246" s="222"/>
      <c r="N1246" s="223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166</v>
      </c>
      <c r="AU1246" s="19" t="s">
        <v>178</v>
      </c>
    </row>
    <row r="1247" spans="1:51" s="13" customFormat="1" ht="12">
      <c r="A1247" s="13"/>
      <c r="B1247" s="226"/>
      <c r="C1247" s="227"/>
      <c r="D1247" s="219" t="s">
        <v>168</v>
      </c>
      <c r="E1247" s="228" t="s">
        <v>28</v>
      </c>
      <c r="F1247" s="229" t="s">
        <v>1612</v>
      </c>
      <c r="G1247" s="227"/>
      <c r="H1247" s="228" t="s">
        <v>28</v>
      </c>
      <c r="I1247" s="230"/>
      <c r="J1247" s="227"/>
      <c r="K1247" s="227"/>
      <c r="L1247" s="231"/>
      <c r="M1247" s="232"/>
      <c r="N1247" s="233"/>
      <c r="O1247" s="233"/>
      <c r="P1247" s="233"/>
      <c r="Q1247" s="233"/>
      <c r="R1247" s="233"/>
      <c r="S1247" s="233"/>
      <c r="T1247" s="23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5" t="s">
        <v>168</v>
      </c>
      <c r="AU1247" s="235" t="s">
        <v>178</v>
      </c>
      <c r="AV1247" s="13" t="s">
        <v>81</v>
      </c>
      <c r="AW1247" s="13" t="s">
        <v>35</v>
      </c>
      <c r="AX1247" s="13" t="s">
        <v>73</v>
      </c>
      <c r="AY1247" s="235" t="s">
        <v>154</v>
      </c>
    </row>
    <row r="1248" spans="1:51" s="14" customFormat="1" ht="12">
      <c r="A1248" s="14"/>
      <c r="B1248" s="236"/>
      <c r="C1248" s="237"/>
      <c r="D1248" s="219" t="s">
        <v>168</v>
      </c>
      <c r="E1248" s="238" t="s">
        <v>28</v>
      </c>
      <c r="F1248" s="239" t="s">
        <v>1613</v>
      </c>
      <c r="G1248" s="237"/>
      <c r="H1248" s="240">
        <v>0.8</v>
      </c>
      <c r="I1248" s="241"/>
      <c r="J1248" s="237"/>
      <c r="K1248" s="237"/>
      <c r="L1248" s="242"/>
      <c r="M1248" s="243"/>
      <c r="N1248" s="244"/>
      <c r="O1248" s="244"/>
      <c r="P1248" s="244"/>
      <c r="Q1248" s="244"/>
      <c r="R1248" s="244"/>
      <c r="S1248" s="244"/>
      <c r="T1248" s="245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46" t="s">
        <v>168</v>
      </c>
      <c r="AU1248" s="246" t="s">
        <v>178</v>
      </c>
      <c r="AV1248" s="14" t="s">
        <v>83</v>
      </c>
      <c r="AW1248" s="14" t="s">
        <v>35</v>
      </c>
      <c r="AX1248" s="14" t="s">
        <v>81</v>
      </c>
      <c r="AY1248" s="246" t="s">
        <v>154</v>
      </c>
    </row>
    <row r="1249" spans="1:65" s="2" customFormat="1" ht="24.15" customHeight="1">
      <c r="A1249" s="40"/>
      <c r="B1249" s="41"/>
      <c r="C1249" s="206" t="s">
        <v>1614</v>
      </c>
      <c r="D1249" s="206" t="s">
        <v>157</v>
      </c>
      <c r="E1249" s="207" t="s">
        <v>1615</v>
      </c>
      <c r="F1249" s="208" t="s">
        <v>1616</v>
      </c>
      <c r="G1249" s="209" t="s">
        <v>160</v>
      </c>
      <c r="H1249" s="210">
        <v>4.4</v>
      </c>
      <c r="I1249" s="211"/>
      <c r="J1249" s="212">
        <f>ROUND(I1249*H1249,2)</f>
        <v>0</v>
      </c>
      <c r="K1249" s="208" t="s">
        <v>161</v>
      </c>
      <c r="L1249" s="46"/>
      <c r="M1249" s="213" t="s">
        <v>28</v>
      </c>
      <c r="N1249" s="214" t="s">
        <v>44</v>
      </c>
      <c r="O1249" s="86"/>
      <c r="P1249" s="215">
        <f>O1249*H1249</f>
        <v>0</v>
      </c>
      <c r="Q1249" s="215">
        <v>8E-05</v>
      </c>
      <c r="R1249" s="215">
        <f>Q1249*H1249</f>
        <v>0.00035200000000000005</v>
      </c>
      <c r="S1249" s="215">
        <v>0</v>
      </c>
      <c r="T1249" s="216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17" t="s">
        <v>305</v>
      </c>
      <c r="AT1249" s="217" t="s">
        <v>157</v>
      </c>
      <c r="AU1249" s="217" t="s">
        <v>178</v>
      </c>
      <c r="AY1249" s="19" t="s">
        <v>154</v>
      </c>
      <c r="BE1249" s="218">
        <f>IF(N1249="základní",J1249,0)</f>
        <v>0</v>
      </c>
      <c r="BF1249" s="218">
        <f>IF(N1249="snížená",J1249,0)</f>
        <v>0</v>
      </c>
      <c r="BG1249" s="218">
        <f>IF(N1249="zákl. přenesená",J1249,0)</f>
        <v>0</v>
      </c>
      <c r="BH1249" s="218">
        <f>IF(N1249="sníž. přenesená",J1249,0)</f>
        <v>0</v>
      </c>
      <c r="BI1249" s="218">
        <f>IF(N1249="nulová",J1249,0)</f>
        <v>0</v>
      </c>
      <c r="BJ1249" s="19" t="s">
        <v>81</v>
      </c>
      <c r="BK1249" s="218">
        <f>ROUND(I1249*H1249,2)</f>
        <v>0</v>
      </c>
      <c r="BL1249" s="19" t="s">
        <v>305</v>
      </c>
      <c r="BM1249" s="217" t="s">
        <v>1617</v>
      </c>
    </row>
    <row r="1250" spans="1:47" s="2" customFormat="1" ht="12">
      <c r="A1250" s="40"/>
      <c r="B1250" s="41"/>
      <c r="C1250" s="42"/>
      <c r="D1250" s="219" t="s">
        <v>164</v>
      </c>
      <c r="E1250" s="42"/>
      <c r="F1250" s="220" t="s">
        <v>1618</v>
      </c>
      <c r="G1250" s="42"/>
      <c r="H1250" s="42"/>
      <c r="I1250" s="221"/>
      <c r="J1250" s="42"/>
      <c r="K1250" s="42"/>
      <c r="L1250" s="46"/>
      <c r="M1250" s="222"/>
      <c r="N1250" s="223"/>
      <c r="O1250" s="86"/>
      <c r="P1250" s="86"/>
      <c r="Q1250" s="86"/>
      <c r="R1250" s="86"/>
      <c r="S1250" s="86"/>
      <c r="T1250" s="87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T1250" s="19" t="s">
        <v>164</v>
      </c>
      <c r="AU1250" s="19" t="s">
        <v>178</v>
      </c>
    </row>
    <row r="1251" spans="1:47" s="2" customFormat="1" ht="12">
      <c r="A1251" s="40"/>
      <c r="B1251" s="41"/>
      <c r="C1251" s="42"/>
      <c r="D1251" s="224" t="s">
        <v>166</v>
      </c>
      <c r="E1251" s="42"/>
      <c r="F1251" s="225" t="s">
        <v>1619</v>
      </c>
      <c r="G1251" s="42"/>
      <c r="H1251" s="42"/>
      <c r="I1251" s="221"/>
      <c r="J1251" s="42"/>
      <c r="K1251" s="42"/>
      <c r="L1251" s="46"/>
      <c r="M1251" s="222"/>
      <c r="N1251" s="223"/>
      <c r="O1251" s="86"/>
      <c r="P1251" s="86"/>
      <c r="Q1251" s="86"/>
      <c r="R1251" s="86"/>
      <c r="S1251" s="86"/>
      <c r="T1251" s="87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T1251" s="19" t="s">
        <v>166</v>
      </c>
      <c r="AU1251" s="19" t="s">
        <v>178</v>
      </c>
    </row>
    <row r="1252" spans="1:51" s="13" customFormat="1" ht="12">
      <c r="A1252" s="13"/>
      <c r="B1252" s="226"/>
      <c r="C1252" s="227"/>
      <c r="D1252" s="219" t="s">
        <v>168</v>
      </c>
      <c r="E1252" s="228" t="s">
        <v>28</v>
      </c>
      <c r="F1252" s="229" t="s">
        <v>1612</v>
      </c>
      <c r="G1252" s="227"/>
      <c r="H1252" s="228" t="s">
        <v>28</v>
      </c>
      <c r="I1252" s="230"/>
      <c r="J1252" s="227"/>
      <c r="K1252" s="227"/>
      <c r="L1252" s="231"/>
      <c r="M1252" s="232"/>
      <c r="N1252" s="233"/>
      <c r="O1252" s="233"/>
      <c r="P1252" s="233"/>
      <c r="Q1252" s="233"/>
      <c r="R1252" s="233"/>
      <c r="S1252" s="233"/>
      <c r="T1252" s="23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5" t="s">
        <v>168</v>
      </c>
      <c r="AU1252" s="235" t="s">
        <v>178</v>
      </c>
      <c r="AV1252" s="13" t="s">
        <v>81</v>
      </c>
      <c r="AW1252" s="13" t="s">
        <v>35</v>
      </c>
      <c r="AX1252" s="13" t="s">
        <v>73</v>
      </c>
      <c r="AY1252" s="235" t="s">
        <v>154</v>
      </c>
    </row>
    <row r="1253" spans="1:51" s="14" customFormat="1" ht="12">
      <c r="A1253" s="14"/>
      <c r="B1253" s="236"/>
      <c r="C1253" s="237"/>
      <c r="D1253" s="219" t="s">
        <v>168</v>
      </c>
      <c r="E1253" s="238" t="s">
        <v>28</v>
      </c>
      <c r="F1253" s="239" t="s">
        <v>1613</v>
      </c>
      <c r="G1253" s="237"/>
      <c r="H1253" s="240">
        <v>0.8</v>
      </c>
      <c r="I1253" s="241"/>
      <c r="J1253" s="237"/>
      <c r="K1253" s="237"/>
      <c r="L1253" s="242"/>
      <c r="M1253" s="243"/>
      <c r="N1253" s="244"/>
      <c r="O1253" s="244"/>
      <c r="P1253" s="244"/>
      <c r="Q1253" s="244"/>
      <c r="R1253" s="244"/>
      <c r="S1253" s="244"/>
      <c r="T1253" s="245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6" t="s">
        <v>168</v>
      </c>
      <c r="AU1253" s="246" t="s">
        <v>178</v>
      </c>
      <c r="AV1253" s="14" t="s">
        <v>83</v>
      </c>
      <c r="AW1253" s="14" t="s">
        <v>35</v>
      </c>
      <c r="AX1253" s="14" t="s">
        <v>73</v>
      </c>
      <c r="AY1253" s="246" t="s">
        <v>154</v>
      </c>
    </row>
    <row r="1254" spans="1:51" s="13" customFormat="1" ht="12">
      <c r="A1254" s="13"/>
      <c r="B1254" s="226"/>
      <c r="C1254" s="227"/>
      <c r="D1254" s="219" t="s">
        <v>168</v>
      </c>
      <c r="E1254" s="228" t="s">
        <v>28</v>
      </c>
      <c r="F1254" s="229" t="s">
        <v>1620</v>
      </c>
      <c r="G1254" s="227"/>
      <c r="H1254" s="228" t="s">
        <v>28</v>
      </c>
      <c r="I1254" s="230"/>
      <c r="J1254" s="227"/>
      <c r="K1254" s="227"/>
      <c r="L1254" s="231"/>
      <c r="M1254" s="232"/>
      <c r="N1254" s="233"/>
      <c r="O1254" s="233"/>
      <c r="P1254" s="233"/>
      <c r="Q1254" s="233"/>
      <c r="R1254" s="233"/>
      <c r="S1254" s="233"/>
      <c r="T1254" s="23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5" t="s">
        <v>168</v>
      </c>
      <c r="AU1254" s="235" t="s">
        <v>178</v>
      </c>
      <c r="AV1254" s="13" t="s">
        <v>81</v>
      </c>
      <c r="AW1254" s="13" t="s">
        <v>35</v>
      </c>
      <c r="AX1254" s="13" t="s">
        <v>73</v>
      </c>
      <c r="AY1254" s="235" t="s">
        <v>154</v>
      </c>
    </row>
    <row r="1255" spans="1:51" s="14" customFormat="1" ht="12">
      <c r="A1255" s="14"/>
      <c r="B1255" s="236"/>
      <c r="C1255" s="237"/>
      <c r="D1255" s="219" t="s">
        <v>168</v>
      </c>
      <c r="E1255" s="238" t="s">
        <v>28</v>
      </c>
      <c r="F1255" s="239" t="s">
        <v>1621</v>
      </c>
      <c r="G1255" s="237"/>
      <c r="H1255" s="240">
        <v>3.6</v>
      </c>
      <c r="I1255" s="241"/>
      <c r="J1255" s="237"/>
      <c r="K1255" s="237"/>
      <c r="L1255" s="242"/>
      <c r="M1255" s="243"/>
      <c r="N1255" s="244"/>
      <c r="O1255" s="244"/>
      <c r="P1255" s="244"/>
      <c r="Q1255" s="244"/>
      <c r="R1255" s="244"/>
      <c r="S1255" s="244"/>
      <c r="T1255" s="245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46" t="s">
        <v>168</v>
      </c>
      <c r="AU1255" s="246" t="s">
        <v>178</v>
      </c>
      <c r="AV1255" s="14" t="s">
        <v>83</v>
      </c>
      <c r="AW1255" s="14" t="s">
        <v>35</v>
      </c>
      <c r="AX1255" s="14" t="s">
        <v>73</v>
      </c>
      <c r="AY1255" s="246" t="s">
        <v>154</v>
      </c>
    </row>
    <row r="1256" spans="1:51" s="15" customFormat="1" ht="12">
      <c r="A1256" s="15"/>
      <c r="B1256" s="247"/>
      <c r="C1256" s="248"/>
      <c r="D1256" s="219" t="s">
        <v>168</v>
      </c>
      <c r="E1256" s="249" t="s">
        <v>28</v>
      </c>
      <c r="F1256" s="250" t="s">
        <v>222</v>
      </c>
      <c r="G1256" s="248"/>
      <c r="H1256" s="251">
        <v>4.4</v>
      </c>
      <c r="I1256" s="252"/>
      <c r="J1256" s="248"/>
      <c r="K1256" s="248"/>
      <c r="L1256" s="253"/>
      <c r="M1256" s="254"/>
      <c r="N1256" s="255"/>
      <c r="O1256" s="255"/>
      <c r="P1256" s="255"/>
      <c r="Q1256" s="255"/>
      <c r="R1256" s="255"/>
      <c r="S1256" s="255"/>
      <c r="T1256" s="256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T1256" s="257" t="s">
        <v>168</v>
      </c>
      <c r="AU1256" s="257" t="s">
        <v>178</v>
      </c>
      <c r="AV1256" s="15" t="s">
        <v>162</v>
      </c>
      <c r="AW1256" s="15" t="s">
        <v>35</v>
      </c>
      <c r="AX1256" s="15" t="s">
        <v>81</v>
      </c>
      <c r="AY1256" s="257" t="s">
        <v>154</v>
      </c>
    </row>
    <row r="1257" spans="1:65" s="2" customFormat="1" ht="24.15" customHeight="1">
      <c r="A1257" s="40"/>
      <c r="B1257" s="41"/>
      <c r="C1257" s="206" t="s">
        <v>1622</v>
      </c>
      <c r="D1257" s="206" t="s">
        <v>157</v>
      </c>
      <c r="E1257" s="207" t="s">
        <v>1623</v>
      </c>
      <c r="F1257" s="208" t="s">
        <v>1624</v>
      </c>
      <c r="G1257" s="209" t="s">
        <v>160</v>
      </c>
      <c r="H1257" s="210">
        <v>4.4</v>
      </c>
      <c r="I1257" s="211"/>
      <c r="J1257" s="212">
        <f>ROUND(I1257*H1257,2)</f>
        <v>0</v>
      </c>
      <c r="K1257" s="208" t="s">
        <v>161</v>
      </c>
      <c r="L1257" s="46"/>
      <c r="M1257" s="213" t="s">
        <v>28</v>
      </c>
      <c r="N1257" s="214" t="s">
        <v>44</v>
      </c>
      <c r="O1257" s="86"/>
      <c r="P1257" s="215">
        <f>O1257*H1257</f>
        <v>0</v>
      </c>
      <c r="Q1257" s="215">
        <v>0.00017</v>
      </c>
      <c r="R1257" s="215">
        <f>Q1257*H1257</f>
        <v>0.0007480000000000001</v>
      </c>
      <c r="S1257" s="215">
        <v>0</v>
      </c>
      <c r="T1257" s="216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17" t="s">
        <v>305</v>
      </c>
      <c r="AT1257" s="217" t="s">
        <v>157</v>
      </c>
      <c r="AU1257" s="217" t="s">
        <v>178</v>
      </c>
      <c r="AY1257" s="19" t="s">
        <v>154</v>
      </c>
      <c r="BE1257" s="218">
        <f>IF(N1257="základní",J1257,0)</f>
        <v>0</v>
      </c>
      <c r="BF1257" s="218">
        <f>IF(N1257="snížená",J1257,0)</f>
        <v>0</v>
      </c>
      <c r="BG1257" s="218">
        <f>IF(N1257="zákl. přenesená",J1257,0)</f>
        <v>0</v>
      </c>
      <c r="BH1257" s="218">
        <f>IF(N1257="sníž. přenesená",J1257,0)</f>
        <v>0</v>
      </c>
      <c r="BI1257" s="218">
        <f>IF(N1257="nulová",J1257,0)</f>
        <v>0</v>
      </c>
      <c r="BJ1257" s="19" t="s">
        <v>81</v>
      </c>
      <c r="BK1257" s="218">
        <f>ROUND(I1257*H1257,2)</f>
        <v>0</v>
      </c>
      <c r="BL1257" s="19" t="s">
        <v>305</v>
      </c>
      <c r="BM1257" s="217" t="s">
        <v>1625</v>
      </c>
    </row>
    <row r="1258" spans="1:47" s="2" customFormat="1" ht="12">
      <c r="A1258" s="40"/>
      <c r="B1258" s="41"/>
      <c r="C1258" s="42"/>
      <c r="D1258" s="219" t="s">
        <v>164</v>
      </c>
      <c r="E1258" s="42"/>
      <c r="F1258" s="220" t="s">
        <v>1626</v>
      </c>
      <c r="G1258" s="42"/>
      <c r="H1258" s="42"/>
      <c r="I1258" s="221"/>
      <c r="J1258" s="42"/>
      <c r="K1258" s="42"/>
      <c r="L1258" s="46"/>
      <c r="M1258" s="222"/>
      <c r="N1258" s="223"/>
      <c r="O1258" s="86"/>
      <c r="P1258" s="86"/>
      <c r="Q1258" s="86"/>
      <c r="R1258" s="86"/>
      <c r="S1258" s="86"/>
      <c r="T1258" s="87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T1258" s="19" t="s">
        <v>164</v>
      </c>
      <c r="AU1258" s="19" t="s">
        <v>178</v>
      </c>
    </row>
    <row r="1259" spans="1:47" s="2" customFormat="1" ht="12">
      <c r="A1259" s="40"/>
      <c r="B1259" s="41"/>
      <c r="C1259" s="42"/>
      <c r="D1259" s="224" t="s">
        <v>166</v>
      </c>
      <c r="E1259" s="42"/>
      <c r="F1259" s="225" t="s">
        <v>1627</v>
      </c>
      <c r="G1259" s="42"/>
      <c r="H1259" s="42"/>
      <c r="I1259" s="221"/>
      <c r="J1259" s="42"/>
      <c r="K1259" s="42"/>
      <c r="L1259" s="46"/>
      <c r="M1259" s="222"/>
      <c r="N1259" s="223"/>
      <c r="O1259" s="86"/>
      <c r="P1259" s="86"/>
      <c r="Q1259" s="86"/>
      <c r="R1259" s="86"/>
      <c r="S1259" s="86"/>
      <c r="T1259" s="87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T1259" s="19" t="s">
        <v>166</v>
      </c>
      <c r="AU1259" s="19" t="s">
        <v>178</v>
      </c>
    </row>
    <row r="1260" spans="1:51" s="13" customFormat="1" ht="12">
      <c r="A1260" s="13"/>
      <c r="B1260" s="226"/>
      <c r="C1260" s="227"/>
      <c r="D1260" s="219" t="s">
        <v>168</v>
      </c>
      <c r="E1260" s="228" t="s">
        <v>28</v>
      </c>
      <c r="F1260" s="229" t="s">
        <v>1612</v>
      </c>
      <c r="G1260" s="227"/>
      <c r="H1260" s="228" t="s">
        <v>28</v>
      </c>
      <c r="I1260" s="230"/>
      <c r="J1260" s="227"/>
      <c r="K1260" s="227"/>
      <c r="L1260" s="231"/>
      <c r="M1260" s="232"/>
      <c r="N1260" s="233"/>
      <c r="O1260" s="233"/>
      <c r="P1260" s="233"/>
      <c r="Q1260" s="233"/>
      <c r="R1260" s="233"/>
      <c r="S1260" s="233"/>
      <c r="T1260" s="23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5" t="s">
        <v>168</v>
      </c>
      <c r="AU1260" s="235" t="s">
        <v>178</v>
      </c>
      <c r="AV1260" s="13" t="s">
        <v>81</v>
      </c>
      <c r="AW1260" s="13" t="s">
        <v>35</v>
      </c>
      <c r="AX1260" s="13" t="s">
        <v>73</v>
      </c>
      <c r="AY1260" s="235" t="s">
        <v>154</v>
      </c>
    </row>
    <row r="1261" spans="1:51" s="14" customFormat="1" ht="12">
      <c r="A1261" s="14"/>
      <c r="B1261" s="236"/>
      <c r="C1261" s="237"/>
      <c r="D1261" s="219" t="s">
        <v>168</v>
      </c>
      <c r="E1261" s="238" t="s">
        <v>28</v>
      </c>
      <c r="F1261" s="239" t="s">
        <v>1613</v>
      </c>
      <c r="G1261" s="237"/>
      <c r="H1261" s="240">
        <v>0.8</v>
      </c>
      <c r="I1261" s="241"/>
      <c r="J1261" s="237"/>
      <c r="K1261" s="237"/>
      <c r="L1261" s="242"/>
      <c r="M1261" s="243"/>
      <c r="N1261" s="244"/>
      <c r="O1261" s="244"/>
      <c r="P1261" s="244"/>
      <c r="Q1261" s="244"/>
      <c r="R1261" s="244"/>
      <c r="S1261" s="244"/>
      <c r="T1261" s="245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6" t="s">
        <v>168</v>
      </c>
      <c r="AU1261" s="246" t="s">
        <v>178</v>
      </c>
      <c r="AV1261" s="14" t="s">
        <v>83</v>
      </c>
      <c r="AW1261" s="14" t="s">
        <v>35</v>
      </c>
      <c r="AX1261" s="14" t="s">
        <v>73</v>
      </c>
      <c r="AY1261" s="246" t="s">
        <v>154</v>
      </c>
    </row>
    <row r="1262" spans="1:51" s="13" customFormat="1" ht="12">
      <c r="A1262" s="13"/>
      <c r="B1262" s="226"/>
      <c r="C1262" s="227"/>
      <c r="D1262" s="219" t="s">
        <v>168</v>
      </c>
      <c r="E1262" s="228" t="s">
        <v>28</v>
      </c>
      <c r="F1262" s="229" t="s">
        <v>1620</v>
      </c>
      <c r="G1262" s="227"/>
      <c r="H1262" s="228" t="s">
        <v>28</v>
      </c>
      <c r="I1262" s="230"/>
      <c r="J1262" s="227"/>
      <c r="K1262" s="227"/>
      <c r="L1262" s="231"/>
      <c r="M1262" s="232"/>
      <c r="N1262" s="233"/>
      <c r="O1262" s="233"/>
      <c r="P1262" s="233"/>
      <c r="Q1262" s="233"/>
      <c r="R1262" s="233"/>
      <c r="S1262" s="233"/>
      <c r="T1262" s="23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5" t="s">
        <v>168</v>
      </c>
      <c r="AU1262" s="235" t="s">
        <v>178</v>
      </c>
      <c r="AV1262" s="13" t="s">
        <v>81</v>
      </c>
      <c r="AW1262" s="13" t="s">
        <v>35</v>
      </c>
      <c r="AX1262" s="13" t="s">
        <v>73</v>
      </c>
      <c r="AY1262" s="235" t="s">
        <v>154</v>
      </c>
    </row>
    <row r="1263" spans="1:51" s="14" customFormat="1" ht="12">
      <c r="A1263" s="14"/>
      <c r="B1263" s="236"/>
      <c r="C1263" s="237"/>
      <c r="D1263" s="219" t="s">
        <v>168</v>
      </c>
      <c r="E1263" s="238" t="s">
        <v>28</v>
      </c>
      <c r="F1263" s="239" t="s">
        <v>1621</v>
      </c>
      <c r="G1263" s="237"/>
      <c r="H1263" s="240">
        <v>3.6</v>
      </c>
      <c r="I1263" s="241"/>
      <c r="J1263" s="237"/>
      <c r="K1263" s="237"/>
      <c r="L1263" s="242"/>
      <c r="M1263" s="243"/>
      <c r="N1263" s="244"/>
      <c r="O1263" s="244"/>
      <c r="P1263" s="244"/>
      <c r="Q1263" s="244"/>
      <c r="R1263" s="244"/>
      <c r="S1263" s="244"/>
      <c r="T1263" s="24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6" t="s">
        <v>168</v>
      </c>
      <c r="AU1263" s="246" t="s">
        <v>178</v>
      </c>
      <c r="AV1263" s="14" t="s">
        <v>83</v>
      </c>
      <c r="AW1263" s="14" t="s">
        <v>35</v>
      </c>
      <c r="AX1263" s="14" t="s">
        <v>73</v>
      </c>
      <c r="AY1263" s="246" t="s">
        <v>154</v>
      </c>
    </row>
    <row r="1264" spans="1:51" s="15" customFormat="1" ht="12">
      <c r="A1264" s="15"/>
      <c r="B1264" s="247"/>
      <c r="C1264" s="248"/>
      <c r="D1264" s="219" t="s">
        <v>168</v>
      </c>
      <c r="E1264" s="249" t="s">
        <v>28</v>
      </c>
      <c r="F1264" s="250" t="s">
        <v>222</v>
      </c>
      <c r="G1264" s="248"/>
      <c r="H1264" s="251">
        <v>4.4</v>
      </c>
      <c r="I1264" s="252"/>
      <c r="J1264" s="248"/>
      <c r="K1264" s="248"/>
      <c r="L1264" s="253"/>
      <c r="M1264" s="254"/>
      <c r="N1264" s="255"/>
      <c r="O1264" s="255"/>
      <c r="P1264" s="255"/>
      <c r="Q1264" s="255"/>
      <c r="R1264" s="255"/>
      <c r="S1264" s="255"/>
      <c r="T1264" s="256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7" t="s">
        <v>168</v>
      </c>
      <c r="AU1264" s="257" t="s">
        <v>178</v>
      </c>
      <c r="AV1264" s="15" t="s">
        <v>162</v>
      </c>
      <c r="AW1264" s="15" t="s">
        <v>35</v>
      </c>
      <c r="AX1264" s="15" t="s">
        <v>81</v>
      </c>
      <c r="AY1264" s="257" t="s">
        <v>154</v>
      </c>
    </row>
    <row r="1265" spans="1:65" s="2" customFormat="1" ht="24.15" customHeight="1">
      <c r="A1265" s="40"/>
      <c r="B1265" s="41"/>
      <c r="C1265" s="206" t="s">
        <v>1628</v>
      </c>
      <c r="D1265" s="206" t="s">
        <v>157</v>
      </c>
      <c r="E1265" s="207" t="s">
        <v>1629</v>
      </c>
      <c r="F1265" s="208" t="s">
        <v>1630</v>
      </c>
      <c r="G1265" s="209" t="s">
        <v>160</v>
      </c>
      <c r="H1265" s="210">
        <v>4.4</v>
      </c>
      <c r="I1265" s="211"/>
      <c r="J1265" s="212">
        <f>ROUND(I1265*H1265,2)</f>
        <v>0</v>
      </c>
      <c r="K1265" s="208" t="s">
        <v>161</v>
      </c>
      <c r="L1265" s="46"/>
      <c r="M1265" s="213" t="s">
        <v>28</v>
      </c>
      <c r="N1265" s="214" t="s">
        <v>44</v>
      </c>
      <c r="O1265" s="86"/>
      <c r="P1265" s="215">
        <f>O1265*H1265</f>
        <v>0</v>
      </c>
      <c r="Q1265" s="215">
        <v>0.00012</v>
      </c>
      <c r="R1265" s="215">
        <f>Q1265*H1265</f>
        <v>0.000528</v>
      </c>
      <c r="S1265" s="215">
        <v>0</v>
      </c>
      <c r="T1265" s="216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17" t="s">
        <v>305</v>
      </c>
      <c r="AT1265" s="217" t="s">
        <v>157</v>
      </c>
      <c r="AU1265" s="217" t="s">
        <v>178</v>
      </c>
      <c r="AY1265" s="19" t="s">
        <v>154</v>
      </c>
      <c r="BE1265" s="218">
        <f>IF(N1265="základní",J1265,0)</f>
        <v>0</v>
      </c>
      <c r="BF1265" s="218">
        <f>IF(N1265="snížená",J1265,0)</f>
        <v>0</v>
      </c>
      <c r="BG1265" s="218">
        <f>IF(N1265="zákl. přenesená",J1265,0)</f>
        <v>0</v>
      </c>
      <c r="BH1265" s="218">
        <f>IF(N1265="sníž. přenesená",J1265,0)</f>
        <v>0</v>
      </c>
      <c r="BI1265" s="218">
        <f>IF(N1265="nulová",J1265,0)</f>
        <v>0</v>
      </c>
      <c r="BJ1265" s="19" t="s">
        <v>81</v>
      </c>
      <c r="BK1265" s="218">
        <f>ROUND(I1265*H1265,2)</f>
        <v>0</v>
      </c>
      <c r="BL1265" s="19" t="s">
        <v>305</v>
      </c>
      <c r="BM1265" s="217" t="s">
        <v>1631</v>
      </c>
    </row>
    <row r="1266" spans="1:47" s="2" customFormat="1" ht="12">
      <c r="A1266" s="40"/>
      <c r="B1266" s="41"/>
      <c r="C1266" s="42"/>
      <c r="D1266" s="219" t="s">
        <v>164</v>
      </c>
      <c r="E1266" s="42"/>
      <c r="F1266" s="220" t="s">
        <v>1632</v>
      </c>
      <c r="G1266" s="42"/>
      <c r="H1266" s="42"/>
      <c r="I1266" s="221"/>
      <c r="J1266" s="42"/>
      <c r="K1266" s="42"/>
      <c r="L1266" s="46"/>
      <c r="M1266" s="222"/>
      <c r="N1266" s="223"/>
      <c r="O1266" s="86"/>
      <c r="P1266" s="86"/>
      <c r="Q1266" s="86"/>
      <c r="R1266" s="86"/>
      <c r="S1266" s="86"/>
      <c r="T1266" s="87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T1266" s="19" t="s">
        <v>164</v>
      </c>
      <c r="AU1266" s="19" t="s">
        <v>178</v>
      </c>
    </row>
    <row r="1267" spans="1:47" s="2" customFormat="1" ht="12">
      <c r="A1267" s="40"/>
      <c r="B1267" s="41"/>
      <c r="C1267" s="42"/>
      <c r="D1267" s="224" t="s">
        <v>166</v>
      </c>
      <c r="E1267" s="42"/>
      <c r="F1267" s="225" t="s">
        <v>1633</v>
      </c>
      <c r="G1267" s="42"/>
      <c r="H1267" s="42"/>
      <c r="I1267" s="221"/>
      <c r="J1267" s="42"/>
      <c r="K1267" s="42"/>
      <c r="L1267" s="46"/>
      <c r="M1267" s="222"/>
      <c r="N1267" s="223"/>
      <c r="O1267" s="86"/>
      <c r="P1267" s="86"/>
      <c r="Q1267" s="86"/>
      <c r="R1267" s="86"/>
      <c r="S1267" s="86"/>
      <c r="T1267" s="87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T1267" s="19" t="s">
        <v>166</v>
      </c>
      <c r="AU1267" s="19" t="s">
        <v>178</v>
      </c>
    </row>
    <row r="1268" spans="1:51" s="13" customFormat="1" ht="12">
      <c r="A1268" s="13"/>
      <c r="B1268" s="226"/>
      <c r="C1268" s="227"/>
      <c r="D1268" s="219" t="s">
        <v>168</v>
      </c>
      <c r="E1268" s="228" t="s">
        <v>28</v>
      </c>
      <c r="F1268" s="229" t="s">
        <v>1612</v>
      </c>
      <c r="G1268" s="227"/>
      <c r="H1268" s="228" t="s">
        <v>28</v>
      </c>
      <c r="I1268" s="230"/>
      <c r="J1268" s="227"/>
      <c r="K1268" s="227"/>
      <c r="L1268" s="231"/>
      <c r="M1268" s="232"/>
      <c r="N1268" s="233"/>
      <c r="O1268" s="233"/>
      <c r="P1268" s="233"/>
      <c r="Q1268" s="233"/>
      <c r="R1268" s="233"/>
      <c r="S1268" s="233"/>
      <c r="T1268" s="23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5" t="s">
        <v>168</v>
      </c>
      <c r="AU1268" s="235" t="s">
        <v>178</v>
      </c>
      <c r="AV1268" s="13" t="s">
        <v>81</v>
      </c>
      <c r="AW1268" s="13" t="s">
        <v>35</v>
      </c>
      <c r="AX1268" s="13" t="s">
        <v>73</v>
      </c>
      <c r="AY1268" s="235" t="s">
        <v>154</v>
      </c>
    </row>
    <row r="1269" spans="1:51" s="14" customFormat="1" ht="12">
      <c r="A1269" s="14"/>
      <c r="B1269" s="236"/>
      <c r="C1269" s="237"/>
      <c r="D1269" s="219" t="s">
        <v>168</v>
      </c>
      <c r="E1269" s="238" t="s">
        <v>28</v>
      </c>
      <c r="F1269" s="239" t="s">
        <v>1613</v>
      </c>
      <c r="G1269" s="237"/>
      <c r="H1269" s="240">
        <v>0.8</v>
      </c>
      <c r="I1269" s="241"/>
      <c r="J1269" s="237"/>
      <c r="K1269" s="237"/>
      <c r="L1269" s="242"/>
      <c r="M1269" s="243"/>
      <c r="N1269" s="244"/>
      <c r="O1269" s="244"/>
      <c r="P1269" s="244"/>
      <c r="Q1269" s="244"/>
      <c r="R1269" s="244"/>
      <c r="S1269" s="244"/>
      <c r="T1269" s="245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6" t="s">
        <v>168</v>
      </c>
      <c r="AU1269" s="246" t="s">
        <v>178</v>
      </c>
      <c r="AV1269" s="14" t="s">
        <v>83</v>
      </c>
      <c r="AW1269" s="14" t="s">
        <v>35</v>
      </c>
      <c r="AX1269" s="14" t="s">
        <v>73</v>
      </c>
      <c r="AY1269" s="246" t="s">
        <v>154</v>
      </c>
    </row>
    <row r="1270" spans="1:51" s="13" customFormat="1" ht="12">
      <c r="A1270" s="13"/>
      <c r="B1270" s="226"/>
      <c r="C1270" s="227"/>
      <c r="D1270" s="219" t="s">
        <v>168</v>
      </c>
      <c r="E1270" s="228" t="s">
        <v>28</v>
      </c>
      <c r="F1270" s="229" t="s">
        <v>1620</v>
      </c>
      <c r="G1270" s="227"/>
      <c r="H1270" s="228" t="s">
        <v>28</v>
      </c>
      <c r="I1270" s="230"/>
      <c r="J1270" s="227"/>
      <c r="K1270" s="227"/>
      <c r="L1270" s="231"/>
      <c r="M1270" s="232"/>
      <c r="N1270" s="233"/>
      <c r="O1270" s="233"/>
      <c r="P1270" s="233"/>
      <c r="Q1270" s="233"/>
      <c r="R1270" s="233"/>
      <c r="S1270" s="233"/>
      <c r="T1270" s="234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5" t="s">
        <v>168</v>
      </c>
      <c r="AU1270" s="235" t="s">
        <v>178</v>
      </c>
      <c r="AV1270" s="13" t="s">
        <v>81</v>
      </c>
      <c r="AW1270" s="13" t="s">
        <v>35</v>
      </c>
      <c r="AX1270" s="13" t="s">
        <v>73</v>
      </c>
      <c r="AY1270" s="235" t="s">
        <v>154</v>
      </c>
    </row>
    <row r="1271" spans="1:51" s="14" customFormat="1" ht="12">
      <c r="A1271" s="14"/>
      <c r="B1271" s="236"/>
      <c r="C1271" s="237"/>
      <c r="D1271" s="219" t="s">
        <v>168</v>
      </c>
      <c r="E1271" s="238" t="s">
        <v>28</v>
      </c>
      <c r="F1271" s="239" t="s">
        <v>1621</v>
      </c>
      <c r="G1271" s="237"/>
      <c r="H1271" s="240">
        <v>3.6</v>
      </c>
      <c r="I1271" s="241"/>
      <c r="J1271" s="237"/>
      <c r="K1271" s="237"/>
      <c r="L1271" s="242"/>
      <c r="M1271" s="243"/>
      <c r="N1271" s="244"/>
      <c r="O1271" s="244"/>
      <c r="P1271" s="244"/>
      <c r="Q1271" s="244"/>
      <c r="R1271" s="244"/>
      <c r="S1271" s="244"/>
      <c r="T1271" s="245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46" t="s">
        <v>168</v>
      </c>
      <c r="AU1271" s="246" t="s">
        <v>178</v>
      </c>
      <c r="AV1271" s="14" t="s">
        <v>83</v>
      </c>
      <c r="AW1271" s="14" t="s">
        <v>35</v>
      </c>
      <c r="AX1271" s="14" t="s">
        <v>73</v>
      </c>
      <c r="AY1271" s="246" t="s">
        <v>154</v>
      </c>
    </row>
    <row r="1272" spans="1:51" s="15" customFormat="1" ht="12">
      <c r="A1272" s="15"/>
      <c r="B1272" s="247"/>
      <c r="C1272" s="248"/>
      <c r="D1272" s="219" t="s">
        <v>168</v>
      </c>
      <c r="E1272" s="249" t="s">
        <v>28</v>
      </c>
      <c r="F1272" s="250" t="s">
        <v>222</v>
      </c>
      <c r="G1272" s="248"/>
      <c r="H1272" s="251">
        <v>4.4</v>
      </c>
      <c r="I1272" s="252"/>
      <c r="J1272" s="248"/>
      <c r="K1272" s="248"/>
      <c r="L1272" s="253"/>
      <c r="M1272" s="254"/>
      <c r="N1272" s="255"/>
      <c r="O1272" s="255"/>
      <c r="P1272" s="255"/>
      <c r="Q1272" s="255"/>
      <c r="R1272" s="255"/>
      <c r="S1272" s="255"/>
      <c r="T1272" s="256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T1272" s="257" t="s">
        <v>168</v>
      </c>
      <c r="AU1272" s="257" t="s">
        <v>178</v>
      </c>
      <c r="AV1272" s="15" t="s">
        <v>162</v>
      </c>
      <c r="AW1272" s="15" t="s">
        <v>35</v>
      </c>
      <c r="AX1272" s="15" t="s">
        <v>81</v>
      </c>
      <c r="AY1272" s="257" t="s">
        <v>154</v>
      </c>
    </row>
    <row r="1273" spans="1:51" s="13" customFormat="1" ht="12">
      <c r="A1273" s="13"/>
      <c r="B1273" s="226"/>
      <c r="C1273" s="227"/>
      <c r="D1273" s="219" t="s">
        <v>168</v>
      </c>
      <c r="E1273" s="228" t="s">
        <v>28</v>
      </c>
      <c r="F1273" s="229" t="s">
        <v>1165</v>
      </c>
      <c r="G1273" s="227"/>
      <c r="H1273" s="228" t="s">
        <v>28</v>
      </c>
      <c r="I1273" s="230"/>
      <c r="J1273" s="227"/>
      <c r="K1273" s="227"/>
      <c r="L1273" s="231"/>
      <c r="M1273" s="232"/>
      <c r="N1273" s="233"/>
      <c r="O1273" s="233"/>
      <c r="P1273" s="233"/>
      <c r="Q1273" s="233"/>
      <c r="R1273" s="233"/>
      <c r="S1273" s="233"/>
      <c r="T1273" s="234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35" t="s">
        <v>168</v>
      </c>
      <c r="AU1273" s="235" t="s">
        <v>178</v>
      </c>
      <c r="AV1273" s="13" t="s">
        <v>81</v>
      </c>
      <c r="AW1273" s="13" t="s">
        <v>35</v>
      </c>
      <c r="AX1273" s="13" t="s">
        <v>73</v>
      </c>
      <c r="AY1273" s="235" t="s">
        <v>154</v>
      </c>
    </row>
    <row r="1274" spans="1:51" s="13" customFormat="1" ht="12">
      <c r="A1274" s="13"/>
      <c r="B1274" s="226"/>
      <c r="C1274" s="227"/>
      <c r="D1274" s="219" t="s">
        <v>168</v>
      </c>
      <c r="E1274" s="228" t="s">
        <v>28</v>
      </c>
      <c r="F1274" s="229" t="s">
        <v>1634</v>
      </c>
      <c r="G1274" s="227"/>
      <c r="H1274" s="228" t="s">
        <v>28</v>
      </c>
      <c r="I1274" s="230"/>
      <c r="J1274" s="227"/>
      <c r="K1274" s="227"/>
      <c r="L1274" s="231"/>
      <c r="M1274" s="232"/>
      <c r="N1274" s="233"/>
      <c r="O1274" s="233"/>
      <c r="P1274" s="233"/>
      <c r="Q1274" s="233"/>
      <c r="R1274" s="233"/>
      <c r="S1274" s="233"/>
      <c r="T1274" s="23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5" t="s">
        <v>168</v>
      </c>
      <c r="AU1274" s="235" t="s">
        <v>178</v>
      </c>
      <c r="AV1274" s="13" t="s">
        <v>81</v>
      </c>
      <c r="AW1274" s="13" t="s">
        <v>35</v>
      </c>
      <c r="AX1274" s="13" t="s">
        <v>73</v>
      </c>
      <c r="AY1274" s="235" t="s">
        <v>154</v>
      </c>
    </row>
    <row r="1275" spans="1:51" s="13" customFormat="1" ht="12">
      <c r="A1275" s="13"/>
      <c r="B1275" s="226"/>
      <c r="C1275" s="227"/>
      <c r="D1275" s="219" t="s">
        <v>168</v>
      </c>
      <c r="E1275" s="228" t="s">
        <v>28</v>
      </c>
      <c r="F1275" s="229" t="s">
        <v>1635</v>
      </c>
      <c r="G1275" s="227"/>
      <c r="H1275" s="228" t="s">
        <v>28</v>
      </c>
      <c r="I1275" s="230"/>
      <c r="J1275" s="227"/>
      <c r="K1275" s="227"/>
      <c r="L1275" s="231"/>
      <c r="M1275" s="232"/>
      <c r="N1275" s="233"/>
      <c r="O1275" s="233"/>
      <c r="P1275" s="233"/>
      <c r="Q1275" s="233"/>
      <c r="R1275" s="233"/>
      <c r="S1275" s="233"/>
      <c r="T1275" s="234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5" t="s">
        <v>168</v>
      </c>
      <c r="AU1275" s="235" t="s">
        <v>178</v>
      </c>
      <c r="AV1275" s="13" t="s">
        <v>81</v>
      </c>
      <c r="AW1275" s="13" t="s">
        <v>35</v>
      </c>
      <c r="AX1275" s="13" t="s">
        <v>73</v>
      </c>
      <c r="AY1275" s="235" t="s">
        <v>154</v>
      </c>
    </row>
    <row r="1276" spans="1:65" s="2" customFormat="1" ht="24.15" customHeight="1">
      <c r="A1276" s="40"/>
      <c r="B1276" s="41"/>
      <c r="C1276" s="206" t="s">
        <v>1636</v>
      </c>
      <c r="D1276" s="206" t="s">
        <v>157</v>
      </c>
      <c r="E1276" s="207" t="s">
        <v>1637</v>
      </c>
      <c r="F1276" s="208" t="s">
        <v>1638</v>
      </c>
      <c r="G1276" s="209" t="s">
        <v>160</v>
      </c>
      <c r="H1276" s="210">
        <v>301</v>
      </c>
      <c r="I1276" s="211"/>
      <c r="J1276" s="212">
        <f>ROUND(I1276*H1276,2)</f>
        <v>0</v>
      </c>
      <c r="K1276" s="208" t="s">
        <v>161</v>
      </c>
      <c r="L1276" s="46"/>
      <c r="M1276" s="213" t="s">
        <v>28</v>
      </c>
      <c r="N1276" s="214" t="s">
        <v>44</v>
      </c>
      <c r="O1276" s="86"/>
      <c r="P1276" s="215">
        <f>O1276*H1276</f>
        <v>0</v>
      </c>
      <c r="Q1276" s="215">
        <v>0.00041</v>
      </c>
      <c r="R1276" s="215">
        <f>Q1276*H1276</f>
        <v>0.12340999999999999</v>
      </c>
      <c r="S1276" s="215">
        <v>0</v>
      </c>
      <c r="T1276" s="216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17" t="s">
        <v>305</v>
      </c>
      <c r="AT1276" s="217" t="s">
        <v>157</v>
      </c>
      <c r="AU1276" s="217" t="s">
        <v>178</v>
      </c>
      <c r="AY1276" s="19" t="s">
        <v>154</v>
      </c>
      <c r="BE1276" s="218">
        <f>IF(N1276="základní",J1276,0)</f>
        <v>0</v>
      </c>
      <c r="BF1276" s="218">
        <f>IF(N1276="snížená",J1276,0)</f>
        <v>0</v>
      </c>
      <c r="BG1276" s="218">
        <f>IF(N1276="zákl. přenesená",J1276,0)</f>
        <v>0</v>
      </c>
      <c r="BH1276" s="218">
        <f>IF(N1276="sníž. přenesená",J1276,0)</f>
        <v>0</v>
      </c>
      <c r="BI1276" s="218">
        <f>IF(N1276="nulová",J1276,0)</f>
        <v>0</v>
      </c>
      <c r="BJ1276" s="19" t="s">
        <v>81</v>
      </c>
      <c r="BK1276" s="218">
        <f>ROUND(I1276*H1276,2)</f>
        <v>0</v>
      </c>
      <c r="BL1276" s="19" t="s">
        <v>305</v>
      </c>
      <c r="BM1276" s="217" t="s">
        <v>1639</v>
      </c>
    </row>
    <row r="1277" spans="1:47" s="2" customFormat="1" ht="12">
      <c r="A1277" s="40"/>
      <c r="B1277" s="41"/>
      <c r="C1277" s="42"/>
      <c r="D1277" s="219" t="s">
        <v>164</v>
      </c>
      <c r="E1277" s="42"/>
      <c r="F1277" s="220" t="s">
        <v>1638</v>
      </c>
      <c r="G1277" s="42"/>
      <c r="H1277" s="42"/>
      <c r="I1277" s="221"/>
      <c r="J1277" s="42"/>
      <c r="K1277" s="42"/>
      <c r="L1277" s="46"/>
      <c r="M1277" s="222"/>
      <c r="N1277" s="223"/>
      <c r="O1277" s="86"/>
      <c r="P1277" s="86"/>
      <c r="Q1277" s="86"/>
      <c r="R1277" s="86"/>
      <c r="S1277" s="86"/>
      <c r="T1277" s="87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T1277" s="19" t="s">
        <v>164</v>
      </c>
      <c r="AU1277" s="19" t="s">
        <v>178</v>
      </c>
    </row>
    <row r="1278" spans="1:47" s="2" customFormat="1" ht="12">
      <c r="A1278" s="40"/>
      <c r="B1278" s="41"/>
      <c r="C1278" s="42"/>
      <c r="D1278" s="224" t="s">
        <v>166</v>
      </c>
      <c r="E1278" s="42"/>
      <c r="F1278" s="225" t="s">
        <v>1640</v>
      </c>
      <c r="G1278" s="42"/>
      <c r="H1278" s="42"/>
      <c r="I1278" s="221"/>
      <c r="J1278" s="42"/>
      <c r="K1278" s="42"/>
      <c r="L1278" s="46"/>
      <c r="M1278" s="222"/>
      <c r="N1278" s="223"/>
      <c r="O1278" s="86"/>
      <c r="P1278" s="86"/>
      <c r="Q1278" s="86"/>
      <c r="R1278" s="86"/>
      <c r="S1278" s="86"/>
      <c r="T1278" s="87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T1278" s="19" t="s">
        <v>166</v>
      </c>
      <c r="AU1278" s="19" t="s">
        <v>178</v>
      </c>
    </row>
    <row r="1279" spans="1:51" s="13" customFormat="1" ht="12">
      <c r="A1279" s="13"/>
      <c r="B1279" s="226"/>
      <c r="C1279" s="227"/>
      <c r="D1279" s="219" t="s">
        <v>168</v>
      </c>
      <c r="E1279" s="228" t="s">
        <v>28</v>
      </c>
      <c r="F1279" s="229" t="s">
        <v>874</v>
      </c>
      <c r="G1279" s="227"/>
      <c r="H1279" s="228" t="s">
        <v>28</v>
      </c>
      <c r="I1279" s="230"/>
      <c r="J1279" s="227"/>
      <c r="K1279" s="227"/>
      <c r="L1279" s="231"/>
      <c r="M1279" s="232"/>
      <c r="N1279" s="233"/>
      <c r="O1279" s="233"/>
      <c r="P1279" s="233"/>
      <c r="Q1279" s="233"/>
      <c r="R1279" s="233"/>
      <c r="S1279" s="233"/>
      <c r="T1279" s="234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35" t="s">
        <v>168</v>
      </c>
      <c r="AU1279" s="235" t="s">
        <v>178</v>
      </c>
      <c r="AV1279" s="13" t="s">
        <v>81</v>
      </c>
      <c r="AW1279" s="13" t="s">
        <v>35</v>
      </c>
      <c r="AX1279" s="13" t="s">
        <v>73</v>
      </c>
      <c r="AY1279" s="235" t="s">
        <v>154</v>
      </c>
    </row>
    <row r="1280" spans="1:51" s="14" customFormat="1" ht="12">
      <c r="A1280" s="14"/>
      <c r="B1280" s="236"/>
      <c r="C1280" s="237"/>
      <c r="D1280" s="219" t="s">
        <v>168</v>
      </c>
      <c r="E1280" s="238" t="s">
        <v>28</v>
      </c>
      <c r="F1280" s="239" t="s">
        <v>1641</v>
      </c>
      <c r="G1280" s="237"/>
      <c r="H1280" s="240">
        <v>80.2</v>
      </c>
      <c r="I1280" s="241"/>
      <c r="J1280" s="237"/>
      <c r="K1280" s="237"/>
      <c r="L1280" s="242"/>
      <c r="M1280" s="243"/>
      <c r="N1280" s="244"/>
      <c r="O1280" s="244"/>
      <c r="P1280" s="244"/>
      <c r="Q1280" s="244"/>
      <c r="R1280" s="244"/>
      <c r="S1280" s="244"/>
      <c r="T1280" s="245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46" t="s">
        <v>168</v>
      </c>
      <c r="AU1280" s="246" t="s">
        <v>178</v>
      </c>
      <c r="AV1280" s="14" t="s">
        <v>83</v>
      </c>
      <c r="AW1280" s="14" t="s">
        <v>35</v>
      </c>
      <c r="AX1280" s="14" t="s">
        <v>73</v>
      </c>
      <c r="AY1280" s="246" t="s">
        <v>154</v>
      </c>
    </row>
    <row r="1281" spans="1:51" s="14" customFormat="1" ht="12">
      <c r="A1281" s="14"/>
      <c r="B1281" s="236"/>
      <c r="C1281" s="237"/>
      <c r="D1281" s="219" t="s">
        <v>168</v>
      </c>
      <c r="E1281" s="238" t="s">
        <v>28</v>
      </c>
      <c r="F1281" s="239" t="s">
        <v>1642</v>
      </c>
      <c r="G1281" s="237"/>
      <c r="H1281" s="240">
        <v>-11.52</v>
      </c>
      <c r="I1281" s="241"/>
      <c r="J1281" s="237"/>
      <c r="K1281" s="237"/>
      <c r="L1281" s="242"/>
      <c r="M1281" s="243"/>
      <c r="N1281" s="244"/>
      <c r="O1281" s="244"/>
      <c r="P1281" s="244"/>
      <c r="Q1281" s="244"/>
      <c r="R1281" s="244"/>
      <c r="S1281" s="244"/>
      <c r="T1281" s="245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46" t="s">
        <v>168</v>
      </c>
      <c r="AU1281" s="246" t="s">
        <v>178</v>
      </c>
      <c r="AV1281" s="14" t="s">
        <v>83</v>
      </c>
      <c r="AW1281" s="14" t="s">
        <v>35</v>
      </c>
      <c r="AX1281" s="14" t="s">
        <v>73</v>
      </c>
      <c r="AY1281" s="246" t="s">
        <v>154</v>
      </c>
    </row>
    <row r="1282" spans="1:51" s="14" customFormat="1" ht="12">
      <c r="A1282" s="14"/>
      <c r="B1282" s="236"/>
      <c r="C1282" s="237"/>
      <c r="D1282" s="219" t="s">
        <v>168</v>
      </c>
      <c r="E1282" s="238" t="s">
        <v>28</v>
      </c>
      <c r="F1282" s="239" t="s">
        <v>1643</v>
      </c>
      <c r="G1282" s="237"/>
      <c r="H1282" s="240">
        <v>54.6</v>
      </c>
      <c r="I1282" s="241"/>
      <c r="J1282" s="237"/>
      <c r="K1282" s="237"/>
      <c r="L1282" s="242"/>
      <c r="M1282" s="243"/>
      <c r="N1282" s="244"/>
      <c r="O1282" s="244"/>
      <c r="P1282" s="244"/>
      <c r="Q1282" s="244"/>
      <c r="R1282" s="244"/>
      <c r="S1282" s="244"/>
      <c r="T1282" s="245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6" t="s">
        <v>168</v>
      </c>
      <c r="AU1282" s="246" t="s">
        <v>178</v>
      </c>
      <c r="AV1282" s="14" t="s">
        <v>83</v>
      </c>
      <c r="AW1282" s="14" t="s">
        <v>35</v>
      </c>
      <c r="AX1282" s="14" t="s">
        <v>73</v>
      </c>
      <c r="AY1282" s="246" t="s">
        <v>154</v>
      </c>
    </row>
    <row r="1283" spans="1:51" s="14" customFormat="1" ht="12">
      <c r="A1283" s="14"/>
      <c r="B1283" s="236"/>
      <c r="C1283" s="237"/>
      <c r="D1283" s="219" t="s">
        <v>168</v>
      </c>
      <c r="E1283" s="238" t="s">
        <v>28</v>
      </c>
      <c r="F1283" s="239" t="s">
        <v>1644</v>
      </c>
      <c r="G1283" s="237"/>
      <c r="H1283" s="240">
        <v>-5.76</v>
      </c>
      <c r="I1283" s="241"/>
      <c r="J1283" s="237"/>
      <c r="K1283" s="237"/>
      <c r="L1283" s="242"/>
      <c r="M1283" s="243"/>
      <c r="N1283" s="244"/>
      <c r="O1283" s="244"/>
      <c r="P1283" s="244"/>
      <c r="Q1283" s="244"/>
      <c r="R1283" s="244"/>
      <c r="S1283" s="244"/>
      <c r="T1283" s="245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46" t="s">
        <v>168</v>
      </c>
      <c r="AU1283" s="246" t="s">
        <v>178</v>
      </c>
      <c r="AV1283" s="14" t="s">
        <v>83</v>
      </c>
      <c r="AW1283" s="14" t="s">
        <v>35</v>
      </c>
      <c r="AX1283" s="14" t="s">
        <v>73</v>
      </c>
      <c r="AY1283" s="246" t="s">
        <v>154</v>
      </c>
    </row>
    <row r="1284" spans="1:51" s="14" customFormat="1" ht="12">
      <c r="A1284" s="14"/>
      <c r="B1284" s="236"/>
      <c r="C1284" s="237"/>
      <c r="D1284" s="219" t="s">
        <v>168</v>
      </c>
      <c r="E1284" s="238" t="s">
        <v>28</v>
      </c>
      <c r="F1284" s="239" t="s">
        <v>1645</v>
      </c>
      <c r="G1284" s="237"/>
      <c r="H1284" s="240">
        <v>61.8</v>
      </c>
      <c r="I1284" s="241"/>
      <c r="J1284" s="237"/>
      <c r="K1284" s="237"/>
      <c r="L1284" s="242"/>
      <c r="M1284" s="243"/>
      <c r="N1284" s="244"/>
      <c r="O1284" s="244"/>
      <c r="P1284" s="244"/>
      <c r="Q1284" s="244"/>
      <c r="R1284" s="244"/>
      <c r="S1284" s="244"/>
      <c r="T1284" s="245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6" t="s">
        <v>168</v>
      </c>
      <c r="AU1284" s="246" t="s">
        <v>178</v>
      </c>
      <c r="AV1284" s="14" t="s">
        <v>83</v>
      </c>
      <c r="AW1284" s="14" t="s">
        <v>35</v>
      </c>
      <c r="AX1284" s="14" t="s">
        <v>73</v>
      </c>
      <c r="AY1284" s="246" t="s">
        <v>154</v>
      </c>
    </row>
    <row r="1285" spans="1:51" s="14" customFormat="1" ht="12">
      <c r="A1285" s="14"/>
      <c r="B1285" s="236"/>
      <c r="C1285" s="237"/>
      <c r="D1285" s="219" t="s">
        <v>168</v>
      </c>
      <c r="E1285" s="238" t="s">
        <v>28</v>
      </c>
      <c r="F1285" s="239" t="s">
        <v>1646</v>
      </c>
      <c r="G1285" s="237"/>
      <c r="H1285" s="240">
        <v>-8.64</v>
      </c>
      <c r="I1285" s="241"/>
      <c r="J1285" s="237"/>
      <c r="K1285" s="237"/>
      <c r="L1285" s="242"/>
      <c r="M1285" s="243"/>
      <c r="N1285" s="244"/>
      <c r="O1285" s="244"/>
      <c r="P1285" s="244"/>
      <c r="Q1285" s="244"/>
      <c r="R1285" s="244"/>
      <c r="S1285" s="244"/>
      <c r="T1285" s="245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6" t="s">
        <v>168</v>
      </c>
      <c r="AU1285" s="246" t="s">
        <v>178</v>
      </c>
      <c r="AV1285" s="14" t="s">
        <v>83</v>
      </c>
      <c r="AW1285" s="14" t="s">
        <v>35</v>
      </c>
      <c r="AX1285" s="14" t="s">
        <v>73</v>
      </c>
      <c r="AY1285" s="246" t="s">
        <v>154</v>
      </c>
    </row>
    <row r="1286" spans="1:51" s="14" customFormat="1" ht="12">
      <c r="A1286" s="14"/>
      <c r="B1286" s="236"/>
      <c r="C1286" s="237"/>
      <c r="D1286" s="219" t="s">
        <v>168</v>
      </c>
      <c r="E1286" s="238" t="s">
        <v>28</v>
      </c>
      <c r="F1286" s="239" t="s">
        <v>1647</v>
      </c>
      <c r="G1286" s="237"/>
      <c r="H1286" s="240">
        <v>66.2</v>
      </c>
      <c r="I1286" s="241"/>
      <c r="J1286" s="237"/>
      <c r="K1286" s="237"/>
      <c r="L1286" s="242"/>
      <c r="M1286" s="243"/>
      <c r="N1286" s="244"/>
      <c r="O1286" s="244"/>
      <c r="P1286" s="244"/>
      <c r="Q1286" s="244"/>
      <c r="R1286" s="244"/>
      <c r="S1286" s="244"/>
      <c r="T1286" s="245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6" t="s">
        <v>168</v>
      </c>
      <c r="AU1286" s="246" t="s">
        <v>178</v>
      </c>
      <c r="AV1286" s="14" t="s">
        <v>83</v>
      </c>
      <c r="AW1286" s="14" t="s">
        <v>35</v>
      </c>
      <c r="AX1286" s="14" t="s">
        <v>73</v>
      </c>
      <c r="AY1286" s="246" t="s">
        <v>154</v>
      </c>
    </row>
    <row r="1287" spans="1:51" s="14" customFormat="1" ht="12">
      <c r="A1287" s="14"/>
      <c r="B1287" s="236"/>
      <c r="C1287" s="237"/>
      <c r="D1287" s="219" t="s">
        <v>168</v>
      </c>
      <c r="E1287" s="238" t="s">
        <v>28</v>
      </c>
      <c r="F1287" s="239" t="s">
        <v>1646</v>
      </c>
      <c r="G1287" s="237"/>
      <c r="H1287" s="240">
        <v>-8.64</v>
      </c>
      <c r="I1287" s="241"/>
      <c r="J1287" s="237"/>
      <c r="K1287" s="237"/>
      <c r="L1287" s="242"/>
      <c r="M1287" s="243"/>
      <c r="N1287" s="244"/>
      <c r="O1287" s="244"/>
      <c r="P1287" s="244"/>
      <c r="Q1287" s="244"/>
      <c r="R1287" s="244"/>
      <c r="S1287" s="244"/>
      <c r="T1287" s="245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46" t="s">
        <v>168</v>
      </c>
      <c r="AU1287" s="246" t="s">
        <v>178</v>
      </c>
      <c r="AV1287" s="14" t="s">
        <v>83</v>
      </c>
      <c r="AW1287" s="14" t="s">
        <v>35</v>
      </c>
      <c r="AX1287" s="14" t="s">
        <v>73</v>
      </c>
      <c r="AY1287" s="246" t="s">
        <v>154</v>
      </c>
    </row>
    <row r="1288" spans="1:51" s="14" customFormat="1" ht="12">
      <c r="A1288" s="14"/>
      <c r="B1288" s="236"/>
      <c r="C1288" s="237"/>
      <c r="D1288" s="219" t="s">
        <v>168</v>
      </c>
      <c r="E1288" s="238" t="s">
        <v>28</v>
      </c>
      <c r="F1288" s="239" t="s">
        <v>1648</v>
      </c>
      <c r="G1288" s="237"/>
      <c r="H1288" s="240">
        <v>6.5</v>
      </c>
      <c r="I1288" s="241"/>
      <c r="J1288" s="237"/>
      <c r="K1288" s="237"/>
      <c r="L1288" s="242"/>
      <c r="M1288" s="243"/>
      <c r="N1288" s="244"/>
      <c r="O1288" s="244"/>
      <c r="P1288" s="244"/>
      <c r="Q1288" s="244"/>
      <c r="R1288" s="244"/>
      <c r="S1288" s="244"/>
      <c r="T1288" s="245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6" t="s">
        <v>168</v>
      </c>
      <c r="AU1288" s="246" t="s">
        <v>178</v>
      </c>
      <c r="AV1288" s="14" t="s">
        <v>83</v>
      </c>
      <c r="AW1288" s="14" t="s">
        <v>35</v>
      </c>
      <c r="AX1288" s="14" t="s">
        <v>73</v>
      </c>
      <c r="AY1288" s="246" t="s">
        <v>154</v>
      </c>
    </row>
    <row r="1289" spans="1:51" s="13" customFormat="1" ht="12">
      <c r="A1289" s="13"/>
      <c r="B1289" s="226"/>
      <c r="C1289" s="227"/>
      <c r="D1289" s="219" t="s">
        <v>168</v>
      </c>
      <c r="E1289" s="228" t="s">
        <v>28</v>
      </c>
      <c r="F1289" s="229" t="s">
        <v>1649</v>
      </c>
      <c r="G1289" s="227"/>
      <c r="H1289" s="228" t="s">
        <v>28</v>
      </c>
      <c r="I1289" s="230"/>
      <c r="J1289" s="227"/>
      <c r="K1289" s="227"/>
      <c r="L1289" s="231"/>
      <c r="M1289" s="232"/>
      <c r="N1289" s="233"/>
      <c r="O1289" s="233"/>
      <c r="P1289" s="233"/>
      <c r="Q1289" s="233"/>
      <c r="R1289" s="233"/>
      <c r="S1289" s="233"/>
      <c r="T1289" s="234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5" t="s">
        <v>168</v>
      </c>
      <c r="AU1289" s="235" t="s">
        <v>178</v>
      </c>
      <c r="AV1289" s="13" t="s">
        <v>81</v>
      </c>
      <c r="AW1289" s="13" t="s">
        <v>35</v>
      </c>
      <c r="AX1289" s="13" t="s">
        <v>73</v>
      </c>
      <c r="AY1289" s="235" t="s">
        <v>154</v>
      </c>
    </row>
    <row r="1290" spans="1:51" s="13" customFormat="1" ht="12">
      <c r="A1290" s="13"/>
      <c r="B1290" s="226"/>
      <c r="C1290" s="227"/>
      <c r="D1290" s="219" t="s">
        <v>168</v>
      </c>
      <c r="E1290" s="228" t="s">
        <v>28</v>
      </c>
      <c r="F1290" s="229" t="s">
        <v>1650</v>
      </c>
      <c r="G1290" s="227"/>
      <c r="H1290" s="228" t="s">
        <v>28</v>
      </c>
      <c r="I1290" s="230"/>
      <c r="J1290" s="227"/>
      <c r="K1290" s="227"/>
      <c r="L1290" s="231"/>
      <c r="M1290" s="232"/>
      <c r="N1290" s="233"/>
      <c r="O1290" s="233"/>
      <c r="P1290" s="233"/>
      <c r="Q1290" s="233"/>
      <c r="R1290" s="233"/>
      <c r="S1290" s="233"/>
      <c r="T1290" s="234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5" t="s">
        <v>168</v>
      </c>
      <c r="AU1290" s="235" t="s">
        <v>178</v>
      </c>
      <c r="AV1290" s="13" t="s">
        <v>81</v>
      </c>
      <c r="AW1290" s="13" t="s">
        <v>35</v>
      </c>
      <c r="AX1290" s="13" t="s">
        <v>73</v>
      </c>
      <c r="AY1290" s="235" t="s">
        <v>154</v>
      </c>
    </row>
    <row r="1291" spans="1:51" s="14" customFormat="1" ht="12">
      <c r="A1291" s="14"/>
      <c r="B1291" s="236"/>
      <c r="C1291" s="237"/>
      <c r="D1291" s="219" t="s">
        <v>168</v>
      </c>
      <c r="E1291" s="238" t="s">
        <v>28</v>
      </c>
      <c r="F1291" s="239" t="s">
        <v>1651</v>
      </c>
      <c r="G1291" s="237"/>
      <c r="H1291" s="240">
        <v>60</v>
      </c>
      <c r="I1291" s="241"/>
      <c r="J1291" s="237"/>
      <c r="K1291" s="237"/>
      <c r="L1291" s="242"/>
      <c r="M1291" s="243"/>
      <c r="N1291" s="244"/>
      <c r="O1291" s="244"/>
      <c r="P1291" s="244"/>
      <c r="Q1291" s="244"/>
      <c r="R1291" s="244"/>
      <c r="S1291" s="244"/>
      <c r="T1291" s="245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6" t="s">
        <v>168</v>
      </c>
      <c r="AU1291" s="246" t="s">
        <v>178</v>
      </c>
      <c r="AV1291" s="14" t="s">
        <v>83</v>
      </c>
      <c r="AW1291" s="14" t="s">
        <v>35</v>
      </c>
      <c r="AX1291" s="14" t="s">
        <v>73</v>
      </c>
      <c r="AY1291" s="246" t="s">
        <v>154</v>
      </c>
    </row>
    <row r="1292" spans="1:51" s="14" customFormat="1" ht="12">
      <c r="A1292" s="14"/>
      <c r="B1292" s="236"/>
      <c r="C1292" s="237"/>
      <c r="D1292" s="219" t="s">
        <v>168</v>
      </c>
      <c r="E1292" s="238" t="s">
        <v>28</v>
      </c>
      <c r="F1292" s="239" t="s">
        <v>1652</v>
      </c>
      <c r="G1292" s="237"/>
      <c r="H1292" s="240">
        <v>6.26</v>
      </c>
      <c r="I1292" s="241"/>
      <c r="J1292" s="237"/>
      <c r="K1292" s="237"/>
      <c r="L1292" s="242"/>
      <c r="M1292" s="243"/>
      <c r="N1292" s="244"/>
      <c r="O1292" s="244"/>
      <c r="P1292" s="244"/>
      <c r="Q1292" s="244"/>
      <c r="R1292" s="244"/>
      <c r="S1292" s="244"/>
      <c r="T1292" s="245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6" t="s">
        <v>168</v>
      </c>
      <c r="AU1292" s="246" t="s">
        <v>178</v>
      </c>
      <c r="AV1292" s="14" t="s">
        <v>83</v>
      </c>
      <c r="AW1292" s="14" t="s">
        <v>35</v>
      </c>
      <c r="AX1292" s="14" t="s">
        <v>73</v>
      </c>
      <c r="AY1292" s="246" t="s">
        <v>154</v>
      </c>
    </row>
    <row r="1293" spans="1:51" s="15" customFormat="1" ht="12">
      <c r="A1293" s="15"/>
      <c r="B1293" s="247"/>
      <c r="C1293" s="248"/>
      <c r="D1293" s="219" t="s">
        <v>168</v>
      </c>
      <c r="E1293" s="249" t="s">
        <v>28</v>
      </c>
      <c r="F1293" s="250" t="s">
        <v>222</v>
      </c>
      <c r="G1293" s="248"/>
      <c r="H1293" s="251">
        <v>301</v>
      </c>
      <c r="I1293" s="252"/>
      <c r="J1293" s="248"/>
      <c r="K1293" s="248"/>
      <c r="L1293" s="253"/>
      <c r="M1293" s="254"/>
      <c r="N1293" s="255"/>
      <c r="O1293" s="255"/>
      <c r="P1293" s="255"/>
      <c r="Q1293" s="255"/>
      <c r="R1293" s="255"/>
      <c r="S1293" s="255"/>
      <c r="T1293" s="256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T1293" s="257" t="s">
        <v>168</v>
      </c>
      <c r="AU1293" s="257" t="s">
        <v>178</v>
      </c>
      <c r="AV1293" s="15" t="s">
        <v>162</v>
      </c>
      <c r="AW1293" s="15" t="s">
        <v>35</v>
      </c>
      <c r="AX1293" s="15" t="s">
        <v>81</v>
      </c>
      <c r="AY1293" s="257" t="s">
        <v>154</v>
      </c>
    </row>
    <row r="1294" spans="1:63" s="12" customFormat="1" ht="20.85" customHeight="1">
      <c r="A1294" s="12"/>
      <c r="B1294" s="190"/>
      <c r="C1294" s="191"/>
      <c r="D1294" s="192" t="s">
        <v>72</v>
      </c>
      <c r="E1294" s="204" t="s">
        <v>1653</v>
      </c>
      <c r="F1294" s="204" t="s">
        <v>1654</v>
      </c>
      <c r="G1294" s="191"/>
      <c r="H1294" s="191"/>
      <c r="I1294" s="194"/>
      <c r="J1294" s="205">
        <f>BK1294</f>
        <v>0</v>
      </c>
      <c r="K1294" s="191"/>
      <c r="L1294" s="196"/>
      <c r="M1294" s="197"/>
      <c r="N1294" s="198"/>
      <c r="O1294" s="198"/>
      <c r="P1294" s="199">
        <f>SUM(P1295:P1349)</f>
        <v>0</v>
      </c>
      <c r="Q1294" s="198"/>
      <c r="R1294" s="199">
        <f>SUM(R1295:R1349)</f>
        <v>0.40750000000000003</v>
      </c>
      <c r="S1294" s="198"/>
      <c r="T1294" s="200">
        <f>SUM(T1295:T1349)</f>
        <v>0</v>
      </c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R1294" s="201" t="s">
        <v>83</v>
      </c>
      <c r="AT1294" s="202" t="s">
        <v>72</v>
      </c>
      <c r="AU1294" s="202" t="s">
        <v>83</v>
      </c>
      <c r="AY1294" s="201" t="s">
        <v>154</v>
      </c>
      <c r="BK1294" s="203">
        <f>SUM(BK1295:BK1349)</f>
        <v>0</v>
      </c>
    </row>
    <row r="1295" spans="1:65" s="2" customFormat="1" ht="16.5" customHeight="1">
      <c r="A1295" s="40"/>
      <c r="B1295" s="41"/>
      <c r="C1295" s="206" t="s">
        <v>1655</v>
      </c>
      <c r="D1295" s="206" t="s">
        <v>157</v>
      </c>
      <c r="E1295" s="207" t="s">
        <v>1656</v>
      </c>
      <c r="F1295" s="208" t="s">
        <v>1657</v>
      </c>
      <c r="G1295" s="209" t="s">
        <v>160</v>
      </c>
      <c r="H1295" s="210">
        <v>232</v>
      </c>
      <c r="I1295" s="211"/>
      <c r="J1295" s="212">
        <f>ROUND(I1295*H1295,2)</f>
        <v>0</v>
      </c>
      <c r="K1295" s="208" t="s">
        <v>161</v>
      </c>
      <c r="L1295" s="46"/>
      <c r="M1295" s="213" t="s">
        <v>28</v>
      </c>
      <c r="N1295" s="214" t="s">
        <v>44</v>
      </c>
      <c r="O1295" s="86"/>
      <c r="P1295" s="215">
        <f>O1295*H1295</f>
        <v>0</v>
      </c>
      <c r="Q1295" s="215">
        <v>3E-05</v>
      </c>
      <c r="R1295" s="215">
        <f>Q1295*H1295</f>
        <v>0.00696</v>
      </c>
      <c r="S1295" s="215">
        <v>0</v>
      </c>
      <c r="T1295" s="216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17" t="s">
        <v>305</v>
      </c>
      <c r="AT1295" s="217" t="s">
        <v>157</v>
      </c>
      <c r="AU1295" s="217" t="s">
        <v>178</v>
      </c>
      <c r="AY1295" s="19" t="s">
        <v>154</v>
      </c>
      <c r="BE1295" s="218">
        <f>IF(N1295="základní",J1295,0)</f>
        <v>0</v>
      </c>
      <c r="BF1295" s="218">
        <f>IF(N1295="snížená",J1295,0)</f>
        <v>0</v>
      </c>
      <c r="BG1295" s="218">
        <f>IF(N1295="zákl. přenesená",J1295,0)</f>
        <v>0</v>
      </c>
      <c r="BH1295" s="218">
        <f>IF(N1295="sníž. přenesená",J1295,0)</f>
        <v>0</v>
      </c>
      <c r="BI1295" s="218">
        <f>IF(N1295="nulová",J1295,0)</f>
        <v>0</v>
      </c>
      <c r="BJ1295" s="19" t="s">
        <v>81</v>
      </c>
      <c r="BK1295" s="218">
        <f>ROUND(I1295*H1295,2)</f>
        <v>0</v>
      </c>
      <c r="BL1295" s="19" t="s">
        <v>305</v>
      </c>
      <c r="BM1295" s="217" t="s">
        <v>1658</v>
      </c>
    </row>
    <row r="1296" spans="1:47" s="2" customFormat="1" ht="12">
      <c r="A1296" s="40"/>
      <c r="B1296" s="41"/>
      <c r="C1296" s="42"/>
      <c r="D1296" s="219" t="s">
        <v>164</v>
      </c>
      <c r="E1296" s="42"/>
      <c r="F1296" s="220" t="s">
        <v>1659</v>
      </c>
      <c r="G1296" s="42"/>
      <c r="H1296" s="42"/>
      <c r="I1296" s="221"/>
      <c r="J1296" s="42"/>
      <c r="K1296" s="42"/>
      <c r="L1296" s="46"/>
      <c r="M1296" s="222"/>
      <c r="N1296" s="223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164</v>
      </c>
      <c r="AU1296" s="19" t="s">
        <v>178</v>
      </c>
    </row>
    <row r="1297" spans="1:47" s="2" customFormat="1" ht="12">
      <c r="A1297" s="40"/>
      <c r="B1297" s="41"/>
      <c r="C1297" s="42"/>
      <c r="D1297" s="224" t="s">
        <v>166</v>
      </c>
      <c r="E1297" s="42"/>
      <c r="F1297" s="225" t="s">
        <v>1660</v>
      </c>
      <c r="G1297" s="42"/>
      <c r="H1297" s="42"/>
      <c r="I1297" s="221"/>
      <c r="J1297" s="42"/>
      <c r="K1297" s="42"/>
      <c r="L1297" s="46"/>
      <c r="M1297" s="222"/>
      <c r="N1297" s="223"/>
      <c r="O1297" s="86"/>
      <c r="P1297" s="86"/>
      <c r="Q1297" s="86"/>
      <c r="R1297" s="86"/>
      <c r="S1297" s="86"/>
      <c r="T1297" s="87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T1297" s="19" t="s">
        <v>166</v>
      </c>
      <c r="AU1297" s="19" t="s">
        <v>178</v>
      </c>
    </row>
    <row r="1298" spans="1:51" s="13" customFormat="1" ht="12">
      <c r="A1298" s="13"/>
      <c r="B1298" s="226"/>
      <c r="C1298" s="227"/>
      <c r="D1298" s="219" t="s">
        <v>168</v>
      </c>
      <c r="E1298" s="228" t="s">
        <v>28</v>
      </c>
      <c r="F1298" s="229" t="s">
        <v>1661</v>
      </c>
      <c r="G1298" s="227"/>
      <c r="H1298" s="228" t="s">
        <v>28</v>
      </c>
      <c r="I1298" s="230"/>
      <c r="J1298" s="227"/>
      <c r="K1298" s="227"/>
      <c r="L1298" s="231"/>
      <c r="M1298" s="232"/>
      <c r="N1298" s="233"/>
      <c r="O1298" s="233"/>
      <c r="P1298" s="233"/>
      <c r="Q1298" s="233"/>
      <c r="R1298" s="233"/>
      <c r="S1298" s="233"/>
      <c r="T1298" s="234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5" t="s">
        <v>168</v>
      </c>
      <c r="AU1298" s="235" t="s">
        <v>178</v>
      </c>
      <c r="AV1298" s="13" t="s">
        <v>81</v>
      </c>
      <c r="AW1298" s="13" t="s">
        <v>35</v>
      </c>
      <c r="AX1298" s="13" t="s">
        <v>73</v>
      </c>
      <c r="AY1298" s="235" t="s">
        <v>154</v>
      </c>
    </row>
    <row r="1299" spans="1:51" s="14" customFormat="1" ht="12">
      <c r="A1299" s="14"/>
      <c r="B1299" s="236"/>
      <c r="C1299" s="237"/>
      <c r="D1299" s="219" t="s">
        <v>168</v>
      </c>
      <c r="E1299" s="238" t="s">
        <v>28</v>
      </c>
      <c r="F1299" s="239" t="s">
        <v>439</v>
      </c>
      <c r="G1299" s="237"/>
      <c r="H1299" s="240">
        <v>232</v>
      </c>
      <c r="I1299" s="241"/>
      <c r="J1299" s="237"/>
      <c r="K1299" s="237"/>
      <c r="L1299" s="242"/>
      <c r="M1299" s="243"/>
      <c r="N1299" s="244"/>
      <c r="O1299" s="244"/>
      <c r="P1299" s="244"/>
      <c r="Q1299" s="244"/>
      <c r="R1299" s="244"/>
      <c r="S1299" s="244"/>
      <c r="T1299" s="245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46" t="s">
        <v>168</v>
      </c>
      <c r="AU1299" s="246" t="s">
        <v>178</v>
      </c>
      <c r="AV1299" s="14" t="s">
        <v>83</v>
      </c>
      <c r="AW1299" s="14" t="s">
        <v>35</v>
      </c>
      <c r="AX1299" s="14" t="s">
        <v>81</v>
      </c>
      <c r="AY1299" s="246" t="s">
        <v>154</v>
      </c>
    </row>
    <row r="1300" spans="1:65" s="2" customFormat="1" ht="24.15" customHeight="1">
      <c r="A1300" s="40"/>
      <c r="B1300" s="41"/>
      <c r="C1300" s="206" t="s">
        <v>1662</v>
      </c>
      <c r="D1300" s="206" t="s">
        <v>157</v>
      </c>
      <c r="E1300" s="207" t="s">
        <v>1663</v>
      </c>
      <c r="F1300" s="208" t="s">
        <v>1664</v>
      </c>
      <c r="G1300" s="209" t="s">
        <v>160</v>
      </c>
      <c r="H1300" s="210">
        <v>82</v>
      </c>
      <c r="I1300" s="211"/>
      <c r="J1300" s="212">
        <f>ROUND(I1300*H1300,2)</f>
        <v>0</v>
      </c>
      <c r="K1300" s="208" t="s">
        <v>161</v>
      </c>
      <c r="L1300" s="46"/>
      <c r="M1300" s="213" t="s">
        <v>28</v>
      </c>
      <c r="N1300" s="214" t="s">
        <v>44</v>
      </c>
      <c r="O1300" s="86"/>
      <c r="P1300" s="215">
        <f>O1300*H1300</f>
        <v>0</v>
      </c>
      <c r="Q1300" s="215">
        <v>0.00318</v>
      </c>
      <c r="R1300" s="215">
        <f>Q1300*H1300</f>
        <v>0.26076</v>
      </c>
      <c r="S1300" s="215">
        <v>0</v>
      </c>
      <c r="T1300" s="216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17" t="s">
        <v>305</v>
      </c>
      <c r="AT1300" s="217" t="s">
        <v>157</v>
      </c>
      <c r="AU1300" s="217" t="s">
        <v>178</v>
      </c>
      <c r="AY1300" s="19" t="s">
        <v>154</v>
      </c>
      <c r="BE1300" s="218">
        <f>IF(N1300="základní",J1300,0)</f>
        <v>0</v>
      </c>
      <c r="BF1300" s="218">
        <f>IF(N1300="snížená",J1300,0)</f>
        <v>0</v>
      </c>
      <c r="BG1300" s="218">
        <f>IF(N1300="zákl. přenesená",J1300,0)</f>
        <v>0</v>
      </c>
      <c r="BH1300" s="218">
        <f>IF(N1300="sníž. přenesená",J1300,0)</f>
        <v>0</v>
      </c>
      <c r="BI1300" s="218">
        <f>IF(N1300="nulová",J1300,0)</f>
        <v>0</v>
      </c>
      <c r="BJ1300" s="19" t="s">
        <v>81</v>
      </c>
      <c r="BK1300" s="218">
        <f>ROUND(I1300*H1300,2)</f>
        <v>0</v>
      </c>
      <c r="BL1300" s="19" t="s">
        <v>305</v>
      </c>
      <c r="BM1300" s="217" t="s">
        <v>1665</v>
      </c>
    </row>
    <row r="1301" spans="1:47" s="2" customFormat="1" ht="12">
      <c r="A1301" s="40"/>
      <c r="B1301" s="41"/>
      <c r="C1301" s="42"/>
      <c r="D1301" s="219" t="s">
        <v>164</v>
      </c>
      <c r="E1301" s="42"/>
      <c r="F1301" s="220" t="s">
        <v>1666</v>
      </c>
      <c r="G1301" s="42"/>
      <c r="H1301" s="42"/>
      <c r="I1301" s="221"/>
      <c r="J1301" s="42"/>
      <c r="K1301" s="42"/>
      <c r="L1301" s="46"/>
      <c r="M1301" s="222"/>
      <c r="N1301" s="223"/>
      <c r="O1301" s="86"/>
      <c r="P1301" s="86"/>
      <c r="Q1301" s="86"/>
      <c r="R1301" s="86"/>
      <c r="S1301" s="86"/>
      <c r="T1301" s="87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T1301" s="19" t="s">
        <v>164</v>
      </c>
      <c r="AU1301" s="19" t="s">
        <v>178</v>
      </c>
    </row>
    <row r="1302" spans="1:47" s="2" customFormat="1" ht="12">
      <c r="A1302" s="40"/>
      <c r="B1302" s="41"/>
      <c r="C1302" s="42"/>
      <c r="D1302" s="224" t="s">
        <v>166</v>
      </c>
      <c r="E1302" s="42"/>
      <c r="F1302" s="225" t="s">
        <v>1667</v>
      </c>
      <c r="G1302" s="42"/>
      <c r="H1302" s="42"/>
      <c r="I1302" s="221"/>
      <c r="J1302" s="42"/>
      <c r="K1302" s="42"/>
      <c r="L1302" s="46"/>
      <c r="M1302" s="222"/>
      <c r="N1302" s="223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166</v>
      </c>
      <c r="AU1302" s="19" t="s">
        <v>178</v>
      </c>
    </row>
    <row r="1303" spans="1:51" s="13" customFormat="1" ht="12">
      <c r="A1303" s="13"/>
      <c r="B1303" s="226"/>
      <c r="C1303" s="227"/>
      <c r="D1303" s="219" t="s">
        <v>168</v>
      </c>
      <c r="E1303" s="228" t="s">
        <v>28</v>
      </c>
      <c r="F1303" s="229" t="s">
        <v>1668</v>
      </c>
      <c r="G1303" s="227"/>
      <c r="H1303" s="228" t="s">
        <v>28</v>
      </c>
      <c r="I1303" s="230"/>
      <c r="J1303" s="227"/>
      <c r="K1303" s="227"/>
      <c r="L1303" s="231"/>
      <c r="M1303" s="232"/>
      <c r="N1303" s="233"/>
      <c r="O1303" s="233"/>
      <c r="P1303" s="233"/>
      <c r="Q1303" s="233"/>
      <c r="R1303" s="233"/>
      <c r="S1303" s="233"/>
      <c r="T1303" s="234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5" t="s">
        <v>168</v>
      </c>
      <c r="AU1303" s="235" t="s">
        <v>178</v>
      </c>
      <c r="AV1303" s="13" t="s">
        <v>81</v>
      </c>
      <c r="AW1303" s="13" t="s">
        <v>35</v>
      </c>
      <c r="AX1303" s="13" t="s">
        <v>73</v>
      </c>
      <c r="AY1303" s="235" t="s">
        <v>154</v>
      </c>
    </row>
    <row r="1304" spans="1:51" s="13" customFormat="1" ht="12">
      <c r="A1304" s="13"/>
      <c r="B1304" s="226"/>
      <c r="C1304" s="227"/>
      <c r="D1304" s="219" t="s">
        <v>168</v>
      </c>
      <c r="E1304" s="228" t="s">
        <v>28</v>
      </c>
      <c r="F1304" s="229" t="s">
        <v>1669</v>
      </c>
      <c r="G1304" s="227"/>
      <c r="H1304" s="228" t="s">
        <v>28</v>
      </c>
      <c r="I1304" s="230"/>
      <c r="J1304" s="227"/>
      <c r="K1304" s="227"/>
      <c r="L1304" s="231"/>
      <c r="M1304" s="232"/>
      <c r="N1304" s="233"/>
      <c r="O1304" s="233"/>
      <c r="P1304" s="233"/>
      <c r="Q1304" s="233"/>
      <c r="R1304" s="233"/>
      <c r="S1304" s="233"/>
      <c r="T1304" s="23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5" t="s">
        <v>168</v>
      </c>
      <c r="AU1304" s="235" t="s">
        <v>178</v>
      </c>
      <c r="AV1304" s="13" t="s">
        <v>81</v>
      </c>
      <c r="AW1304" s="13" t="s">
        <v>35</v>
      </c>
      <c r="AX1304" s="13" t="s">
        <v>73</v>
      </c>
      <c r="AY1304" s="235" t="s">
        <v>154</v>
      </c>
    </row>
    <row r="1305" spans="1:51" s="14" customFormat="1" ht="12">
      <c r="A1305" s="14"/>
      <c r="B1305" s="236"/>
      <c r="C1305" s="237"/>
      <c r="D1305" s="219" t="s">
        <v>168</v>
      </c>
      <c r="E1305" s="238" t="s">
        <v>28</v>
      </c>
      <c r="F1305" s="239" t="s">
        <v>1231</v>
      </c>
      <c r="G1305" s="237"/>
      <c r="H1305" s="240">
        <v>18</v>
      </c>
      <c r="I1305" s="241"/>
      <c r="J1305" s="237"/>
      <c r="K1305" s="237"/>
      <c r="L1305" s="242"/>
      <c r="M1305" s="243"/>
      <c r="N1305" s="244"/>
      <c r="O1305" s="244"/>
      <c r="P1305" s="244"/>
      <c r="Q1305" s="244"/>
      <c r="R1305" s="244"/>
      <c r="S1305" s="244"/>
      <c r="T1305" s="245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46" t="s">
        <v>168</v>
      </c>
      <c r="AU1305" s="246" t="s">
        <v>178</v>
      </c>
      <c r="AV1305" s="14" t="s">
        <v>83</v>
      </c>
      <c r="AW1305" s="14" t="s">
        <v>35</v>
      </c>
      <c r="AX1305" s="14" t="s">
        <v>73</v>
      </c>
      <c r="AY1305" s="246" t="s">
        <v>154</v>
      </c>
    </row>
    <row r="1306" spans="1:51" s="13" customFormat="1" ht="12">
      <c r="A1306" s="13"/>
      <c r="B1306" s="226"/>
      <c r="C1306" s="227"/>
      <c r="D1306" s="219" t="s">
        <v>168</v>
      </c>
      <c r="E1306" s="228" t="s">
        <v>28</v>
      </c>
      <c r="F1306" s="229" t="s">
        <v>1670</v>
      </c>
      <c r="G1306" s="227"/>
      <c r="H1306" s="228" t="s">
        <v>28</v>
      </c>
      <c r="I1306" s="230"/>
      <c r="J1306" s="227"/>
      <c r="K1306" s="227"/>
      <c r="L1306" s="231"/>
      <c r="M1306" s="232"/>
      <c r="N1306" s="233"/>
      <c r="O1306" s="233"/>
      <c r="P1306" s="233"/>
      <c r="Q1306" s="233"/>
      <c r="R1306" s="233"/>
      <c r="S1306" s="233"/>
      <c r="T1306" s="23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5" t="s">
        <v>168</v>
      </c>
      <c r="AU1306" s="235" t="s">
        <v>178</v>
      </c>
      <c r="AV1306" s="13" t="s">
        <v>81</v>
      </c>
      <c r="AW1306" s="13" t="s">
        <v>35</v>
      </c>
      <c r="AX1306" s="13" t="s">
        <v>73</v>
      </c>
      <c r="AY1306" s="235" t="s">
        <v>154</v>
      </c>
    </row>
    <row r="1307" spans="1:51" s="14" customFormat="1" ht="12">
      <c r="A1307" s="14"/>
      <c r="B1307" s="236"/>
      <c r="C1307" s="237"/>
      <c r="D1307" s="219" t="s">
        <v>168</v>
      </c>
      <c r="E1307" s="238" t="s">
        <v>28</v>
      </c>
      <c r="F1307" s="239" t="s">
        <v>1671</v>
      </c>
      <c r="G1307" s="237"/>
      <c r="H1307" s="240">
        <v>12</v>
      </c>
      <c r="I1307" s="241"/>
      <c r="J1307" s="237"/>
      <c r="K1307" s="237"/>
      <c r="L1307" s="242"/>
      <c r="M1307" s="243"/>
      <c r="N1307" s="244"/>
      <c r="O1307" s="244"/>
      <c r="P1307" s="244"/>
      <c r="Q1307" s="244"/>
      <c r="R1307" s="244"/>
      <c r="S1307" s="244"/>
      <c r="T1307" s="245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6" t="s">
        <v>168</v>
      </c>
      <c r="AU1307" s="246" t="s">
        <v>178</v>
      </c>
      <c r="AV1307" s="14" t="s">
        <v>83</v>
      </c>
      <c r="AW1307" s="14" t="s">
        <v>35</v>
      </c>
      <c r="AX1307" s="14" t="s">
        <v>73</v>
      </c>
      <c r="AY1307" s="246" t="s">
        <v>154</v>
      </c>
    </row>
    <row r="1308" spans="1:51" s="13" customFormat="1" ht="12">
      <c r="A1308" s="13"/>
      <c r="B1308" s="226"/>
      <c r="C1308" s="227"/>
      <c r="D1308" s="219" t="s">
        <v>168</v>
      </c>
      <c r="E1308" s="228" t="s">
        <v>28</v>
      </c>
      <c r="F1308" s="229" t="s">
        <v>1672</v>
      </c>
      <c r="G1308" s="227"/>
      <c r="H1308" s="228" t="s">
        <v>28</v>
      </c>
      <c r="I1308" s="230"/>
      <c r="J1308" s="227"/>
      <c r="K1308" s="227"/>
      <c r="L1308" s="231"/>
      <c r="M1308" s="232"/>
      <c r="N1308" s="233"/>
      <c r="O1308" s="233"/>
      <c r="P1308" s="233"/>
      <c r="Q1308" s="233"/>
      <c r="R1308" s="233"/>
      <c r="S1308" s="233"/>
      <c r="T1308" s="23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5" t="s">
        <v>168</v>
      </c>
      <c r="AU1308" s="235" t="s">
        <v>178</v>
      </c>
      <c r="AV1308" s="13" t="s">
        <v>81</v>
      </c>
      <c r="AW1308" s="13" t="s">
        <v>35</v>
      </c>
      <c r="AX1308" s="13" t="s">
        <v>73</v>
      </c>
      <c r="AY1308" s="235" t="s">
        <v>154</v>
      </c>
    </row>
    <row r="1309" spans="1:51" s="14" customFormat="1" ht="12">
      <c r="A1309" s="14"/>
      <c r="B1309" s="236"/>
      <c r="C1309" s="237"/>
      <c r="D1309" s="219" t="s">
        <v>168</v>
      </c>
      <c r="E1309" s="238" t="s">
        <v>28</v>
      </c>
      <c r="F1309" s="239" t="s">
        <v>1234</v>
      </c>
      <c r="G1309" s="237"/>
      <c r="H1309" s="240">
        <v>14</v>
      </c>
      <c r="I1309" s="241"/>
      <c r="J1309" s="237"/>
      <c r="K1309" s="237"/>
      <c r="L1309" s="242"/>
      <c r="M1309" s="243"/>
      <c r="N1309" s="244"/>
      <c r="O1309" s="244"/>
      <c r="P1309" s="244"/>
      <c r="Q1309" s="244"/>
      <c r="R1309" s="244"/>
      <c r="S1309" s="244"/>
      <c r="T1309" s="245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6" t="s">
        <v>168</v>
      </c>
      <c r="AU1309" s="246" t="s">
        <v>178</v>
      </c>
      <c r="AV1309" s="14" t="s">
        <v>83</v>
      </c>
      <c r="AW1309" s="14" t="s">
        <v>35</v>
      </c>
      <c r="AX1309" s="14" t="s">
        <v>73</v>
      </c>
      <c r="AY1309" s="246" t="s">
        <v>154</v>
      </c>
    </row>
    <row r="1310" spans="1:51" s="13" customFormat="1" ht="12">
      <c r="A1310" s="13"/>
      <c r="B1310" s="226"/>
      <c r="C1310" s="227"/>
      <c r="D1310" s="219" t="s">
        <v>168</v>
      </c>
      <c r="E1310" s="228" t="s">
        <v>28</v>
      </c>
      <c r="F1310" s="229" t="s">
        <v>1673</v>
      </c>
      <c r="G1310" s="227"/>
      <c r="H1310" s="228" t="s">
        <v>28</v>
      </c>
      <c r="I1310" s="230"/>
      <c r="J1310" s="227"/>
      <c r="K1310" s="227"/>
      <c r="L1310" s="231"/>
      <c r="M1310" s="232"/>
      <c r="N1310" s="233"/>
      <c r="O1310" s="233"/>
      <c r="P1310" s="233"/>
      <c r="Q1310" s="233"/>
      <c r="R1310" s="233"/>
      <c r="S1310" s="233"/>
      <c r="T1310" s="23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5" t="s">
        <v>168</v>
      </c>
      <c r="AU1310" s="235" t="s">
        <v>178</v>
      </c>
      <c r="AV1310" s="13" t="s">
        <v>81</v>
      </c>
      <c r="AW1310" s="13" t="s">
        <v>35</v>
      </c>
      <c r="AX1310" s="13" t="s">
        <v>73</v>
      </c>
      <c r="AY1310" s="235" t="s">
        <v>154</v>
      </c>
    </row>
    <row r="1311" spans="1:51" s="14" customFormat="1" ht="12">
      <c r="A1311" s="14"/>
      <c r="B1311" s="236"/>
      <c r="C1311" s="237"/>
      <c r="D1311" s="219" t="s">
        <v>168</v>
      </c>
      <c r="E1311" s="238" t="s">
        <v>28</v>
      </c>
      <c r="F1311" s="239" t="s">
        <v>1674</v>
      </c>
      <c r="G1311" s="237"/>
      <c r="H1311" s="240">
        <v>36</v>
      </c>
      <c r="I1311" s="241"/>
      <c r="J1311" s="237"/>
      <c r="K1311" s="237"/>
      <c r="L1311" s="242"/>
      <c r="M1311" s="243"/>
      <c r="N1311" s="244"/>
      <c r="O1311" s="244"/>
      <c r="P1311" s="244"/>
      <c r="Q1311" s="244"/>
      <c r="R1311" s="244"/>
      <c r="S1311" s="244"/>
      <c r="T1311" s="245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6" t="s">
        <v>168</v>
      </c>
      <c r="AU1311" s="246" t="s">
        <v>178</v>
      </c>
      <c r="AV1311" s="14" t="s">
        <v>83</v>
      </c>
      <c r="AW1311" s="14" t="s">
        <v>35</v>
      </c>
      <c r="AX1311" s="14" t="s">
        <v>73</v>
      </c>
      <c r="AY1311" s="246" t="s">
        <v>154</v>
      </c>
    </row>
    <row r="1312" spans="1:51" s="13" customFormat="1" ht="12">
      <c r="A1312" s="13"/>
      <c r="B1312" s="226"/>
      <c r="C1312" s="227"/>
      <c r="D1312" s="219" t="s">
        <v>168</v>
      </c>
      <c r="E1312" s="228" t="s">
        <v>28</v>
      </c>
      <c r="F1312" s="229" t="s">
        <v>1675</v>
      </c>
      <c r="G1312" s="227"/>
      <c r="H1312" s="228" t="s">
        <v>28</v>
      </c>
      <c r="I1312" s="230"/>
      <c r="J1312" s="227"/>
      <c r="K1312" s="227"/>
      <c r="L1312" s="231"/>
      <c r="M1312" s="232"/>
      <c r="N1312" s="233"/>
      <c r="O1312" s="233"/>
      <c r="P1312" s="233"/>
      <c r="Q1312" s="233"/>
      <c r="R1312" s="233"/>
      <c r="S1312" s="233"/>
      <c r="T1312" s="23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5" t="s">
        <v>168</v>
      </c>
      <c r="AU1312" s="235" t="s">
        <v>178</v>
      </c>
      <c r="AV1312" s="13" t="s">
        <v>81</v>
      </c>
      <c r="AW1312" s="13" t="s">
        <v>35</v>
      </c>
      <c r="AX1312" s="13" t="s">
        <v>73</v>
      </c>
      <c r="AY1312" s="235" t="s">
        <v>154</v>
      </c>
    </row>
    <row r="1313" spans="1:51" s="14" customFormat="1" ht="12">
      <c r="A1313" s="14"/>
      <c r="B1313" s="236"/>
      <c r="C1313" s="237"/>
      <c r="D1313" s="219" t="s">
        <v>168</v>
      </c>
      <c r="E1313" s="238" t="s">
        <v>28</v>
      </c>
      <c r="F1313" s="239" t="s">
        <v>506</v>
      </c>
      <c r="G1313" s="237"/>
      <c r="H1313" s="240">
        <v>1.1</v>
      </c>
      <c r="I1313" s="241"/>
      <c r="J1313" s="237"/>
      <c r="K1313" s="237"/>
      <c r="L1313" s="242"/>
      <c r="M1313" s="243"/>
      <c r="N1313" s="244"/>
      <c r="O1313" s="244"/>
      <c r="P1313" s="244"/>
      <c r="Q1313" s="244"/>
      <c r="R1313" s="244"/>
      <c r="S1313" s="244"/>
      <c r="T1313" s="245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6" t="s">
        <v>168</v>
      </c>
      <c r="AU1313" s="246" t="s">
        <v>178</v>
      </c>
      <c r="AV1313" s="14" t="s">
        <v>83</v>
      </c>
      <c r="AW1313" s="14" t="s">
        <v>35</v>
      </c>
      <c r="AX1313" s="14" t="s">
        <v>73</v>
      </c>
      <c r="AY1313" s="246" t="s">
        <v>154</v>
      </c>
    </row>
    <row r="1314" spans="1:51" s="14" customFormat="1" ht="12">
      <c r="A1314" s="14"/>
      <c r="B1314" s="236"/>
      <c r="C1314" s="237"/>
      <c r="D1314" s="219" t="s">
        <v>168</v>
      </c>
      <c r="E1314" s="238" t="s">
        <v>28</v>
      </c>
      <c r="F1314" s="239" t="s">
        <v>1676</v>
      </c>
      <c r="G1314" s="237"/>
      <c r="H1314" s="240">
        <v>0.9</v>
      </c>
      <c r="I1314" s="241"/>
      <c r="J1314" s="237"/>
      <c r="K1314" s="237"/>
      <c r="L1314" s="242"/>
      <c r="M1314" s="243"/>
      <c r="N1314" s="244"/>
      <c r="O1314" s="244"/>
      <c r="P1314" s="244"/>
      <c r="Q1314" s="244"/>
      <c r="R1314" s="244"/>
      <c r="S1314" s="244"/>
      <c r="T1314" s="245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46" t="s">
        <v>168</v>
      </c>
      <c r="AU1314" s="246" t="s">
        <v>178</v>
      </c>
      <c r="AV1314" s="14" t="s">
        <v>83</v>
      </c>
      <c r="AW1314" s="14" t="s">
        <v>35</v>
      </c>
      <c r="AX1314" s="14" t="s">
        <v>73</v>
      </c>
      <c r="AY1314" s="246" t="s">
        <v>154</v>
      </c>
    </row>
    <row r="1315" spans="1:51" s="15" customFormat="1" ht="12">
      <c r="A1315" s="15"/>
      <c r="B1315" s="247"/>
      <c r="C1315" s="248"/>
      <c r="D1315" s="219" t="s">
        <v>168</v>
      </c>
      <c r="E1315" s="249" t="s">
        <v>28</v>
      </c>
      <c r="F1315" s="250" t="s">
        <v>222</v>
      </c>
      <c r="G1315" s="248"/>
      <c r="H1315" s="251">
        <v>82</v>
      </c>
      <c r="I1315" s="252"/>
      <c r="J1315" s="248"/>
      <c r="K1315" s="248"/>
      <c r="L1315" s="253"/>
      <c r="M1315" s="254"/>
      <c r="N1315" s="255"/>
      <c r="O1315" s="255"/>
      <c r="P1315" s="255"/>
      <c r="Q1315" s="255"/>
      <c r="R1315" s="255"/>
      <c r="S1315" s="255"/>
      <c r="T1315" s="256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57" t="s">
        <v>168</v>
      </c>
      <c r="AU1315" s="257" t="s">
        <v>178</v>
      </c>
      <c r="AV1315" s="15" t="s">
        <v>162</v>
      </c>
      <c r="AW1315" s="15" t="s">
        <v>35</v>
      </c>
      <c r="AX1315" s="15" t="s">
        <v>81</v>
      </c>
      <c r="AY1315" s="257" t="s">
        <v>154</v>
      </c>
    </row>
    <row r="1316" spans="1:65" s="2" customFormat="1" ht="24.15" customHeight="1">
      <c r="A1316" s="40"/>
      <c r="B1316" s="41"/>
      <c r="C1316" s="206" t="s">
        <v>1677</v>
      </c>
      <c r="D1316" s="206" t="s">
        <v>157</v>
      </c>
      <c r="E1316" s="207" t="s">
        <v>1678</v>
      </c>
      <c r="F1316" s="208" t="s">
        <v>1679</v>
      </c>
      <c r="G1316" s="209" t="s">
        <v>160</v>
      </c>
      <c r="H1316" s="210">
        <v>314</v>
      </c>
      <c r="I1316" s="211"/>
      <c r="J1316" s="212">
        <f>ROUND(I1316*H1316,2)</f>
        <v>0</v>
      </c>
      <c r="K1316" s="208" t="s">
        <v>161</v>
      </c>
      <c r="L1316" s="46"/>
      <c r="M1316" s="213" t="s">
        <v>28</v>
      </c>
      <c r="N1316" s="214" t="s">
        <v>44</v>
      </c>
      <c r="O1316" s="86"/>
      <c r="P1316" s="215">
        <f>O1316*H1316</f>
        <v>0</v>
      </c>
      <c r="Q1316" s="215">
        <v>0.00029</v>
      </c>
      <c r="R1316" s="215">
        <f>Q1316*H1316</f>
        <v>0.09106</v>
      </c>
      <c r="S1316" s="215">
        <v>0</v>
      </c>
      <c r="T1316" s="216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17" t="s">
        <v>305</v>
      </c>
      <c r="AT1316" s="217" t="s">
        <v>157</v>
      </c>
      <c r="AU1316" s="217" t="s">
        <v>178</v>
      </c>
      <c r="AY1316" s="19" t="s">
        <v>154</v>
      </c>
      <c r="BE1316" s="218">
        <f>IF(N1316="základní",J1316,0)</f>
        <v>0</v>
      </c>
      <c r="BF1316" s="218">
        <f>IF(N1316="snížená",J1316,0)</f>
        <v>0</v>
      </c>
      <c r="BG1316" s="218">
        <f>IF(N1316="zákl. přenesená",J1316,0)</f>
        <v>0</v>
      </c>
      <c r="BH1316" s="218">
        <f>IF(N1316="sníž. přenesená",J1316,0)</f>
        <v>0</v>
      </c>
      <c r="BI1316" s="218">
        <f>IF(N1316="nulová",J1316,0)</f>
        <v>0</v>
      </c>
      <c r="BJ1316" s="19" t="s">
        <v>81</v>
      </c>
      <c r="BK1316" s="218">
        <f>ROUND(I1316*H1316,2)</f>
        <v>0</v>
      </c>
      <c r="BL1316" s="19" t="s">
        <v>305</v>
      </c>
      <c r="BM1316" s="217" t="s">
        <v>1680</v>
      </c>
    </row>
    <row r="1317" spans="1:47" s="2" customFormat="1" ht="12">
      <c r="A1317" s="40"/>
      <c r="B1317" s="41"/>
      <c r="C1317" s="42"/>
      <c r="D1317" s="219" t="s">
        <v>164</v>
      </c>
      <c r="E1317" s="42"/>
      <c r="F1317" s="220" t="s">
        <v>1681</v>
      </c>
      <c r="G1317" s="42"/>
      <c r="H1317" s="42"/>
      <c r="I1317" s="221"/>
      <c r="J1317" s="42"/>
      <c r="K1317" s="42"/>
      <c r="L1317" s="46"/>
      <c r="M1317" s="222"/>
      <c r="N1317" s="223"/>
      <c r="O1317" s="86"/>
      <c r="P1317" s="86"/>
      <c r="Q1317" s="86"/>
      <c r="R1317" s="86"/>
      <c r="S1317" s="86"/>
      <c r="T1317" s="87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T1317" s="19" t="s">
        <v>164</v>
      </c>
      <c r="AU1317" s="19" t="s">
        <v>178</v>
      </c>
    </row>
    <row r="1318" spans="1:47" s="2" customFormat="1" ht="12">
      <c r="A1318" s="40"/>
      <c r="B1318" s="41"/>
      <c r="C1318" s="42"/>
      <c r="D1318" s="224" t="s">
        <v>166</v>
      </c>
      <c r="E1318" s="42"/>
      <c r="F1318" s="225" t="s">
        <v>1682</v>
      </c>
      <c r="G1318" s="42"/>
      <c r="H1318" s="42"/>
      <c r="I1318" s="221"/>
      <c r="J1318" s="42"/>
      <c r="K1318" s="42"/>
      <c r="L1318" s="46"/>
      <c r="M1318" s="222"/>
      <c r="N1318" s="223"/>
      <c r="O1318" s="86"/>
      <c r="P1318" s="86"/>
      <c r="Q1318" s="86"/>
      <c r="R1318" s="86"/>
      <c r="S1318" s="86"/>
      <c r="T1318" s="87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9" t="s">
        <v>166</v>
      </c>
      <c r="AU1318" s="19" t="s">
        <v>178</v>
      </c>
    </row>
    <row r="1319" spans="1:51" s="13" customFormat="1" ht="12">
      <c r="A1319" s="13"/>
      <c r="B1319" s="226"/>
      <c r="C1319" s="227"/>
      <c r="D1319" s="219" t="s">
        <v>168</v>
      </c>
      <c r="E1319" s="228" t="s">
        <v>28</v>
      </c>
      <c r="F1319" s="229" t="s">
        <v>874</v>
      </c>
      <c r="G1319" s="227"/>
      <c r="H1319" s="228" t="s">
        <v>28</v>
      </c>
      <c r="I1319" s="230"/>
      <c r="J1319" s="227"/>
      <c r="K1319" s="227"/>
      <c r="L1319" s="231"/>
      <c r="M1319" s="232"/>
      <c r="N1319" s="233"/>
      <c r="O1319" s="233"/>
      <c r="P1319" s="233"/>
      <c r="Q1319" s="233"/>
      <c r="R1319" s="233"/>
      <c r="S1319" s="233"/>
      <c r="T1319" s="23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5" t="s">
        <v>168</v>
      </c>
      <c r="AU1319" s="235" t="s">
        <v>178</v>
      </c>
      <c r="AV1319" s="13" t="s">
        <v>81</v>
      </c>
      <c r="AW1319" s="13" t="s">
        <v>35</v>
      </c>
      <c r="AX1319" s="13" t="s">
        <v>73</v>
      </c>
      <c r="AY1319" s="235" t="s">
        <v>154</v>
      </c>
    </row>
    <row r="1320" spans="1:51" s="13" customFormat="1" ht="12">
      <c r="A1320" s="13"/>
      <c r="B1320" s="226"/>
      <c r="C1320" s="227"/>
      <c r="D1320" s="219" t="s">
        <v>168</v>
      </c>
      <c r="E1320" s="228" t="s">
        <v>28</v>
      </c>
      <c r="F1320" s="229" t="s">
        <v>1683</v>
      </c>
      <c r="G1320" s="227"/>
      <c r="H1320" s="228" t="s">
        <v>28</v>
      </c>
      <c r="I1320" s="230"/>
      <c r="J1320" s="227"/>
      <c r="K1320" s="227"/>
      <c r="L1320" s="231"/>
      <c r="M1320" s="232"/>
      <c r="N1320" s="233"/>
      <c r="O1320" s="233"/>
      <c r="P1320" s="233"/>
      <c r="Q1320" s="233"/>
      <c r="R1320" s="233"/>
      <c r="S1320" s="233"/>
      <c r="T1320" s="23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5" t="s">
        <v>168</v>
      </c>
      <c r="AU1320" s="235" t="s">
        <v>178</v>
      </c>
      <c r="AV1320" s="13" t="s">
        <v>81</v>
      </c>
      <c r="AW1320" s="13" t="s">
        <v>35</v>
      </c>
      <c r="AX1320" s="13" t="s">
        <v>73</v>
      </c>
      <c r="AY1320" s="235" t="s">
        <v>154</v>
      </c>
    </row>
    <row r="1321" spans="1:51" s="14" customFormat="1" ht="12">
      <c r="A1321" s="14"/>
      <c r="B1321" s="236"/>
      <c r="C1321" s="237"/>
      <c r="D1321" s="219" t="s">
        <v>168</v>
      </c>
      <c r="E1321" s="238" t="s">
        <v>28</v>
      </c>
      <c r="F1321" s="239" t="s">
        <v>875</v>
      </c>
      <c r="G1321" s="237"/>
      <c r="H1321" s="240">
        <v>129.15</v>
      </c>
      <c r="I1321" s="241"/>
      <c r="J1321" s="237"/>
      <c r="K1321" s="237"/>
      <c r="L1321" s="242"/>
      <c r="M1321" s="243"/>
      <c r="N1321" s="244"/>
      <c r="O1321" s="244"/>
      <c r="P1321" s="244"/>
      <c r="Q1321" s="244"/>
      <c r="R1321" s="244"/>
      <c r="S1321" s="244"/>
      <c r="T1321" s="245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46" t="s">
        <v>168</v>
      </c>
      <c r="AU1321" s="246" t="s">
        <v>178</v>
      </c>
      <c r="AV1321" s="14" t="s">
        <v>83</v>
      </c>
      <c r="AW1321" s="14" t="s">
        <v>35</v>
      </c>
      <c r="AX1321" s="14" t="s">
        <v>73</v>
      </c>
      <c r="AY1321" s="246" t="s">
        <v>154</v>
      </c>
    </row>
    <row r="1322" spans="1:51" s="14" customFormat="1" ht="12">
      <c r="A1322" s="14"/>
      <c r="B1322" s="236"/>
      <c r="C1322" s="237"/>
      <c r="D1322" s="219" t="s">
        <v>168</v>
      </c>
      <c r="E1322" s="238" t="s">
        <v>28</v>
      </c>
      <c r="F1322" s="239" t="s">
        <v>1684</v>
      </c>
      <c r="G1322" s="237"/>
      <c r="H1322" s="240">
        <v>-6.56</v>
      </c>
      <c r="I1322" s="241"/>
      <c r="J1322" s="237"/>
      <c r="K1322" s="237"/>
      <c r="L1322" s="242"/>
      <c r="M1322" s="243"/>
      <c r="N1322" s="244"/>
      <c r="O1322" s="244"/>
      <c r="P1322" s="244"/>
      <c r="Q1322" s="244"/>
      <c r="R1322" s="244"/>
      <c r="S1322" s="244"/>
      <c r="T1322" s="245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46" t="s">
        <v>168</v>
      </c>
      <c r="AU1322" s="246" t="s">
        <v>178</v>
      </c>
      <c r="AV1322" s="14" t="s">
        <v>83</v>
      </c>
      <c r="AW1322" s="14" t="s">
        <v>35</v>
      </c>
      <c r="AX1322" s="14" t="s">
        <v>73</v>
      </c>
      <c r="AY1322" s="246" t="s">
        <v>154</v>
      </c>
    </row>
    <row r="1323" spans="1:51" s="14" customFormat="1" ht="12">
      <c r="A1323" s="14"/>
      <c r="B1323" s="236"/>
      <c r="C1323" s="237"/>
      <c r="D1323" s="219" t="s">
        <v>168</v>
      </c>
      <c r="E1323" s="238" t="s">
        <v>28</v>
      </c>
      <c r="F1323" s="239" t="s">
        <v>877</v>
      </c>
      <c r="G1323" s="237"/>
      <c r="H1323" s="240">
        <v>91.65</v>
      </c>
      <c r="I1323" s="241"/>
      <c r="J1323" s="237"/>
      <c r="K1323" s="237"/>
      <c r="L1323" s="242"/>
      <c r="M1323" s="243"/>
      <c r="N1323" s="244"/>
      <c r="O1323" s="244"/>
      <c r="P1323" s="244"/>
      <c r="Q1323" s="244"/>
      <c r="R1323" s="244"/>
      <c r="S1323" s="244"/>
      <c r="T1323" s="245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46" t="s">
        <v>168</v>
      </c>
      <c r="AU1323" s="246" t="s">
        <v>178</v>
      </c>
      <c r="AV1323" s="14" t="s">
        <v>83</v>
      </c>
      <c r="AW1323" s="14" t="s">
        <v>35</v>
      </c>
      <c r="AX1323" s="14" t="s">
        <v>73</v>
      </c>
      <c r="AY1323" s="246" t="s">
        <v>154</v>
      </c>
    </row>
    <row r="1324" spans="1:51" s="14" customFormat="1" ht="12">
      <c r="A1324" s="14"/>
      <c r="B1324" s="236"/>
      <c r="C1324" s="237"/>
      <c r="D1324" s="219" t="s">
        <v>168</v>
      </c>
      <c r="E1324" s="238" t="s">
        <v>28</v>
      </c>
      <c r="F1324" s="239" t="s">
        <v>1685</v>
      </c>
      <c r="G1324" s="237"/>
      <c r="H1324" s="240">
        <v>-3.28</v>
      </c>
      <c r="I1324" s="241"/>
      <c r="J1324" s="237"/>
      <c r="K1324" s="237"/>
      <c r="L1324" s="242"/>
      <c r="M1324" s="243"/>
      <c r="N1324" s="244"/>
      <c r="O1324" s="244"/>
      <c r="P1324" s="244"/>
      <c r="Q1324" s="244"/>
      <c r="R1324" s="244"/>
      <c r="S1324" s="244"/>
      <c r="T1324" s="245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46" t="s">
        <v>168</v>
      </c>
      <c r="AU1324" s="246" t="s">
        <v>178</v>
      </c>
      <c r="AV1324" s="14" t="s">
        <v>83</v>
      </c>
      <c r="AW1324" s="14" t="s">
        <v>35</v>
      </c>
      <c r="AX1324" s="14" t="s">
        <v>73</v>
      </c>
      <c r="AY1324" s="246" t="s">
        <v>154</v>
      </c>
    </row>
    <row r="1325" spans="1:51" s="14" customFormat="1" ht="12">
      <c r="A1325" s="14"/>
      <c r="B1325" s="236"/>
      <c r="C1325" s="237"/>
      <c r="D1325" s="219" t="s">
        <v>168</v>
      </c>
      <c r="E1325" s="238" t="s">
        <v>28</v>
      </c>
      <c r="F1325" s="239" t="s">
        <v>879</v>
      </c>
      <c r="G1325" s="237"/>
      <c r="H1325" s="240">
        <v>119.07</v>
      </c>
      <c r="I1325" s="241"/>
      <c r="J1325" s="237"/>
      <c r="K1325" s="237"/>
      <c r="L1325" s="242"/>
      <c r="M1325" s="243"/>
      <c r="N1325" s="244"/>
      <c r="O1325" s="244"/>
      <c r="P1325" s="244"/>
      <c r="Q1325" s="244"/>
      <c r="R1325" s="244"/>
      <c r="S1325" s="244"/>
      <c r="T1325" s="245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6" t="s">
        <v>168</v>
      </c>
      <c r="AU1325" s="246" t="s">
        <v>178</v>
      </c>
      <c r="AV1325" s="14" t="s">
        <v>83</v>
      </c>
      <c r="AW1325" s="14" t="s">
        <v>35</v>
      </c>
      <c r="AX1325" s="14" t="s">
        <v>73</v>
      </c>
      <c r="AY1325" s="246" t="s">
        <v>154</v>
      </c>
    </row>
    <row r="1326" spans="1:51" s="14" customFormat="1" ht="12">
      <c r="A1326" s="14"/>
      <c r="B1326" s="236"/>
      <c r="C1326" s="237"/>
      <c r="D1326" s="219" t="s">
        <v>168</v>
      </c>
      <c r="E1326" s="238" t="s">
        <v>28</v>
      </c>
      <c r="F1326" s="239" t="s">
        <v>1686</v>
      </c>
      <c r="G1326" s="237"/>
      <c r="H1326" s="240">
        <v>-5.64</v>
      </c>
      <c r="I1326" s="241"/>
      <c r="J1326" s="237"/>
      <c r="K1326" s="237"/>
      <c r="L1326" s="242"/>
      <c r="M1326" s="243"/>
      <c r="N1326" s="244"/>
      <c r="O1326" s="244"/>
      <c r="P1326" s="244"/>
      <c r="Q1326" s="244"/>
      <c r="R1326" s="244"/>
      <c r="S1326" s="244"/>
      <c r="T1326" s="245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6" t="s">
        <v>168</v>
      </c>
      <c r="AU1326" s="246" t="s">
        <v>178</v>
      </c>
      <c r="AV1326" s="14" t="s">
        <v>83</v>
      </c>
      <c r="AW1326" s="14" t="s">
        <v>35</v>
      </c>
      <c r="AX1326" s="14" t="s">
        <v>73</v>
      </c>
      <c r="AY1326" s="246" t="s">
        <v>154</v>
      </c>
    </row>
    <row r="1327" spans="1:51" s="14" customFormat="1" ht="12">
      <c r="A1327" s="14"/>
      <c r="B1327" s="236"/>
      <c r="C1327" s="237"/>
      <c r="D1327" s="219" t="s">
        <v>168</v>
      </c>
      <c r="E1327" s="238" t="s">
        <v>28</v>
      </c>
      <c r="F1327" s="239" t="s">
        <v>881</v>
      </c>
      <c r="G1327" s="237"/>
      <c r="H1327" s="240">
        <v>107.1</v>
      </c>
      <c r="I1327" s="241"/>
      <c r="J1327" s="237"/>
      <c r="K1327" s="237"/>
      <c r="L1327" s="242"/>
      <c r="M1327" s="243"/>
      <c r="N1327" s="244"/>
      <c r="O1327" s="244"/>
      <c r="P1327" s="244"/>
      <c r="Q1327" s="244"/>
      <c r="R1327" s="244"/>
      <c r="S1327" s="244"/>
      <c r="T1327" s="245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46" t="s">
        <v>168</v>
      </c>
      <c r="AU1327" s="246" t="s">
        <v>178</v>
      </c>
      <c r="AV1327" s="14" t="s">
        <v>83</v>
      </c>
      <c r="AW1327" s="14" t="s">
        <v>35</v>
      </c>
      <c r="AX1327" s="14" t="s">
        <v>73</v>
      </c>
      <c r="AY1327" s="246" t="s">
        <v>154</v>
      </c>
    </row>
    <row r="1328" spans="1:51" s="14" customFormat="1" ht="12">
      <c r="A1328" s="14"/>
      <c r="B1328" s="236"/>
      <c r="C1328" s="237"/>
      <c r="D1328" s="219" t="s">
        <v>168</v>
      </c>
      <c r="E1328" s="238" t="s">
        <v>28</v>
      </c>
      <c r="F1328" s="239" t="s">
        <v>1686</v>
      </c>
      <c r="G1328" s="237"/>
      <c r="H1328" s="240">
        <v>-5.64</v>
      </c>
      <c r="I1328" s="241"/>
      <c r="J1328" s="237"/>
      <c r="K1328" s="237"/>
      <c r="L1328" s="242"/>
      <c r="M1328" s="243"/>
      <c r="N1328" s="244"/>
      <c r="O1328" s="244"/>
      <c r="P1328" s="244"/>
      <c r="Q1328" s="244"/>
      <c r="R1328" s="244"/>
      <c r="S1328" s="244"/>
      <c r="T1328" s="245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6" t="s">
        <v>168</v>
      </c>
      <c r="AU1328" s="246" t="s">
        <v>178</v>
      </c>
      <c r="AV1328" s="14" t="s">
        <v>83</v>
      </c>
      <c r="AW1328" s="14" t="s">
        <v>35</v>
      </c>
      <c r="AX1328" s="14" t="s">
        <v>73</v>
      </c>
      <c r="AY1328" s="246" t="s">
        <v>154</v>
      </c>
    </row>
    <row r="1329" spans="1:51" s="14" customFormat="1" ht="12">
      <c r="A1329" s="14"/>
      <c r="B1329" s="236"/>
      <c r="C1329" s="237"/>
      <c r="D1329" s="219" t="s">
        <v>168</v>
      </c>
      <c r="E1329" s="238" t="s">
        <v>28</v>
      </c>
      <c r="F1329" s="239" t="s">
        <v>882</v>
      </c>
      <c r="G1329" s="237"/>
      <c r="H1329" s="240">
        <v>23.725</v>
      </c>
      <c r="I1329" s="241"/>
      <c r="J1329" s="237"/>
      <c r="K1329" s="237"/>
      <c r="L1329" s="242"/>
      <c r="M1329" s="243"/>
      <c r="N1329" s="244"/>
      <c r="O1329" s="244"/>
      <c r="P1329" s="244"/>
      <c r="Q1329" s="244"/>
      <c r="R1329" s="244"/>
      <c r="S1329" s="244"/>
      <c r="T1329" s="245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46" t="s">
        <v>168</v>
      </c>
      <c r="AU1329" s="246" t="s">
        <v>178</v>
      </c>
      <c r="AV1329" s="14" t="s">
        <v>83</v>
      </c>
      <c r="AW1329" s="14" t="s">
        <v>35</v>
      </c>
      <c r="AX1329" s="14" t="s">
        <v>73</v>
      </c>
      <c r="AY1329" s="246" t="s">
        <v>154</v>
      </c>
    </row>
    <row r="1330" spans="1:51" s="13" customFormat="1" ht="12">
      <c r="A1330" s="13"/>
      <c r="B1330" s="226"/>
      <c r="C1330" s="227"/>
      <c r="D1330" s="219" t="s">
        <v>168</v>
      </c>
      <c r="E1330" s="228" t="s">
        <v>28</v>
      </c>
      <c r="F1330" s="229" t="s">
        <v>1687</v>
      </c>
      <c r="G1330" s="227"/>
      <c r="H1330" s="228" t="s">
        <v>28</v>
      </c>
      <c r="I1330" s="230"/>
      <c r="J1330" s="227"/>
      <c r="K1330" s="227"/>
      <c r="L1330" s="231"/>
      <c r="M1330" s="232"/>
      <c r="N1330" s="233"/>
      <c r="O1330" s="233"/>
      <c r="P1330" s="233"/>
      <c r="Q1330" s="233"/>
      <c r="R1330" s="233"/>
      <c r="S1330" s="233"/>
      <c r="T1330" s="234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5" t="s">
        <v>168</v>
      </c>
      <c r="AU1330" s="235" t="s">
        <v>178</v>
      </c>
      <c r="AV1330" s="13" t="s">
        <v>81</v>
      </c>
      <c r="AW1330" s="13" t="s">
        <v>35</v>
      </c>
      <c r="AX1330" s="13" t="s">
        <v>73</v>
      </c>
      <c r="AY1330" s="235" t="s">
        <v>154</v>
      </c>
    </row>
    <row r="1331" spans="1:51" s="13" customFormat="1" ht="12">
      <c r="A1331" s="13"/>
      <c r="B1331" s="226"/>
      <c r="C1331" s="227"/>
      <c r="D1331" s="219" t="s">
        <v>168</v>
      </c>
      <c r="E1331" s="228" t="s">
        <v>28</v>
      </c>
      <c r="F1331" s="229" t="s">
        <v>1688</v>
      </c>
      <c r="G1331" s="227"/>
      <c r="H1331" s="228" t="s">
        <v>28</v>
      </c>
      <c r="I1331" s="230"/>
      <c r="J1331" s="227"/>
      <c r="K1331" s="227"/>
      <c r="L1331" s="231"/>
      <c r="M1331" s="232"/>
      <c r="N1331" s="233"/>
      <c r="O1331" s="233"/>
      <c r="P1331" s="233"/>
      <c r="Q1331" s="233"/>
      <c r="R1331" s="233"/>
      <c r="S1331" s="233"/>
      <c r="T1331" s="234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5" t="s">
        <v>168</v>
      </c>
      <c r="AU1331" s="235" t="s">
        <v>178</v>
      </c>
      <c r="AV1331" s="13" t="s">
        <v>81</v>
      </c>
      <c r="AW1331" s="13" t="s">
        <v>35</v>
      </c>
      <c r="AX1331" s="13" t="s">
        <v>73</v>
      </c>
      <c r="AY1331" s="235" t="s">
        <v>154</v>
      </c>
    </row>
    <row r="1332" spans="1:51" s="14" customFormat="1" ht="12">
      <c r="A1332" s="14"/>
      <c r="B1332" s="236"/>
      <c r="C1332" s="237"/>
      <c r="D1332" s="219" t="s">
        <v>168</v>
      </c>
      <c r="E1332" s="238" t="s">
        <v>28</v>
      </c>
      <c r="F1332" s="239" t="s">
        <v>886</v>
      </c>
      <c r="G1332" s="237"/>
      <c r="H1332" s="240">
        <v>100</v>
      </c>
      <c r="I1332" s="241"/>
      <c r="J1332" s="237"/>
      <c r="K1332" s="237"/>
      <c r="L1332" s="242"/>
      <c r="M1332" s="243"/>
      <c r="N1332" s="244"/>
      <c r="O1332" s="244"/>
      <c r="P1332" s="244"/>
      <c r="Q1332" s="244"/>
      <c r="R1332" s="244"/>
      <c r="S1332" s="244"/>
      <c r="T1332" s="245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6" t="s">
        <v>168</v>
      </c>
      <c r="AU1332" s="246" t="s">
        <v>178</v>
      </c>
      <c r="AV1332" s="14" t="s">
        <v>83</v>
      </c>
      <c r="AW1332" s="14" t="s">
        <v>35</v>
      </c>
      <c r="AX1332" s="14" t="s">
        <v>73</v>
      </c>
      <c r="AY1332" s="246" t="s">
        <v>154</v>
      </c>
    </row>
    <row r="1333" spans="1:51" s="13" customFormat="1" ht="12">
      <c r="A1333" s="13"/>
      <c r="B1333" s="226"/>
      <c r="C1333" s="227"/>
      <c r="D1333" s="219" t="s">
        <v>168</v>
      </c>
      <c r="E1333" s="228" t="s">
        <v>28</v>
      </c>
      <c r="F1333" s="229" t="s">
        <v>1689</v>
      </c>
      <c r="G1333" s="227"/>
      <c r="H1333" s="228" t="s">
        <v>28</v>
      </c>
      <c r="I1333" s="230"/>
      <c r="J1333" s="227"/>
      <c r="K1333" s="227"/>
      <c r="L1333" s="231"/>
      <c r="M1333" s="232"/>
      <c r="N1333" s="233"/>
      <c r="O1333" s="233"/>
      <c r="P1333" s="233"/>
      <c r="Q1333" s="233"/>
      <c r="R1333" s="233"/>
      <c r="S1333" s="233"/>
      <c r="T1333" s="23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5" t="s">
        <v>168</v>
      </c>
      <c r="AU1333" s="235" t="s">
        <v>178</v>
      </c>
      <c r="AV1333" s="13" t="s">
        <v>81</v>
      </c>
      <c r="AW1333" s="13" t="s">
        <v>35</v>
      </c>
      <c r="AX1333" s="13" t="s">
        <v>73</v>
      </c>
      <c r="AY1333" s="235" t="s">
        <v>154</v>
      </c>
    </row>
    <row r="1334" spans="1:51" s="14" customFormat="1" ht="12">
      <c r="A1334" s="14"/>
      <c r="B1334" s="236"/>
      <c r="C1334" s="237"/>
      <c r="D1334" s="219" t="s">
        <v>168</v>
      </c>
      <c r="E1334" s="238" t="s">
        <v>28</v>
      </c>
      <c r="F1334" s="239" t="s">
        <v>1690</v>
      </c>
      <c r="G1334" s="237"/>
      <c r="H1334" s="240">
        <v>45.23</v>
      </c>
      <c r="I1334" s="241"/>
      <c r="J1334" s="237"/>
      <c r="K1334" s="237"/>
      <c r="L1334" s="242"/>
      <c r="M1334" s="243"/>
      <c r="N1334" s="244"/>
      <c r="O1334" s="244"/>
      <c r="P1334" s="244"/>
      <c r="Q1334" s="244"/>
      <c r="R1334" s="244"/>
      <c r="S1334" s="244"/>
      <c r="T1334" s="245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46" t="s">
        <v>168</v>
      </c>
      <c r="AU1334" s="246" t="s">
        <v>178</v>
      </c>
      <c r="AV1334" s="14" t="s">
        <v>83</v>
      </c>
      <c r="AW1334" s="14" t="s">
        <v>35</v>
      </c>
      <c r="AX1334" s="14" t="s">
        <v>73</v>
      </c>
      <c r="AY1334" s="246" t="s">
        <v>154</v>
      </c>
    </row>
    <row r="1335" spans="1:51" s="13" customFormat="1" ht="12">
      <c r="A1335" s="13"/>
      <c r="B1335" s="226"/>
      <c r="C1335" s="227"/>
      <c r="D1335" s="219" t="s">
        <v>168</v>
      </c>
      <c r="E1335" s="228" t="s">
        <v>28</v>
      </c>
      <c r="F1335" s="229" t="s">
        <v>1691</v>
      </c>
      <c r="G1335" s="227"/>
      <c r="H1335" s="228" t="s">
        <v>28</v>
      </c>
      <c r="I1335" s="230"/>
      <c r="J1335" s="227"/>
      <c r="K1335" s="227"/>
      <c r="L1335" s="231"/>
      <c r="M1335" s="232"/>
      <c r="N1335" s="233"/>
      <c r="O1335" s="233"/>
      <c r="P1335" s="233"/>
      <c r="Q1335" s="233"/>
      <c r="R1335" s="233"/>
      <c r="S1335" s="233"/>
      <c r="T1335" s="23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5" t="s">
        <v>168</v>
      </c>
      <c r="AU1335" s="235" t="s">
        <v>178</v>
      </c>
      <c r="AV1335" s="13" t="s">
        <v>81</v>
      </c>
      <c r="AW1335" s="13" t="s">
        <v>35</v>
      </c>
      <c r="AX1335" s="13" t="s">
        <v>73</v>
      </c>
      <c r="AY1335" s="235" t="s">
        <v>154</v>
      </c>
    </row>
    <row r="1336" spans="1:51" s="14" customFormat="1" ht="12">
      <c r="A1336" s="14"/>
      <c r="B1336" s="236"/>
      <c r="C1336" s="237"/>
      <c r="D1336" s="219" t="s">
        <v>168</v>
      </c>
      <c r="E1336" s="238" t="s">
        <v>28</v>
      </c>
      <c r="F1336" s="239" t="s">
        <v>1692</v>
      </c>
      <c r="G1336" s="237"/>
      <c r="H1336" s="240">
        <v>-9</v>
      </c>
      <c r="I1336" s="241"/>
      <c r="J1336" s="237"/>
      <c r="K1336" s="237"/>
      <c r="L1336" s="242"/>
      <c r="M1336" s="243"/>
      <c r="N1336" s="244"/>
      <c r="O1336" s="244"/>
      <c r="P1336" s="244"/>
      <c r="Q1336" s="244"/>
      <c r="R1336" s="244"/>
      <c r="S1336" s="244"/>
      <c r="T1336" s="245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46" t="s">
        <v>168</v>
      </c>
      <c r="AU1336" s="246" t="s">
        <v>178</v>
      </c>
      <c r="AV1336" s="14" t="s">
        <v>83</v>
      </c>
      <c r="AW1336" s="14" t="s">
        <v>35</v>
      </c>
      <c r="AX1336" s="14" t="s">
        <v>73</v>
      </c>
      <c r="AY1336" s="246" t="s">
        <v>154</v>
      </c>
    </row>
    <row r="1337" spans="1:51" s="13" customFormat="1" ht="12">
      <c r="A1337" s="13"/>
      <c r="B1337" s="226"/>
      <c r="C1337" s="227"/>
      <c r="D1337" s="219" t="s">
        <v>168</v>
      </c>
      <c r="E1337" s="228" t="s">
        <v>28</v>
      </c>
      <c r="F1337" s="229" t="s">
        <v>1693</v>
      </c>
      <c r="G1337" s="227"/>
      <c r="H1337" s="228" t="s">
        <v>28</v>
      </c>
      <c r="I1337" s="230"/>
      <c r="J1337" s="227"/>
      <c r="K1337" s="227"/>
      <c r="L1337" s="231"/>
      <c r="M1337" s="232"/>
      <c r="N1337" s="233"/>
      <c r="O1337" s="233"/>
      <c r="P1337" s="233"/>
      <c r="Q1337" s="233"/>
      <c r="R1337" s="233"/>
      <c r="S1337" s="233"/>
      <c r="T1337" s="234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5" t="s">
        <v>168</v>
      </c>
      <c r="AU1337" s="235" t="s">
        <v>178</v>
      </c>
      <c r="AV1337" s="13" t="s">
        <v>81</v>
      </c>
      <c r="AW1337" s="13" t="s">
        <v>35</v>
      </c>
      <c r="AX1337" s="13" t="s">
        <v>73</v>
      </c>
      <c r="AY1337" s="235" t="s">
        <v>154</v>
      </c>
    </row>
    <row r="1338" spans="1:51" s="14" customFormat="1" ht="12">
      <c r="A1338" s="14"/>
      <c r="B1338" s="236"/>
      <c r="C1338" s="237"/>
      <c r="D1338" s="219" t="s">
        <v>168</v>
      </c>
      <c r="E1338" s="238" t="s">
        <v>28</v>
      </c>
      <c r="F1338" s="239" t="s">
        <v>1694</v>
      </c>
      <c r="G1338" s="237"/>
      <c r="H1338" s="240">
        <v>-301</v>
      </c>
      <c r="I1338" s="241"/>
      <c r="J1338" s="237"/>
      <c r="K1338" s="237"/>
      <c r="L1338" s="242"/>
      <c r="M1338" s="243"/>
      <c r="N1338" s="244"/>
      <c r="O1338" s="244"/>
      <c r="P1338" s="244"/>
      <c r="Q1338" s="244"/>
      <c r="R1338" s="244"/>
      <c r="S1338" s="244"/>
      <c r="T1338" s="245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6" t="s">
        <v>168</v>
      </c>
      <c r="AU1338" s="246" t="s">
        <v>178</v>
      </c>
      <c r="AV1338" s="14" t="s">
        <v>83</v>
      </c>
      <c r="AW1338" s="14" t="s">
        <v>35</v>
      </c>
      <c r="AX1338" s="14" t="s">
        <v>73</v>
      </c>
      <c r="AY1338" s="246" t="s">
        <v>154</v>
      </c>
    </row>
    <row r="1339" spans="1:51" s="14" customFormat="1" ht="12">
      <c r="A1339" s="14"/>
      <c r="B1339" s="236"/>
      <c r="C1339" s="237"/>
      <c r="D1339" s="219" t="s">
        <v>168</v>
      </c>
      <c r="E1339" s="238" t="s">
        <v>28</v>
      </c>
      <c r="F1339" s="239" t="s">
        <v>1695</v>
      </c>
      <c r="G1339" s="237"/>
      <c r="H1339" s="240">
        <v>29.195</v>
      </c>
      <c r="I1339" s="241"/>
      <c r="J1339" s="237"/>
      <c r="K1339" s="237"/>
      <c r="L1339" s="242"/>
      <c r="M1339" s="243"/>
      <c r="N1339" s="244"/>
      <c r="O1339" s="244"/>
      <c r="P1339" s="244"/>
      <c r="Q1339" s="244"/>
      <c r="R1339" s="244"/>
      <c r="S1339" s="244"/>
      <c r="T1339" s="245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46" t="s">
        <v>168</v>
      </c>
      <c r="AU1339" s="246" t="s">
        <v>178</v>
      </c>
      <c r="AV1339" s="14" t="s">
        <v>83</v>
      </c>
      <c r="AW1339" s="14" t="s">
        <v>35</v>
      </c>
      <c r="AX1339" s="14" t="s">
        <v>73</v>
      </c>
      <c r="AY1339" s="246" t="s">
        <v>154</v>
      </c>
    </row>
    <row r="1340" spans="1:51" s="15" customFormat="1" ht="12">
      <c r="A1340" s="15"/>
      <c r="B1340" s="247"/>
      <c r="C1340" s="248"/>
      <c r="D1340" s="219" t="s">
        <v>168</v>
      </c>
      <c r="E1340" s="249" t="s">
        <v>28</v>
      </c>
      <c r="F1340" s="250" t="s">
        <v>222</v>
      </c>
      <c r="G1340" s="248"/>
      <c r="H1340" s="251">
        <v>314.00000000000006</v>
      </c>
      <c r="I1340" s="252"/>
      <c r="J1340" s="248"/>
      <c r="K1340" s="248"/>
      <c r="L1340" s="253"/>
      <c r="M1340" s="254"/>
      <c r="N1340" s="255"/>
      <c r="O1340" s="255"/>
      <c r="P1340" s="255"/>
      <c r="Q1340" s="255"/>
      <c r="R1340" s="255"/>
      <c r="S1340" s="255"/>
      <c r="T1340" s="256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T1340" s="257" t="s">
        <v>168</v>
      </c>
      <c r="AU1340" s="257" t="s">
        <v>178</v>
      </c>
      <c r="AV1340" s="15" t="s">
        <v>162</v>
      </c>
      <c r="AW1340" s="15" t="s">
        <v>35</v>
      </c>
      <c r="AX1340" s="15" t="s">
        <v>81</v>
      </c>
      <c r="AY1340" s="257" t="s">
        <v>154</v>
      </c>
    </row>
    <row r="1341" spans="1:65" s="2" customFormat="1" ht="21.75" customHeight="1">
      <c r="A1341" s="40"/>
      <c r="B1341" s="41"/>
      <c r="C1341" s="206" t="s">
        <v>1696</v>
      </c>
      <c r="D1341" s="206" t="s">
        <v>157</v>
      </c>
      <c r="E1341" s="207" t="s">
        <v>1697</v>
      </c>
      <c r="F1341" s="208" t="s">
        <v>1698</v>
      </c>
      <c r="G1341" s="209" t="s">
        <v>160</v>
      </c>
      <c r="H1341" s="210">
        <v>232</v>
      </c>
      <c r="I1341" s="211"/>
      <c r="J1341" s="212">
        <f>ROUND(I1341*H1341,2)</f>
        <v>0</v>
      </c>
      <c r="K1341" s="208" t="s">
        <v>161</v>
      </c>
      <c r="L1341" s="46"/>
      <c r="M1341" s="213" t="s">
        <v>28</v>
      </c>
      <c r="N1341" s="214" t="s">
        <v>44</v>
      </c>
      <c r="O1341" s="86"/>
      <c r="P1341" s="215">
        <f>O1341*H1341</f>
        <v>0</v>
      </c>
      <c r="Q1341" s="215">
        <v>0.00021</v>
      </c>
      <c r="R1341" s="215">
        <f>Q1341*H1341</f>
        <v>0.04872</v>
      </c>
      <c r="S1341" s="215">
        <v>0</v>
      </c>
      <c r="T1341" s="216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7" t="s">
        <v>305</v>
      </c>
      <c r="AT1341" s="217" t="s">
        <v>157</v>
      </c>
      <c r="AU1341" s="217" t="s">
        <v>178</v>
      </c>
      <c r="AY1341" s="19" t="s">
        <v>154</v>
      </c>
      <c r="BE1341" s="218">
        <f>IF(N1341="základní",J1341,0)</f>
        <v>0</v>
      </c>
      <c r="BF1341" s="218">
        <f>IF(N1341="snížená",J1341,0)</f>
        <v>0</v>
      </c>
      <c r="BG1341" s="218">
        <f>IF(N1341="zákl. přenesená",J1341,0)</f>
        <v>0</v>
      </c>
      <c r="BH1341" s="218">
        <f>IF(N1341="sníž. přenesená",J1341,0)</f>
        <v>0</v>
      </c>
      <c r="BI1341" s="218">
        <f>IF(N1341="nulová",J1341,0)</f>
        <v>0</v>
      </c>
      <c r="BJ1341" s="19" t="s">
        <v>81</v>
      </c>
      <c r="BK1341" s="218">
        <f>ROUND(I1341*H1341,2)</f>
        <v>0</v>
      </c>
      <c r="BL1341" s="19" t="s">
        <v>305</v>
      </c>
      <c r="BM1341" s="217" t="s">
        <v>1699</v>
      </c>
    </row>
    <row r="1342" spans="1:47" s="2" customFormat="1" ht="12">
      <c r="A1342" s="40"/>
      <c r="B1342" s="41"/>
      <c r="C1342" s="42"/>
      <c r="D1342" s="219" t="s">
        <v>164</v>
      </c>
      <c r="E1342" s="42"/>
      <c r="F1342" s="220" t="s">
        <v>1700</v>
      </c>
      <c r="G1342" s="42"/>
      <c r="H1342" s="42"/>
      <c r="I1342" s="221"/>
      <c r="J1342" s="42"/>
      <c r="K1342" s="42"/>
      <c r="L1342" s="46"/>
      <c r="M1342" s="222"/>
      <c r="N1342" s="223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164</v>
      </c>
      <c r="AU1342" s="19" t="s">
        <v>178</v>
      </c>
    </row>
    <row r="1343" spans="1:47" s="2" customFormat="1" ht="12">
      <c r="A1343" s="40"/>
      <c r="B1343" s="41"/>
      <c r="C1343" s="42"/>
      <c r="D1343" s="224" t="s">
        <v>166</v>
      </c>
      <c r="E1343" s="42"/>
      <c r="F1343" s="225" t="s">
        <v>1701</v>
      </c>
      <c r="G1343" s="42"/>
      <c r="H1343" s="42"/>
      <c r="I1343" s="221"/>
      <c r="J1343" s="42"/>
      <c r="K1343" s="42"/>
      <c r="L1343" s="46"/>
      <c r="M1343" s="222"/>
      <c r="N1343" s="223"/>
      <c r="O1343" s="86"/>
      <c r="P1343" s="86"/>
      <c r="Q1343" s="86"/>
      <c r="R1343" s="86"/>
      <c r="S1343" s="86"/>
      <c r="T1343" s="87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T1343" s="19" t="s">
        <v>166</v>
      </c>
      <c r="AU1343" s="19" t="s">
        <v>178</v>
      </c>
    </row>
    <row r="1344" spans="1:51" s="13" customFormat="1" ht="12">
      <c r="A1344" s="13"/>
      <c r="B1344" s="226"/>
      <c r="C1344" s="227"/>
      <c r="D1344" s="219" t="s">
        <v>168</v>
      </c>
      <c r="E1344" s="228" t="s">
        <v>28</v>
      </c>
      <c r="F1344" s="229" t="s">
        <v>1702</v>
      </c>
      <c r="G1344" s="227"/>
      <c r="H1344" s="228" t="s">
        <v>28</v>
      </c>
      <c r="I1344" s="230"/>
      <c r="J1344" s="227"/>
      <c r="K1344" s="227"/>
      <c r="L1344" s="231"/>
      <c r="M1344" s="232"/>
      <c r="N1344" s="233"/>
      <c r="O1344" s="233"/>
      <c r="P1344" s="233"/>
      <c r="Q1344" s="233"/>
      <c r="R1344" s="233"/>
      <c r="S1344" s="233"/>
      <c r="T1344" s="234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35" t="s">
        <v>168</v>
      </c>
      <c r="AU1344" s="235" t="s">
        <v>178</v>
      </c>
      <c r="AV1344" s="13" t="s">
        <v>81</v>
      </c>
      <c r="AW1344" s="13" t="s">
        <v>35</v>
      </c>
      <c r="AX1344" s="13" t="s">
        <v>73</v>
      </c>
      <c r="AY1344" s="235" t="s">
        <v>154</v>
      </c>
    </row>
    <row r="1345" spans="1:51" s="13" customFormat="1" ht="12">
      <c r="A1345" s="13"/>
      <c r="B1345" s="226"/>
      <c r="C1345" s="227"/>
      <c r="D1345" s="219" t="s">
        <v>168</v>
      </c>
      <c r="E1345" s="228" t="s">
        <v>28</v>
      </c>
      <c r="F1345" s="229" t="s">
        <v>1703</v>
      </c>
      <c r="G1345" s="227"/>
      <c r="H1345" s="228" t="s">
        <v>28</v>
      </c>
      <c r="I1345" s="230"/>
      <c r="J1345" s="227"/>
      <c r="K1345" s="227"/>
      <c r="L1345" s="231"/>
      <c r="M1345" s="232"/>
      <c r="N1345" s="233"/>
      <c r="O1345" s="233"/>
      <c r="P1345" s="233"/>
      <c r="Q1345" s="233"/>
      <c r="R1345" s="233"/>
      <c r="S1345" s="233"/>
      <c r="T1345" s="234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5" t="s">
        <v>168</v>
      </c>
      <c r="AU1345" s="235" t="s">
        <v>178</v>
      </c>
      <c r="AV1345" s="13" t="s">
        <v>81</v>
      </c>
      <c r="AW1345" s="13" t="s">
        <v>35</v>
      </c>
      <c r="AX1345" s="13" t="s">
        <v>73</v>
      </c>
      <c r="AY1345" s="235" t="s">
        <v>154</v>
      </c>
    </row>
    <row r="1346" spans="1:51" s="14" customFormat="1" ht="12">
      <c r="A1346" s="14"/>
      <c r="B1346" s="236"/>
      <c r="C1346" s="237"/>
      <c r="D1346" s="219" t="s">
        <v>168</v>
      </c>
      <c r="E1346" s="238" t="s">
        <v>28</v>
      </c>
      <c r="F1346" s="239" t="s">
        <v>1704</v>
      </c>
      <c r="G1346" s="237"/>
      <c r="H1346" s="240">
        <v>314</v>
      </c>
      <c r="I1346" s="241"/>
      <c r="J1346" s="237"/>
      <c r="K1346" s="237"/>
      <c r="L1346" s="242"/>
      <c r="M1346" s="243"/>
      <c r="N1346" s="244"/>
      <c r="O1346" s="244"/>
      <c r="P1346" s="244"/>
      <c r="Q1346" s="244"/>
      <c r="R1346" s="244"/>
      <c r="S1346" s="244"/>
      <c r="T1346" s="245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6" t="s">
        <v>168</v>
      </c>
      <c r="AU1346" s="246" t="s">
        <v>178</v>
      </c>
      <c r="AV1346" s="14" t="s">
        <v>83</v>
      </c>
      <c r="AW1346" s="14" t="s">
        <v>35</v>
      </c>
      <c r="AX1346" s="14" t="s">
        <v>73</v>
      </c>
      <c r="AY1346" s="246" t="s">
        <v>154</v>
      </c>
    </row>
    <row r="1347" spans="1:51" s="13" customFormat="1" ht="12">
      <c r="A1347" s="13"/>
      <c r="B1347" s="226"/>
      <c r="C1347" s="227"/>
      <c r="D1347" s="219" t="s">
        <v>168</v>
      </c>
      <c r="E1347" s="228" t="s">
        <v>28</v>
      </c>
      <c r="F1347" s="229" t="s">
        <v>1705</v>
      </c>
      <c r="G1347" s="227"/>
      <c r="H1347" s="228" t="s">
        <v>28</v>
      </c>
      <c r="I1347" s="230"/>
      <c r="J1347" s="227"/>
      <c r="K1347" s="227"/>
      <c r="L1347" s="231"/>
      <c r="M1347" s="232"/>
      <c r="N1347" s="233"/>
      <c r="O1347" s="233"/>
      <c r="P1347" s="233"/>
      <c r="Q1347" s="233"/>
      <c r="R1347" s="233"/>
      <c r="S1347" s="233"/>
      <c r="T1347" s="234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5" t="s">
        <v>168</v>
      </c>
      <c r="AU1347" s="235" t="s">
        <v>178</v>
      </c>
      <c r="AV1347" s="13" t="s">
        <v>81</v>
      </c>
      <c r="AW1347" s="13" t="s">
        <v>35</v>
      </c>
      <c r="AX1347" s="13" t="s">
        <v>73</v>
      </c>
      <c r="AY1347" s="235" t="s">
        <v>154</v>
      </c>
    </row>
    <row r="1348" spans="1:51" s="14" customFormat="1" ht="12">
      <c r="A1348" s="14"/>
      <c r="B1348" s="236"/>
      <c r="C1348" s="237"/>
      <c r="D1348" s="219" t="s">
        <v>168</v>
      </c>
      <c r="E1348" s="238" t="s">
        <v>28</v>
      </c>
      <c r="F1348" s="239" t="s">
        <v>1706</v>
      </c>
      <c r="G1348" s="237"/>
      <c r="H1348" s="240">
        <v>-82</v>
      </c>
      <c r="I1348" s="241"/>
      <c r="J1348" s="237"/>
      <c r="K1348" s="237"/>
      <c r="L1348" s="242"/>
      <c r="M1348" s="243"/>
      <c r="N1348" s="244"/>
      <c r="O1348" s="244"/>
      <c r="P1348" s="244"/>
      <c r="Q1348" s="244"/>
      <c r="R1348" s="244"/>
      <c r="S1348" s="244"/>
      <c r="T1348" s="245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46" t="s">
        <v>168</v>
      </c>
      <c r="AU1348" s="246" t="s">
        <v>178</v>
      </c>
      <c r="AV1348" s="14" t="s">
        <v>83</v>
      </c>
      <c r="AW1348" s="14" t="s">
        <v>35</v>
      </c>
      <c r="AX1348" s="14" t="s">
        <v>73</v>
      </c>
      <c r="AY1348" s="246" t="s">
        <v>154</v>
      </c>
    </row>
    <row r="1349" spans="1:51" s="15" customFormat="1" ht="12">
      <c r="A1349" s="15"/>
      <c r="B1349" s="247"/>
      <c r="C1349" s="248"/>
      <c r="D1349" s="219" t="s">
        <v>168</v>
      </c>
      <c r="E1349" s="249" t="s">
        <v>28</v>
      </c>
      <c r="F1349" s="250" t="s">
        <v>222</v>
      </c>
      <c r="G1349" s="248"/>
      <c r="H1349" s="251">
        <v>232</v>
      </c>
      <c r="I1349" s="252"/>
      <c r="J1349" s="248"/>
      <c r="K1349" s="248"/>
      <c r="L1349" s="253"/>
      <c r="M1349" s="254"/>
      <c r="N1349" s="255"/>
      <c r="O1349" s="255"/>
      <c r="P1349" s="255"/>
      <c r="Q1349" s="255"/>
      <c r="R1349" s="255"/>
      <c r="S1349" s="255"/>
      <c r="T1349" s="256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57" t="s">
        <v>168</v>
      </c>
      <c r="AU1349" s="257" t="s">
        <v>178</v>
      </c>
      <c r="AV1349" s="15" t="s">
        <v>162</v>
      </c>
      <c r="AW1349" s="15" t="s">
        <v>35</v>
      </c>
      <c r="AX1349" s="15" t="s">
        <v>81</v>
      </c>
      <c r="AY1349" s="257" t="s">
        <v>154</v>
      </c>
    </row>
    <row r="1350" spans="1:63" s="12" customFormat="1" ht="20.85" customHeight="1">
      <c r="A1350" s="12"/>
      <c r="B1350" s="190"/>
      <c r="C1350" s="191"/>
      <c r="D1350" s="192" t="s">
        <v>72</v>
      </c>
      <c r="E1350" s="204" t="s">
        <v>1707</v>
      </c>
      <c r="F1350" s="204" t="s">
        <v>1708</v>
      </c>
      <c r="G1350" s="191"/>
      <c r="H1350" s="191"/>
      <c r="I1350" s="194"/>
      <c r="J1350" s="205">
        <f>BK1350</f>
        <v>0</v>
      </c>
      <c r="K1350" s="191"/>
      <c r="L1350" s="196"/>
      <c r="M1350" s="197"/>
      <c r="N1350" s="198"/>
      <c r="O1350" s="198"/>
      <c r="P1350" s="199">
        <f>SUM(P1351:P1361)</f>
        <v>0</v>
      </c>
      <c r="Q1350" s="198"/>
      <c r="R1350" s="199">
        <f>SUM(R1351:R1361)</f>
        <v>0</v>
      </c>
      <c r="S1350" s="198"/>
      <c r="T1350" s="200">
        <f>SUM(T1351:T1361)</f>
        <v>0</v>
      </c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R1350" s="201" t="s">
        <v>83</v>
      </c>
      <c r="AT1350" s="202" t="s">
        <v>72</v>
      </c>
      <c r="AU1350" s="202" t="s">
        <v>83</v>
      </c>
      <c r="AY1350" s="201" t="s">
        <v>154</v>
      </c>
      <c r="BK1350" s="203">
        <f>SUM(BK1351:BK1361)</f>
        <v>0</v>
      </c>
    </row>
    <row r="1351" spans="1:65" s="2" customFormat="1" ht="33" customHeight="1">
      <c r="A1351" s="40"/>
      <c r="B1351" s="41"/>
      <c r="C1351" s="206" t="s">
        <v>1709</v>
      </c>
      <c r="D1351" s="206" t="s">
        <v>157</v>
      </c>
      <c r="E1351" s="207" t="s">
        <v>1710</v>
      </c>
      <c r="F1351" s="208" t="s">
        <v>1711</v>
      </c>
      <c r="G1351" s="209" t="s">
        <v>160</v>
      </c>
      <c r="H1351" s="210">
        <v>68.2</v>
      </c>
      <c r="I1351" s="211"/>
      <c r="J1351" s="212">
        <f>ROUND(I1351*H1351,2)</f>
        <v>0</v>
      </c>
      <c r="K1351" s="208" t="s">
        <v>161</v>
      </c>
      <c r="L1351" s="46"/>
      <c r="M1351" s="213" t="s">
        <v>28</v>
      </c>
      <c r="N1351" s="214" t="s">
        <v>44</v>
      </c>
      <c r="O1351" s="86"/>
      <c r="P1351" s="215">
        <f>O1351*H1351</f>
        <v>0</v>
      </c>
      <c r="Q1351" s="215">
        <v>0</v>
      </c>
      <c r="R1351" s="215">
        <f>Q1351*H1351</f>
        <v>0</v>
      </c>
      <c r="S1351" s="215">
        <v>0</v>
      </c>
      <c r="T1351" s="216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17" t="s">
        <v>305</v>
      </c>
      <c r="AT1351" s="217" t="s">
        <v>157</v>
      </c>
      <c r="AU1351" s="217" t="s">
        <v>178</v>
      </c>
      <c r="AY1351" s="19" t="s">
        <v>154</v>
      </c>
      <c r="BE1351" s="218">
        <f>IF(N1351="základní",J1351,0)</f>
        <v>0</v>
      </c>
      <c r="BF1351" s="218">
        <f>IF(N1351="snížená",J1351,0)</f>
        <v>0</v>
      </c>
      <c r="BG1351" s="218">
        <f>IF(N1351="zákl. přenesená",J1351,0)</f>
        <v>0</v>
      </c>
      <c r="BH1351" s="218">
        <f>IF(N1351="sníž. přenesená",J1351,0)</f>
        <v>0</v>
      </c>
      <c r="BI1351" s="218">
        <f>IF(N1351="nulová",J1351,0)</f>
        <v>0</v>
      </c>
      <c r="BJ1351" s="19" t="s">
        <v>81</v>
      </c>
      <c r="BK1351" s="218">
        <f>ROUND(I1351*H1351,2)</f>
        <v>0</v>
      </c>
      <c r="BL1351" s="19" t="s">
        <v>305</v>
      </c>
      <c r="BM1351" s="217" t="s">
        <v>1712</v>
      </c>
    </row>
    <row r="1352" spans="1:47" s="2" customFormat="1" ht="12">
      <c r="A1352" s="40"/>
      <c r="B1352" s="41"/>
      <c r="C1352" s="42"/>
      <c r="D1352" s="219" t="s">
        <v>164</v>
      </c>
      <c r="E1352" s="42"/>
      <c r="F1352" s="220" t="s">
        <v>1711</v>
      </c>
      <c r="G1352" s="42"/>
      <c r="H1352" s="42"/>
      <c r="I1352" s="221"/>
      <c r="J1352" s="42"/>
      <c r="K1352" s="42"/>
      <c r="L1352" s="46"/>
      <c r="M1352" s="222"/>
      <c r="N1352" s="223"/>
      <c r="O1352" s="86"/>
      <c r="P1352" s="86"/>
      <c r="Q1352" s="86"/>
      <c r="R1352" s="86"/>
      <c r="S1352" s="86"/>
      <c r="T1352" s="87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T1352" s="19" t="s">
        <v>164</v>
      </c>
      <c r="AU1352" s="19" t="s">
        <v>178</v>
      </c>
    </row>
    <row r="1353" spans="1:47" s="2" customFormat="1" ht="12">
      <c r="A1353" s="40"/>
      <c r="B1353" s="41"/>
      <c r="C1353" s="42"/>
      <c r="D1353" s="224" t="s">
        <v>166</v>
      </c>
      <c r="E1353" s="42"/>
      <c r="F1353" s="225" t="s">
        <v>1713</v>
      </c>
      <c r="G1353" s="42"/>
      <c r="H1353" s="42"/>
      <c r="I1353" s="221"/>
      <c r="J1353" s="42"/>
      <c r="K1353" s="42"/>
      <c r="L1353" s="46"/>
      <c r="M1353" s="222"/>
      <c r="N1353" s="223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166</v>
      </c>
      <c r="AU1353" s="19" t="s">
        <v>178</v>
      </c>
    </row>
    <row r="1354" spans="1:51" s="13" customFormat="1" ht="12">
      <c r="A1354" s="13"/>
      <c r="B1354" s="226"/>
      <c r="C1354" s="227"/>
      <c r="D1354" s="219" t="s">
        <v>168</v>
      </c>
      <c r="E1354" s="228" t="s">
        <v>28</v>
      </c>
      <c r="F1354" s="229" t="s">
        <v>1714</v>
      </c>
      <c r="G1354" s="227"/>
      <c r="H1354" s="228" t="s">
        <v>28</v>
      </c>
      <c r="I1354" s="230"/>
      <c r="J1354" s="227"/>
      <c r="K1354" s="227"/>
      <c r="L1354" s="231"/>
      <c r="M1354" s="232"/>
      <c r="N1354" s="233"/>
      <c r="O1354" s="233"/>
      <c r="P1354" s="233"/>
      <c r="Q1354" s="233"/>
      <c r="R1354" s="233"/>
      <c r="S1354" s="233"/>
      <c r="T1354" s="234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5" t="s">
        <v>168</v>
      </c>
      <c r="AU1354" s="235" t="s">
        <v>178</v>
      </c>
      <c r="AV1354" s="13" t="s">
        <v>81</v>
      </c>
      <c r="AW1354" s="13" t="s">
        <v>35</v>
      </c>
      <c r="AX1354" s="13" t="s">
        <v>73</v>
      </c>
      <c r="AY1354" s="235" t="s">
        <v>154</v>
      </c>
    </row>
    <row r="1355" spans="1:51" s="13" customFormat="1" ht="12">
      <c r="A1355" s="13"/>
      <c r="B1355" s="226"/>
      <c r="C1355" s="227"/>
      <c r="D1355" s="219" t="s">
        <v>168</v>
      </c>
      <c r="E1355" s="228" t="s">
        <v>28</v>
      </c>
      <c r="F1355" s="229" t="s">
        <v>1715</v>
      </c>
      <c r="G1355" s="227"/>
      <c r="H1355" s="228" t="s">
        <v>28</v>
      </c>
      <c r="I1355" s="230"/>
      <c r="J1355" s="227"/>
      <c r="K1355" s="227"/>
      <c r="L1355" s="231"/>
      <c r="M1355" s="232"/>
      <c r="N1355" s="233"/>
      <c r="O1355" s="233"/>
      <c r="P1355" s="233"/>
      <c r="Q1355" s="233"/>
      <c r="R1355" s="233"/>
      <c r="S1355" s="233"/>
      <c r="T1355" s="234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5" t="s">
        <v>168</v>
      </c>
      <c r="AU1355" s="235" t="s">
        <v>178</v>
      </c>
      <c r="AV1355" s="13" t="s">
        <v>81</v>
      </c>
      <c r="AW1355" s="13" t="s">
        <v>35</v>
      </c>
      <c r="AX1355" s="13" t="s">
        <v>73</v>
      </c>
      <c r="AY1355" s="235" t="s">
        <v>154</v>
      </c>
    </row>
    <row r="1356" spans="1:51" s="14" customFormat="1" ht="12">
      <c r="A1356" s="14"/>
      <c r="B1356" s="236"/>
      <c r="C1356" s="237"/>
      <c r="D1356" s="219" t="s">
        <v>168</v>
      </c>
      <c r="E1356" s="238" t="s">
        <v>28</v>
      </c>
      <c r="F1356" s="239" t="s">
        <v>1716</v>
      </c>
      <c r="G1356" s="237"/>
      <c r="H1356" s="240">
        <v>13.965</v>
      </c>
      <c r="I1356" s="241"/>
      <c r="J1356" s="237"/>
      <c r="K1356" s="237"/>
      <c r="L1356" s="242"/>
      <c r="M1356" s="243"/>
      <c r="N1356" s="244"/>
      <c r="O1356" s="244"/>
      <c r="P1356" s="244"/>
      <c r="Q1356" s="244"/>
      <c r="R1356" s="244"/>
      <c r="S1356" s="244"/>
      <c r="T1356" s="245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6" t="s">
        <v>168</v>
      </c>
      <c r="AU1356" s="246" t="s">
        <v>178</v>
      </c>
      <c r="AV1356" s="14" t="s">
        <v>83</v>
      </c>
      <c r="AW1356" s="14" t="s">
        <v>35</v>
      </c>
      <c r="AX1356" s="14" t="s">
        <v>73</v>
      </c>
      <c r="AY1356" s="246" t="s">
        <v>154</v>
      </c>
    </row>
    <row r="1357" spans="1:51" s="14" customFormat="1" ht="12">
      <c r="A1357" s="14"/>
      <c r="B1357" s="236"/>
      <c r="C1357" s="237"/>
      <c r="D1357" s="219" t="s">
        <v>168</v>
      </c>
      <c r="E1357" s="238" t="s">
        <v>28</v>
      </c>
      <c r="F1357" s="239" t="s">
        <v>1717</v>
      </c>
      <c r="G1357" s="237"/>
      <c r="H1357" s="240">
        <v>27.44</v>
      </c>
      <c r="I1357" s="241"/>
      <c r="J1357" s="237"/>
      <c r="K1357" s="237"/>
      <c r="L1357" s="242"/>
      <c r="M1357" s="243"/>
      <c r="N1357" s="244"/>
      <c r="O1357" s="244"/>
      <c r="P1357" s="244"/>
      <c r="Q1357" s="244"/>
      <c r="R1357" s="244"/>
      <c r="S1357" s="244"/>
      <c r="T1357" s="245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6" t="s">
        <v>168</v>
      </c>
      <c r="AU1357" s="246" t="s">
        <v>178</v>
      </c>
      <c r="AV1357" s="14" t="s">
        <v>83</v>
      </c>
      <c r="AW1357" s="14" t="s">
        <v>35</v>
      </c>
      <c r="AX1357" s="14" t="s">
        <v>73</v>
      </c>
      <c r="AY1357" s="246" t="s">
        <v>154</v>
      </c>
    </row>
    <row r="1358" spans="1:51" s="14" customFormat="1" ht="12">
      <c r="A1358" s="14"/>
      <c r="B1358" s="236"/>
      <c r="C1358" s="237"/>
      <c r="D1358" s="219" t="s">
        <v>168</v>
      </c>
      <c r="E1358" s="238" t="s">
        <v>28</v>
      </c>
      <c r="F1358" s="239" t="s">
        <v>1718</v>
      </c>
      <c r="G1358" s="237"/>
      <c r="H1358" s="240">
        <v>6.86</v>
      </c>
      <c r="I1358" s="241"/>
      <c r="J1358" s="237"/>
      <c r="K1358" s="237"/>
      <c r="L1358" s="242"/>
      <c r="M1358" s="243"/>
      <c r="N1358" s="244"/>
      <c r="O1358" s="244"/>
      <c r="P1358" s="244"/>
      <c r="Q1358" s="244"/>
      <c r="R1358" s="244"/>
      <c r="S1358" s="244"/>
      <c r="T1358" s="245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6" t="s">
        <v>168</v>
      </c>
      <c r="AU1358" s="246" t="s">
        <v>178</v>
      </c>
      <c r="AV1358" s="14" t="s">
        <v>83</v>
      </c>
      <c r="AW1358" s="14" t="s">
        <v>35</v>
      </c>
      <c r="AX1358" s="14" t="s">
        <v>73</v>
      </c>
      <c r="AY1358" s="246" t="s">
        <v>154</v>
      </c>
    </row>
    <row r="1359" spans="1:51" s="14" customFormat="1" ht="12">
      <c r="A1359" s="14"/>
      <c r="B1359" s="236"/>
      <c r="C1359" s="237"/>
      <c r="D1359" s="219" t="s">
        <v>168</v>
      </c>
      <c r="E1359" s="238" t="s">
        <v>28</v>
      </c>
      <c r="F1359" s="239" t="s">
        <v>1719</v>
      </c>
      <c r="G1359" s="237"/>
      <c r="H1359" s="240">
        <v>19.845</v>
      </c>
      <c r="I1359" s="241"/>
      <c r="J1359" s="237"/>
      <c r="K1359" s="237"/>
      <c r="L1359" s="242"/>
      <c r="M1359" s="243"/>
      <c r="N1359" s="244"/>
      <c r="O1359" s="244"/>
      <c r="P1359" s="244"/>
      <c r="Q1359" s="244"/>
      <c r="R1359" s="244"/>
      <c r="S1359" s="244"/>
      <c r="T1359" s="245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6" t="s">
        <v>168</v>
      </c>
      <c r="AU1359" s="246" t="s">
        <v>178</v>
      </c>
      <c r="AV1359" s="14" t="s">
        <v>83</v>
      </c>
      <c r="AW1359" s="14" t="s">
        <v>35</v>
      </c>
      <c r="AX1359" s="14" t="s">
        <v>73</v>
      </c>
      <c r="AY1359" s="246" t="s">
        <v>154</v>
      </c>
    </row>
    <row r="1360" spans="1:51" s="14" customFormat="1" ht="12">
      <c r="A1360" s="14"/>
      <c r="B1360" s="236"/>
      <c r="C1360" s="237"/>
      <c r="D1360" s="219" t="s">
        <v>168</v>
      </c>
      <c r="E1360" s="238" t="s">
        <v>28</v>
      </c>
      <c r="F1360" s="239" t="s">
        <v>1720</v>
      </c>
      <c r="G1360" s="237"/>
      <c r="H1360" s="240">
        <v>0.09</v>
      </c>
      <c r="I1360" s="241"/>
      <c r="J1360" s="237"/>
      <c r="K1360" s="237"/>
      <c r="L1360" s="242"/>
      <c r="M1360" s="243"/>
      <c r="N1360" s="244"/>
      <c r="O1360" s="244"/>
      <c r="P1360" s="244"/>
      <c r="Q1360" s="244"/>
      <c r="R1360" s="244"/>
      <c r="S1360" s="244"/>
      <c r="T1360" s="245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6" t="s">
        <v>168</v>
      </c>
      <c r="AU1360" s="246" t="s">
        <v>178</v>
      </c>
      <c r="AV1360" s="14" t="s">
        <v>83</v>
      </c>
      <c r="AW1360" s="14" t="s">
        <v>35</v>
      </c>
      <c r="AX1360" s="14" t="s">
        <v>73</v>
      </c>
      <c r="AY1360" s="246" t="s">
        <v>154</v>
      </c>
    </row>
    <row r="1361" spans="1:51" s="15" customFormat="1" ht="12">
      <c r="A1361" s="15"/>
      <c r="B1361" s="247"/>
      <c r="C1361" s="248"/>
      <c r="D1361" s="219" t="s">
        <v>168</v>
      </c>
      <c r="E1361" s="249" t="s">
        <v>28</v>
      </c>
      <c r="F1361" s="250" t="s">
        <v>222</v>
      </c>
      <c r="G1361" s="248"/>
      <c r="H1361" s="251">
        <v>68.2</v>
      </c>
      <c r="I1361" s="252"/>
      <c r="J1361" s="248"/>
      <c r="K1361" s="248"/>
      <c r="L1361" s="253"/>
      <c r="M1361" s="254"/>
      <c r="N1361" s="255"/>
      <c r="O1361" s="255"/>
      <c r="P1361" s="255"/>
      <c r="Q1361" s="255"/>
      <c r="R1361" s="255"/>
      <c r="S1361" s="255"/>
      <c r="T1361" s="256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57" t="s">
        <v>168</v>
      </c>
      <c r="AU1361" s="257" t="s">
        <v>178</v>
      </c>
      <c r="AV1361" s="15" t="s">
        <v>162</v>
      </c>
      <c r="AW1361" s="15" t="s">
        <v>35</v>
      </c>
      <c r="AX1361" s="15" t="s">
        <v>81</v>
      </c>
      <c r="AY1361" s="257" t="s">
        <v>154</v>
      </c>
    </row>
    <row r="1362" spans="1:63" s="12" customFormat="1" ht="22.8" customHeight="1">
      <c r="A1362" s="12"/>
      <c r="B1362" s="190"/>
      <c r="C1362" s="191"/>
      <c r="D1362" s="192" t="s">
        <v>72</v>
      </c>
      <c r="E1362" s="204" t="s">
        <v>1721</v>
      </c>
      <c r="F1362" s="204" t="s">
        <v>441</v>
      </c>
      <c r="G1362" s="191"/>
      <c r="H1362" s="191"/>
      <c r="I1362" s="194"/>
      <c r="J1362" s="205">
        <f>BK1362</f>
        <v>0</v>
      </c>
      <c r="K1362" s="191"/>
      <c r="L1362" s="196"/>
      <c r="M1362" s="197"/>
      <c r="N1362" s="198"/>
      <c r="O1362" s="198"/>
      <c r="P1362" s="199">
        <f>P1363+P1398+P1551+P1557+P1569+P1573+P1587+P1595+P1650+P1721+P1787+P1821+P1869+P1913+P1923</f>
        <v>0</v>
      </c>
      <c r="Q1362" s="198"/>
      <c r="R1362" s="199">
        <f>R1363+R1398+R1551+R1557+R1569+R1573+R1587+R1595+R1650+R1721+R1787+R1821+R1869+R1913+R1923</f>
        <v>14.402511209999998</v>
      </c>
      <c r="S1362" s="198"/>
      <c r="T1362" s="200">
        <f>T1363+T1398+T1551+T1557+T1569+T1573+T1587+T1595+T1650+T1721+T1787+T1821+T1869+T1913+T1923</f>
        <v>0.0011200000000000001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01" t="s">
        <v>81</v>
      </c>
      <c r="AT1362" s="202" t="s">
        <v>72</v>
      </c>
      <c r="AU1362" s="202" t="s">
        <v>81</v>
      </c>
      <c r="AY1362" s="201" t="s">
        <v>154</v>
      </c>
      <c r="BK1362" s="203">
        <f>BK1363+BK1398+BK1551+BK1557+BK1569+BK1573+BK1587+BK1595+BK1650+BK1721+BK1787+BK1821+BK1869+BK1913+BK1923</f>
        <v>0</v>
      </c>
    </row>
    <row r="1363" spans="1:63" s="12" customFormat="1" ht="20.85" customHeight="1">
      <c r="A1363" s="12"/>
      <c r="B1363" s="190"/>
      <c r="C1363" s="191"/>
      <c r="D1363" s="192" t="s">
        <v>72</v>
      </c>
      <c r="E1363" s="204" t="s">
        <v>178</v>
      </c>
      <c r="F1363" s="204" t="s">
        <v>744</v>
      </c>
      <c r="G1363" s="191"/>
      <c r="H1363" s="191"/>
      <c r="I1363" s="194"/>
      <c r="J1363" s="205">
        <f>BK1363</f>
        <v>0</v>
      </c>
      <c r="K1363" s="191"/>
      <c r="L1363" s="196"/>
      <c r="M1363" s="197"/>
      <c r="N1363" s="198"/>
      <c r="O1363" s="198"/>
      <c r="P1363" s="199">
        <f>SUM(P1364:P1397)</f>
        <v>0</v>
      </c>
      <c r="Q1363" s="198"/>
      <c r="R1363" s="199">
        <f>SUM(R1364:R1397)</f>
        <v>0.5189433999999999</v>
      </c>
      <c r="S1363" s="198"/>
      <c r="T1363" s="200">
        <f>SUM(T1364:T1397)</f>
        <v>0</v>
      </c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R1363" s="201" t="s">
        <v>81</v>
      </c>
      <c r="AT1363" s="202" t="s">
        <v>72</v>
      </c>
      <c r="AU1363" s="202" t="s">
        <v>83</v>
      </c>
      <c r="AY1363" s="201" t="s">
        <v>154</v>
      </c>
      <c r="BK1363" s="203">
        <f>SUM(BK1364:BK1397)</f>
        <v>0</v>
      </c>
    </row>
    <row r="1364" spans="1:65" s="2" customFormat="1" ht="44.25" customHeight="1">
      <c r="A1364" s="40"/>
      <c r="B1364" s="41"/>
      <c r="C1364" s="206" t="s">
        <v>1722</v>
      </c>
      <c r="D1364" s="206" t="s">
        <v>157</v>
      </c>
      <c r="E1364" s="207" t="s">
        <v>1723</v>
      </c>
      <c r="F1364" s="208" t="s">
        <v>747</v>
      </c>
      <c r="G1364" s="209" t="s">
        <v>748</v>
      </c>
      <c r="H1364" s="210">
        <v>1</v>
      </c>
      <c r="I1364" s="211"/>
      <c r="J1364" s="212">
        <f>ROUND(I1364*H1364,2)</f>
        <v>0</v>
      </c>
      <c r="K1364" s="208" t="s">
        <v>161</v>
      </c>
      <c r="L1364" s="46"/>
      <c r="M1364" s="213" t="s">
        <v>28</v>
      </c>
      <c r="N1364" s="214" t="s">
        <v>44</v>
      </c>
      <c r="O1364" s="86"/>
      <c r="P1364" s="215">
        <f>O1364*H1364</f>
        <v>0</v>
      </c>
      <c r="Q1364" s="215">
        <v>0</v>
      </c>
      <c r="R1364" s="215">
        <f>Q1364*H1364</f>
        <v>0</v>
      </c>
      <c r="S1364" s="215">
        <v>0</v>
      </c>
      <c r="T1364" s="216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7" t="s">
        <v>162</v>
      </c>
      <c r="AT1364" s="217" t="s">
        <v>157</v>
      </c>
      <c r="AU1364" s="217" t="s">
        <v>178</v>
      </c>
      <c r="AY1364" s="19" t="s">
        <v>154</v>
      </c>
      <c r="BE1364" s="218">
        <f>IF(N1364="základní",J1364,0)</f>
        <v>0</v>
      </c>
      <c r="BF1364" s="218">
        <f>IF(N1364="snížená",J1364,0)</f>
        <v>0</v>
      </c>
      <c r="BG1364" s="218">
        <f>IF(N1364="zákl. přenesená",J1364,0)</f>
        <v>0</v>
      </c>
      <c r="BH1364" s="218">
        <f>IF(N1364="sníž. přenesená",J1364,0)</f>
        <v>0</v>
      </c>
      <c r="BI1364" s="218">
        <f>IF(N1364="nulová",J1364,0)</f>
        <v>0</v>
      </c>
      <c r="BJ1364" s="19" t="s">
        <v>81</v>
      </c>
      <c r="BK1364" s="218">
        <f>ROUND(I1364*H1364,2)</f>
        <v>0</v>
      </c>
      <c r="BL1364" s="19" t="s">
        <v>162</v>
      </c>
      <c r="BM1364" s="217" t="s">
        <v>1724</v>
      </c>
    </row>
    <row r="1365" spans="1:47" s="2" customFormat="1" ht="12">
      <c r="A1365" s="40"/>
      <c r="B1365" s="41"/>
      <c r="C1365" s="42"/>
      <c r="D1365" s="219" t="s">
        <v>164</v>
      </c>
      <c r="E1365" s="42"/>
      <c r="F1365" s="220" t="s">
        <v>747</v>
      </c>
      <c r="G1365" s="42"/>
      <c r="H1365" s="42"/>
      <c r="I1365" s="221"/>
      <c r="J1365" s="42"/>
      <c r="K1365" s="42"/>
      <c r="L1365" s="46"/>
      <c r="M1365" s="222"/>
      <c r="N1365" s="223"/>
      <c r="O1365" s="86"/>
      <c r="P1365" s="86"/>
      <c r="Q1365" s="86"/>
      <c r="R1365" s="86"/>
      <c r="S1365" s="86"/>
      <c r="T1365" s="87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T1365" s="19" t="s">
        <v>164</v>
      </c>
      <c r="AU1365" s="19" t="s">
        <v>178</v>
      </c>
    </row>
    <row r="1366" spans="1:47" s="2" customFormat="1" ht="12">
      <c r="A1366" s="40"/>
      <c r="B1366" s="41"/>
      <c r="C1366" s="42"/>
      <c r="D1366" s="224" t="s">
        <v>166</v>
      </c>
      <c r="E1366" s="42"/>
      <c r="F1366" s="225" t="s">
        <v>1725</v>
      </c>
      <c r="G1366" s="42"/>
      <c r="H1366" s="42"/>
      <c r="I1366" s="221"/>
      <c r="J1366" s="42"/>
      <c r="K1366" s="42"/>
      <c r="L1366" s="46"/>
      <c r="M1366" s="222"/>
      <c r="N1366" s="223"/>
      <c r="O1366" s="86"/>
      <c r="P1366" s="86"/>
      <c r="Q1366" s="86"/>
      <c r="R1366" s="86"/>
      <c r="S1366" s="86"/>
      <c r="T1366" s="87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T1366" s="19" t="s">
        <v>166</v>
      </c>
      <c r="AU1366" s="19" t="s">
        <v>178</v>
      </c>
    </row>
    <row r="1367" spans="1:65" s="2" customFormat="1" ht="24.15" customHeight="1">
      <c r="A1367" s="40"/>
      <c r="B1367" s="41"/>
      <c r="C1367" s="206" t="s">
        <v>1726</v>
      </c>
      <c r="D1367" s="206" t="s">
        <v>157</v>
      </c>
      <c r="E1367" s="207" t="s">
        <v>751</v>
      </c>
      <c r="F1367" s="208" t="s">
        <v>752</v>
      </c>
      <c r="G1367" s="209" t="s">
        <v>549</v>
      </c>
      <c r="H1367" s="210">
        <v>0.006</v>
      </c>
      <c r="I1367" s="211"/>
      <c r="J1367" s="212">
        <f>ROUND(I1367*H1367,2)</f>
        <v>0</v>
      </c>
      <c r="K1367" s="208" t="s">
        <v>161</v>
      </c>
      <c r="L1367" s="46"/>
      <c r="M1367" s="213" t="s">
        <v>28</v>
      </c>
      <c r="N1367" s="214" t="s">
        <v>44</v>
      </c>
      <c r="O1367" s="86"/>
      <c r="P1367" s="215">
        <f>O1367*H1367</f>
        <v>0</v>
      </c>
      <c r="Q1367" s="215">
        <v>1.09</v>
      </c>
      <c r="R1367" s="215">
        <f>Q1367*H1367</f>
        <v>0.006540000000000001</v>
      </c>
      <c r="S1367" s="215">
        <v>0</v>
      </c>
      <c r="T1367" s="216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17" t="s">
        <v>162</v>
      </c>
      <c r="AT1367" s="217" t="s">
        <v>157</v>
      </c>
      <c r="AU1367" s="217" t="s">
        <v>178</v>
      </c>
      <c r="AY1367" s="19" t="s">
        <v>154</v>
      </c>
      <c r="BE1367" s="218">
        <f>IF(N1367="základní",J1367,0)</f>
        <v>0</v>
      </c>
      <c r="BF1367" s="218">
        <f>IF(N1367="snížená",J1367,0)</f>
        <v>0</v>
      </c>
      <c r="BG1367" s="218">
        <f>IF(N1367="zákl. přenesená",J1367,0)</f>
        <v>0</v>
      </c>
      <c r="BH1367" s="218">
        <f>IF(N1367="sníž. přenesená",J1367,0)</f>
        <v>0</v>
      </c>
      <c r="BI1367" s="218">
        <f>IF(N1367="nulová",J1367,0)</f>
        <v>0</v>
      </c>
      <c r="BJ1367" s="19" t="s">
        <v>81</v>
      </c>
      <c r="BK1367" s="218">
        <f>ROUND(I1367*H1367,2)</f>
        <v>0</v>
      </c>
      <c r="BL1367" s="19" t="s">
        <v>162</v>
      </c>
      <c r="BM1367" s="217" t="s">
        <v>1727</v>
      </c>
    </row>
    <row r="1368" spans="1:47" s="2" customFormat="1" ht="12">
      <c r="A1368" s="40"/>
      <c r="B1368" s="41"/>
      <c r="C1368" s="42"/>
      <c r="D1368" s="219" t="s">
        <v>164</v>
      </c>
      <c r="E1368" s="42"/>
      <c r="F1368" s="220" t="s">
        <v>754</v>
      </c>
      <c r="G1368" s="42"/>
      <c r="H1368" s="42"/>
      <c r="I1368" s="221"/>
      <c r="J1368" s="42"/>
      <c r="K1368" s="42"/>
      <c r="L1368" s="46"/>
      <c r="M1368" s="222"/>
      <c r="N1368" s="223"/>
      <c r="O1368" s="86"/>
      <c r="P1368" s="86"/>
      <c r="Q1368" s="86"/>
      <c r="R1368" s="86"/>
      <c r="S1368" s="86"/>
      <c r="T1368" s="87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T1368" s="19" t="s">
        <v>164</v>
      </c>
      <c r="AU1368" s="19" t="s">
        <v>178</v>
      </c>
    </row>
    <row r="1369" spans="1:47" s="2" customFormat="1" ht="12">
      <c r="A1369" s="40"/>
      <c r="B1369" s="41"/>
      <c r="C1369" s="42"/>
      <c r="D1369" s="224" t="s">
        <v>166</v>
      </c>
      <c r="E1369" s="42"/>
      <c r="F1369" s="225" t="s">
        <v>755</v>
      </c>
      <c r="G1369" s="42"/>
      <c r="H1369" s="42"/>
      <c r="I1369" s="221"/>
      <c r="J1369" s="42"/>
      <c r="K1369" s="42"/>
      <c r="L1369" s="46"/>
      <c r="M1369" s="222"/>
      <c r="N1369" s="223"/>
      <c r="O1369" s="86"/>
      <c r="P1369" s="86"/>
      <c r="Q1369" s="86"/>
      <c r="R1369" s="86"/>
      <c r="S1369" s="86"/>
      <c r="T1369" s="87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T1369" s="19" t="s">
        <v>166</v>
      </c>
      <c r="AU1369" s="19" t="s">
        <v>178</v>
      </c>
    </row>
    <row r="1370" spans="1:51" s="13" customFormat="1" ht="12">
      <c r="A1370" s="13"/>
      <c r="B1370" s="226"/>
      <c r="C1370" s="227"/>
      <c r="D1370" s="219" t="s">
        <v>168</v>
      </c>
      <c r="E1370" s="228" t="s">
        <v>28</v>
      </c>
      <c r="F1370" s="229" t="s">
        <v>1728</v>
      </c>
      <c r="G1370" s="227"/>
      <c r="H1370" s="228" t="s">
        <v>28</v>
      </c>
      <c r="I1370" s="230"/>
      <c r="J1370" s="227"/>
      <c r="K1370" s="227"/>
      <c r="L1370" s="231"/>
      <c r="M1370" s="232"/>
      <c r="N1370" s="233"/>
      <c r="O1370" s="233"/>
      <c r="P1370" s="233"/>
      <c r="Q1370" s="233"/>
      <c r="R1370" s="233"/>
      <c r="S1370" s="233"/>
      <c r="T1370" s="234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35" t="s">
        <v>168</v>
      </c>
      <c r="AU1370" s="235" t="s">
        <v>178</v>
      </c>
      <c r="AV1370" s="13" t="s">
        <v>81</v>
      </c>
      <c r="AW1370" s="13" t="s">
        <v>35</v>
      </c>
      <c r="AX1370" s="13" t="s">
        <v>73</v>
      </c>
      <c r="AY1370" s="235" t="s">
        <v>154</v>
      </c>
    </row>
    <row r="1371" spans="1:51" s="13" customFormat="1" ht="12">
      <c r="A1371" s="13"/>
      <c r="B1371" s="226"/>
      <c r="C1371" s="227"/>
      <c r="D1371" s="219" t="s">
        <v>168</v>
      </c>
      <c r="E1371" s="228" t="s">
        <v>28</v>
      </c>
      <c r="F1371" s="229" t="s">
        <v>1729</v>
      </c>
      <c r="G1371" s="227"/>
      <c r="H1371" s="228" t="s">
        <v>28</v>
      </c>
      <c r="I1371" s="230"/>
      <c r="J1371" s="227"/>
      <c r="K1371" s="227"/>
      <c r="L1371" s="231"/>
      <c r="M1371" s="232"/>
      <c r="N1371" s="233"/>
      <c r="O1371" s="233"/>
      <c r="P1371" s="233"/>
      <c r="Q1371" s="233"/>
      <c r="R1371" s="233"/>
      <c r="S1371" s="233"/>
      <c r="T1371" s="234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5" t="s">
        <v>168</v>
      </c>
      <c r="AU1371" s="235" t="s">
        <v>178</v>
      </c>
      <c r="AV1371" s="13" t="s">
        <v>81</v>
      </c>
      <c r="AW1371" s="13" t="s">
        <v>35</v>
      </c>
      <c r="AX1371" s="13" t="s">
        <v>73</v>
      </c>
      <c r="AY1371" s="235" t="s">
        <v>154</v>
      </c>
    </row>
    <row r="1372" spans="1:51" s="14" customFormat="1" ht="12">
      <c r="A1372" s="14"/>
      <c r="B1372" s="236"/>
      <c r="C1372" s="237"/>
      <c r="D1372" s="219" t="s">
        <v>168</v>
      </c>
      <c r="E1372" s="238" t="s">
        <v>28</v>
      </c>
      <c r="F1372" s="239" t="s">
        <v>1730</v>
      </c>
      <c r="G1372" s="237"/>
      <c r="H1372" s="240">
        <v>0.006</v>
      </c>
      <c r="I1372" s="241"/>
      <c r="J1372" s="237"/>
      <c r="K1372" s="237"/>
      <c r="L1372" s="242"/>
      <c r="M1372" s="243"/>
      <c r="N1372" s="244"/>
      <c r="O1372" s="244"/>
      <c r="P1372" s="244"/>
      <c r="Q1372" s="244"/>
      <c r="R1372" s="244"/>
      <c r="S1372" s="244"/>
      <c r="T1372" s="245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6" t="s">
        <v>168</v>
      </c>
      <c r="AU1372" s="246" t="s">
        <v>178</v>
      </c>
      <c r="AV1372" s="14" t="s">
        <v>83</v>
      </c>
      <c r="AW1372" s="14" t="s">
        <v>35</v>
      </c>
      <c r="AX1372" s="14" t="s">
        <v>81</v>
      </c>
      <c r="AY1372" s="246" t="s">
        <v>154</v>
      </c>
    </row>
    <row r="1373" spans="1:65" s="2" customFormat="1" ht="16.5" customHeight="1">
      <c r="A1373" s="40"/>
      <c r="B1373" s="41"/>
      <c r="C1373" s="206" t="s">
        <v>1731</v>
      </c>
      <c r="D1373" s="206" t="s">
        <v>157</v>
      </c>
      <c r="E1373" s="207" t="s">
        <v>760</v>
      </c>
      <c r="F1373" s="208" t="s">
        <v>761</v>
      </c>
      <c r="G1373" s="209" t="s">
        <v>181</v>
      </c>
      <c r="H1373" s="210">
        <v>0.02</v>
      </c>
      <c r="I1373" s="211"/>
      <c r="J1373" s="212">
        <f>ROUND(I1373*H1373,2)</f>
        <v>0</v>
      </c>
      <c r="K1373" s="208" t="s">
        <v>161</v>
      </c>
      <c r="L1373" s="46"/>
      <c r="M1373" s="213" t="s">
        <v>28</v>
      </c>
      <c r="N1373" s="214" t="s">
        <v>44</v>
      </c>
      <c r="O1373" s="86"/>
      <c r="P1373" s="215">
        <f>O1373*H1373</f>
        <v>0</v>
      </c>
      <c r="Q1373" s="215">
        <v>1.94302</v>
      </c>
      <c r="R1373" s="215">
        <f>Q1373*H1373</f>
        <v>0.0388604</v>
      </c>
      <c r="S1373" s="215">
        <v>0</v>
      </c>
      <c r="T1373" s="216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17" t="s">
        <v>162</v>
      </c>
      <c r="AT1373" s="217" t="s">
        <v>157</v>
      </c>
      <c r="AU1373" s="217" t="s">
        <v>178</v>
      </c>
      <c r="AY1373" s="19" t="s">
        <v>154</v>
      </c>
      <c r="BE1373" s="218">
        <f>IF(N1373="základní",J1373,0)</f>
        <v>0</v>
      </c>
      <c r="BF1373" s="218">
        <f>IF(N1373="snížená",J1373,0)</f>
        <v>0</v>
      </c>
      <c r="BG1373" s="218">
        <f>IF(N1373="zákl. přenesená",J1373,0)</f>
        <v>0</v>
      </c>
      <c r="BH1373" s="218">
        <f>IF(N1373="sníž. přenesená",J1373,0)</f>
        <v>0</v>
      </c>
      <c r="BI1373" s="218">
        <f>IF(N1373="nulová",J1373,0)</f>
        <v>0</v>
      </c>
      <c r="BJ1373" s="19" t="s">
        <v>81</v>
      </c>
      <c r="BK1373" s="218">
        <f>ROUND(I1373*H1373,2)</f>
        <v>0</v>
      </c>
      <c r="BL1373" s="19" t="s">
        <v>162</v>
      </c>
      <c r="BM1373" s="217" t="s">
        <v>1732</v>
      </c>
    </row>
    <row r="1374" spans="1:47" s="2" customFormat="1" ht="12">
      <c r="A1374" s="40"/>
      <c r="B1374" s="41"/>
      <c r="C1374" s="42"/>
      <c r="D1374" s="219" t="s">
        <v>164</v>
      </c>
      <c r="E1374" s="42"/>
      <c r="F1374" s="220" t="s">
        <v>763</v>
      </c>
      <c r="G1374" s="42"/>
      <c r="H1374" s="42"/>
      <c r="I1374" s="221"/>
      <c r="J1374" s="42"/>
      <c r="K1374" s="42"/>
      <c r="L1374" s="46"/>
      <c r="M1374" s="222"/>
      <c r="N1374" s="223"/>
      <c r="O1374" s="86"/>
      <c r="P1374" s="86"/>
      <c r="Q1374" s="86"/>
      <c r="R1374" s="86"/>
      <c r="S1374" s="86"/>
      <c r="T1374" s="87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T1374" s="19" t="s">
        <v>164</v>
      </c>
      <c r="AU1374" s="19" t="s">
        <v>178</v>
      </c>
    </row>
    <row r="1375" spans="1:47" s="2" customFormat="1" ht="12">
      <c r="A1375" s="40"/>
      <c r="B1375" s="41"/>
      <c r="C1375" s="42"/>
      <c r="D1375" s="224" t="s">
        <v>166</v>
      </c>
      <c r="E1375" s="42"/>
      <c r="F1375" s="225" t="s">
        <v>764</v>
      </c>
      <c r="G1375" s="42"/>
      <c r="H1375" s="42"/>
      <c r="I1375" s="221"/>
      <c r="J1375" s="42"/>
      <c r="K1375" s="42"/>
      <c r="L1375" s="46"/>
      <c r="M1375" s="222"/>
      <c r="N1375" s="223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166</v>
      </c>
      <c r="AU1375" s="19" t="s">
        <v>178</v>
      </c>
    </row>
    <row r="1376" spans="1:51" s="13" customFormat="1" ht="12">
      <c r="A1376" s="13"/>
      <c r="B1376" s="226"/>
      <c r="C1376" s="227"/>
      <c r="D1376" s="219" t="s">
        <v>168</v>
      </c>
      <c r="E1376" s="228" t="s">
        <v>28</v>
      </c>
      <c r="F1376" s="229" t="s">
        <v>765</v>
      </c>
      <c r="G1376" s="227"/>
      <c r="H1376" s="228" t="s">
        <v>28</v>
      </c>
      <c r="I1376" s="230"/>
      <c r="J1376" s="227"/>
      <c r="K1376" s="227"/>
      <c r="L1376" s="231"/>
      <c r="M1376" s="232"/>
      <c r="N1376" s="233"/>
      <c r="O1376" s="233"/>
      <c r="P1376" s="233"/>
      <c r="Q1376" s="233"/>
      <c r="R1376" s="233"/>
      <c r="S1376" s="233"/>
      <c r="T1376" s="234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5" t="s">
        <v>168</v>
      </c>
      <c r="AU1376" s="235" t="s">
        <v>178</v>
      </c>
      <c r="AV1376" s="13" t="s">
        <v>81</v>
      </c>
      <c r="AW1376" s="13" t="s">
        <v>35</v>
      </c>
      <c r="AX1376" s="13" t="s">
        <v>73</v>
      </c>
      <c r="AY1376" s="235" t="s">
        <v>154</v>
      </c>
    </row>
    <row r="1377" spans="1:51" s="13" customFormat="1" ht="12">
      <c r="A1377" s="13"/>
      <c r="B1377" s="226"/>
      <c r="C1377" s="227"/>
      <c r="D1377" s="219" t="s">
        <v>168</v>
      </c>
      <c r="E1377" s="228" t="s">
        <v>28</v>
      </c>
      <c r="F1377" s="229" t="s">
        <v>766</v>
      </c>
      <c r="G1377" s="227"/>
      <c r="H1377" s="228" t="s">
        <v>28</v>
      </c>
      <c r="I1377" s="230"/>
      <c r="J1377" s="227"/>
      <c r="K1377" s="227"/>
      <c r="L1377" s="231"/>
      <c r="M1377" s="232"/>
      <c r="N1377" s="233"/>
      <c r="O1377" s="233"/>
      <c r="P1377" s="233"/>
      <c r="Q1377" s="233"/>
      <c r="R1377" s="233"/>
      <c r="S1377" s="233"/>
      <c r="T1377" s="23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5" t="s">
        <v>168</v>
      </c>
      <c r="AU1377" s="235" t="s">
        <v>178</v>
      </c>
      <c r="AV1377" s="13" t="s">
        <v>81</v>
      </c>
      <c r="AW1377" s="13" t="s">
        <v>35</v>
      </c>
      <c r="AX1377" s="13" t="s">
        <v>73</v>
      </c>
      <c r="AY1377" s="235" t="s">
        <v>154</v>
      </c>
    </row>
    <row r="1378" spans="1:51" s="14" customFormat="1" ht="12">
      <c r="A1378" s="14"/>
      <c r="B1378" s="236"/>
      <c r="C1378" s="237"/>
      <c r="D1378" s="219" t="s">
        <v>168</v>
      </c>
      <c r="E1378" s="238" t="s">
        <v>28</v>
      </c>
      <c r="F1378" s="239" t="s">
        <v>1733</v>
      </c>
      <c r="G1378" s="237"/>
      <c r="H1378" s="240">
        <v>0.02</v>
      </c>
      <c r="I1378" s="241"/>
      <c r="J1378" s="237"/>
      <c r="K1378" s="237"/>
      <c r="L1378" s="242"/>
      <c r="M1378" s="243"/>
      <c r="N1378" s="244"/>
      <c r="O1378" s="244"/>
      <c r="P1378" s="244"/>
      <c r="Q1378" s="244"/>
      <c r="R1378" s="244"/>
      <c r="S1378" s="244"/>
      <c r="T1378" s="245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46" t="s">
        <v>168</v>
      </c>
      <c r="AU1378" s="246" t="s">
        <v>178</v>
      </c>
      <c r="AV1378" s="14" t="s">
        <v>83</v>
      </c>
      <c r="AW1378" s="14" t="s">
        <v>35</v>
      </c>
      <c r="AX1378" s="14" t="s">
        <v>81</v>
      </c>
      <c r="AY1378" s="246" t="s">
        <v>154</v>
      </c>
    </row>
    <row r="1379" spans="1:65" s="2" customFormat="1" ht="24.15" customHeight="1">
      <c r="A1379" s="40"/>
      <c r="B1379" s="41"/>
      <c r="C1379" s="206" t="s">
        <v>1734</v>
      </c>
      <c r="D1379" s="206" t="s">
        <v>157</v>
      </c>
      <c r="E1379" s="207" t="s">
        <v>769</v>
      </c>
      <c r="F1379" s="208" t="s">
        <v>770</v>
      </c>
      <c r="G1379" s="209" t="s">
        <v>160</v>
      </c>
      <c r="H1379" s="210">
        <v>1</v>
      </c>
      <c r="I1379" s="211"/>
      <c r="J1379" s="212">
        <f>ROUND(I1379*H1379,2)</f>
        <v>0</v>
      </c>
      <c r="K1379" s="208" t="s">
        <v>161</v>
      </c>
      <c r="L1379" s="46"/>
      <c r="M1379" s="213" t="s">
        <v>28</v>
      </c>
      <c r="N1379" s="214" t="s">
        <v>44</v>
      </c>
      <c r="O1379" s="86"/>
      <c r="P1379" s="215">
        <f>O1379*H1379</f>
        <v>0</v>
      </c>
      <c r="Q1379" s="215">
        <v>0.155</v>
      </c>
      <c r="R1379" s="215">
        <f>Q1379*H1379</f>
        <v>0.155</v>
      </c>
      <c r="S1379" s="215">
        <v>0</v>
      </c>
      <c r="T1379" s="216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17" t="s">
        <v>162</v>
      </c>
      <c r="AT1379" s="217" t="s">
        <v>157</v>
      </c>
      <c r="AU1379" s="217" t="s">
        <v>178</v>
      </c>
      <c r="AY1379" s="19" t="s">
        <v>154</v>
      </c>
      <c r="BE1379" s="218">
        <f>IF(N1379="základní",J1379,0)</f>
        <v>0</v>
      </c>
      <c r="BF1379" s="218">
        <f>IF(N1379="snížená",J1379,0)</f>
        <v>0</v>
      </c>
      <c r="BG1379" s="218">
        <f>IF(N1379="zákl. přenesená",J1379,0)</f>
        <v>0</v>
      </c>
      <c r="BH1379" s="218">
        <f>IF(N1379="sníž. přenesená",J1379,0)</f>
        <v>0</v>
      </c>
      <c r="BI1379" s="218">
        <f>IF(N1379="nulová",J1379,0)</f>
        <v>0</v>
      </c>
      <c r="BJ1379" s="19" t="s">
        <v>81</v>
      </c>
      <c r="BK1379" s="218">
        <f>ROUND(I1379*H1379,2)</f>
        <v>0</v>
      </c>
      <c r="BL1379" s="19" t="s">
        <v>162</v>
      </c>
      <c r="BM1379" s="217" t="s">
        <v>1735</v>
      </c>
    </row>
    <row r="1380" spans="1:47" s="2" customFormat="1" ht="12">
      <c r="A1380" s="40"/>
      <c r="B1380" s="41"/>
      <c r="C1380" s="42"/>
      <c r="D1380" s="219" t="s">
        <v>164</v>
      </c>
      <c r="E1380" s="42"/>
      <c r="F1380" s="220" t="s">
        <v>772</v>
      </c>
      <c r="G1380" s="42"/>
      <c r="H1380" s="42"/>
      <c r="I1380" s="221"/>
      <c r="J1380" s="42"/>
      <c r="K1380" s="42"/>
      <c r="L1380" s="46"/>
      <c r="M1380" s="222"/>
      <c r="N1380" s="223"/>
      <c r="O1380" s="86"/>
      <c r="P1380" s="86"/>
      <c r="Q1380" s="86"/>
      <c r="R1380" s="86"/>
      <c r="S1380" s="86"/>
      <c r="T1380" s="87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T1380" s="19" t="s">
        <v>164</v>
      </c>
      <c r="AU1380" s="19" t="s">
        <v>178</v>
      </c>
    </row>
    <row r="1381" spans="1:47" s="2" customFormat="1" ht="12">
      <c r="A1381" s="40"/>
      <c r="B1381" s="41"/>
      <c r="C1381" s="42"/>
      <c r="D1381" s="224" t="s">
        <v>166</v>
      </c>
      <c r="E1381" s="42"/>
      <c r="F1381" s="225" t="s">
        <v>773</v>
      </c>
      <c r="G1381" s="42"/>
      <c r="H1381" s="42"/>
      <c r="I1381" s="221"/>
      <c r="J1381" s="42"/>
      <c r="K1381" s="42"/>
      <c r="L1381" s="46"/>
      <c r="M1381" s="222"/>
      <c r="N1381" s="223"/>
      <c r="O1381" s="86"/>
      <c r="P1381" s="86"/>
      <c r="Q1381" s="86"/>
      <c r="R1381" s="86"/>
      <c r="S1381" s="86"/>
      <c r="T1381" s="87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T1381" s="19" t="s">
        <v>166</v>
      </c>
      <c r="AU1381" s="19" t="s">
        <v>178</v>
      </c>
    </row>
    <row r="1382" spans="1:51" s="13" customFormat="1" ht="12">
      <c r="A1382" s="13"/>
      <c r="B1382" s="226"/>
      <c r="C1382" s="227"/>
      <c r="D1382" s="219" t="s">
        <v>168</v>
      </c>
      <c r="E1382" s="228" t="s">
        <v>28</v>
      </c>
      <c r="F1382" s="229" t="s">
        <v>774</v>
      </c>
      <c r="G1382" s="227"/>
      <c r="H1382" s="228" t="s">
        <v>28</v>
      </c>
      <c r="I1382" s="230"/>
      <c r="J1382" s="227"/>
      <c r="K1382" s="227"/>
      <c r="L1382" s="231"/>
      <c r="M1382" s="232"/>
      <c r="N1382" s="233"/>
      <c r="O1382" s="233"/>
      <c r="P1382" s="233"/>
      <c r="Q1382" s="233"/>
      <c r="R1382" s="233"/>
      <c r="S1382" s="233"/>
      <c r="T1382" s="234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35" t="s">
        <v>168</v>
      </c>
      <c r="AU1382" s="235" t="s">
        <v>178</v>
      </c>
      <c r="AV1382" s="13" t="s">
        <v>81</v>
      </c>
      <c r="AW1382" s="13" t="s">
        <v>35</v>
      </c>
      <c r="AX1382" s="13" t="s">
        <v>73</v>
      </c>
      <c r="AY1382" s="235" t="s">
        <v>154</v>
      </c>
    </row>
    <row r="1383" spans="1:51" s="13" customFormat="1" ht="12">
      <c r="A1383" s="13"/>
      <c r="B1383" s="226"/>
      <c r="C1383" s="227"/>
      <c r="D1383" s="219" t="s">
        <v>168</v>
      </c>
      <c r="E1383" s="228" t="s">
        <v>28</v>
      </c>
      <c r="F1383" s="229" t="s">
        <v>1736</v>
      </c>
      <c r="G1383" s="227"/>
      <c r="H1383" s="228" t="s">
        <v>28</v>
      </c>
      <c r="I1383" s="230"/>
      <c r="J1383" s="227"/>
      <c r="K1383" s="227"/>
      <c r="L1383" s="231"/>
      <c r="M1383" s="232"/>
      <c r="N1383" s="233"/>
      <c r="O1383" s="233"/>
      <c r="P1383" s="233"/>
      <c r="Q1383" s="233"/>
      <c r="R1383" s="233"/>
      <c r="S1383" s="233"/>
      <c r="T1383" s="23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5" t="s">
        <v>168</v>
      </c>
      <c r="AU1383" s="235" t="s">
        <v>178</v>
      </c>
      <c r="AV1383" s="13" t="s">
        <v>81</v>
      </c>
      <c r="AW1383" s="13" t="s">
        <v>35</v>
      </c>
      <c r="AX1383" s="13" t="s">
        <v>73</v>
      </c>
      <c r="AY1383" s="235" t="s">
        <v>154</v>
      </c>
    </row>
    <row r="1384" spans="1:51" s="14" customFormat="1" ht="12">
      <c r="A1384" s="14"/>
      <c r="B1384" s="236"/>
      <c r="C1384" s="237"/>
      <c r="D1384" s="219" t="s">
        <v>168</v>
      </c>
      <c r="E1384" s="238" t="s">
        <v>28</v>
      </c>
      <c r="F1384" s="239" t="s">
        <v>1737</v>
      </c>
      <c r="G1384" s="237"/>
      <c r="H1384" s="240">
        <v>1</v>
      </c>
      <c r="I1384" s="241"/>
      <c r="J1384" s="237"/>
      <c r="K1384" s="237"/>
      <c r="L1384" s="242"/>
      <c r="M1384" s="243"/>
      <c r="N1384" s="244"/>
      <c r="O1384" s="244"/>
      <c r="P1384" s="244"/>
      <c r="Q1384" s="244"/>
      <c r="R1384" s="244"/>
      <c r="S1384" s="244"/>
      <c r="T1384" s="245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6" t="s">
        <v>168</v>
      </c>
      <c r="AU1384" s="246" t="s">
        <v>178</v>
      </c>
      <c r="AV1384" s="14" t="s">
        <v>83</v>
      </c>
      <c r="AW1384" s="14" t="s">
        <v>35</v>
      </c>
      <c r="AX1384" s="14" t="s">
        <v>81</v>
      </c>
      <c r="AY1384" s="246" t="s">
        <v>154</v>
      </c>
    </row>
    <row r="1385" spans="1:65" s="2" customFormat="1" ht="24.15" customHeight="1">
      <c r="A1385" s="40"/>
      <c r="B1385" s="41"/>
      <c r="C1385" s="206" t="s">
        <v>1738</v>
      </c>
      <c r="D1385" s="206" t="s">
        <v>157</v>
      </c>
      <c r="E1385" s="207" t="s">
        <v>778</v>
      </c>
      <c r="F1385" s="208" t="s">
        <v>779</v>
      </c>
      <c r="G1385" s="209" t="s">
        <v>160</v>
      </c>
      <c r="H1385" s="210">
        <v>2.05</v>
      </c>
      <c r="I1385" s="211"/>
      <c r="J1385" s="212">
        <f>ROUND(I1385*H1385,2)</f>
        <v>0</v>
      </c>
      <c r="K1385" s="208" t="s">
        <v>161</v>
      </c>
      <c r="L1385" s="46"/>
      <c r="M1385" s="213" t="s">
        <v>28</v>
      </c>
      <c r="N1385" s="214" t="s">
        <v>44</v>
      </c>
      <c r="O1385" s="86"/>
      <c r="P1385" s="215">
        <f>O1385*H1385</f>
        <v>0</v>
      </c>
      <c r="Q1385" s="215">
        <v>0.155</v>
      </c>
      <c r="R1385" s="215">
        <f>Q1385*H1385</f>
        <v>0.31775</v>
      </c>
      <c r="S1385" s="215">
        <v>0</v>
      </c>
      <c r="T1385" s="216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17" t="s">
        <v>162</v>
      </c>
      <c r="AT1385" s="217" t="s">
        <v>157</v>
      </c>
      <c r="AU1385" s="217" t="s">
        <v>178</v>
      </c>
      <c r="AY1385" s="19" t="s">
        <v>154</v>
      </c>
      <c r="BE1385" s="218">
        <f>IF(N1385="základní",J1385,0)</f>
        <v>0</v>
      </c>
      <c r="BF1385" s="218">
        <f>IF(N1385="snížená",J1385,0)</f>
        <v>0</v>
      </c>
      <c r="BG1385" s="218">
        <f>IF(N1385="zákl. přenesená",J1385,0)</f>
        <v>0</v>
      </c>
      <c r="BH1385" s="218">
        <f>IF(N1385="sníž. přenesená",J1385,0)</f>
        <v>0</v>
      </c>
      <c r="BI1385" s="218">
        <f>IF(N1385="nulová",J1385,0)</f>
        <v>0</v>
      </c>
      <c r="BJ1385" s="19" t="s">
        <v>81</v>
      </c>
      <c r="BK1385" s="218">
        <f>ROUND(I1385*H1385,2)</f>
        <v>0</v>
      </c>
      <c r="BL1385" s="19" t="s">
        <v>162</v>
      </c>
      <c r="BM1385" s="217" t="s">
        <v>1739</v>
      </c>
    </row>
    <row r="1386" spans="1:47" s="2" customFormat="1" ht="12">
      <c r="A1386" s="40"/>
      <c r="B1386" s="41"/>
      <c r="C1386" s="42"/>
      <c r="D1386" s="219" t="s">
        <v>164</v>
      </c>
      <c r="E1386" s="42"/>
      <c r="F1386" s="220" t="s">
        <v>781</v>
      </c>
      <c r="G1386" s="42"/>
      <c r="H1386" s="42"/>
      <c r="I1386" s="221"/>
      <c r="J1386" s="42"/>
      <c r="K1386" s="42"/>
      <c r="L1386" s="46"/>
      <c r="M1386" s="222"/>
      <c r="N1386" s="223"/>
      <c r="O1386" s="86"/>
      <c r="P1386" s="86"/>
      <c r="Q1386" s="86"/>
      <c r="R1386" s="86"/>
      <c r="S1386" s="86"/>
      <c r="T1386" s="87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T1386" s="19" t="s">
        <v>164</v>
      </c>
      <c r="AU1386" s="19" t="s">
        <v>178</v>
      </c>
    </row>
    <row r="1387" spans="1:47" s="2" customFormat="1" ht="12">
      <c r="A1387" s="40"/>
      <c r="B1387" s="41"/>
      <c r="C1387" s="42"/>
      <c r="D1387" s="224" t="s">
        <v>166</v>
      </c>
      <c r="E1387" s="42"/>
      <c r="F1387" s="225" t="s">
        <v>782</v>
      </c>
      <c r="G1387" s="42"/>
      <c r="H1387" s="42"/>
      <c r="I1387" s="221"/>
      <c r="J1387" s="42"/>
      <c r="K1387" s="42"/>
      <c r="L1387" s="46"/>
      <c r="M1387" s="222"/>
      <c r="N1387" s="223"/>
      <c r="O1387" s="86"/>
      <c r="P1387" s="86"/>
      <c r="Q1387" s="86"/>
      <c r="R1387" s="86"/>
      <c r="S1387" s="86"/>
      <c r="T1387" s="87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9" t="s">
        <v>166</v>
      </c>
      <c r="AU1387" s="19" t="s">
        <v>178</v>
      </c>
    </row>
    <row r="1388" spans="1:51" s="13" customFormat="1" ht="12">
      <c r="A1388" s="13"/>
      <c r="B1388" s="226"/>
      <c r="C1388" s="227"/>
      <c r="D1388" s="219" t="s">
        <v>168</v>
      </c>
      <c r="E1388" s="228" t="s">
        <v>28</v>
      </c>
      <c r="F1388" s="229" t="s">
        <v>783</v>
      </c>
      <c r="G1388" s="227"/>
      <c r="H1388" s="228" t="s">
        <v>28</v>
      </c>
      <c r="I1388" s="230"/>
      <c r="J1388" s="227"/>
      <c r="K1388" s="227"/>
      <c r="L1388" s="231"/>
      <c r="M1388" s="232"/>
      <c r="N1388" s="233"/>
      <c r="O1388" s="233"/>
      <c r="P1388" s="233"/>
      <c r="Q1388" s="233"/>
      <c r="R1388" s="233"/>
      <c r="S1388" s="233"/>
      <c r="T1388" s="234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5" t="s">
        <v>168</v>
      </c>
      <c r="AU1388" s="235" t="s">
        <v>178</v>
      </c>
      <c r="AV1388" s="13" t="s">
        <v>81</v>
      </c>
      <c r="AW1388" s="13" t="s">
        <v>35</v>
      </c>
      <c r="AX1388" s="13" t="s">
        <v>73</v>
      </c>
      <c r="AY1388" s="235" t="s">
        <v>154</v>
      </c>
    </row>
    <row r="1389" spans="1:51" s="14" customFormat="1" ht="12">
      <c r="A1389" s="14"/>
      <c r="B1389" s="236"/>
      <c r="C1389" s="237"/>
      <c r="D1389" s="219" t="s">
        <v>168</v>
      </c>
      <c r="E1389" s="238" t="s">
        <v>28</v>
      </c>
      <c r="F1389" s="239" t="s">
        <v>1740</v>
      </c>
      <c r="G1389" s="237"/>
      <c r="H1389" s="240">
        <v>2.05</v>
      </c>
      <c r="I1389" s="241"/>
      <c r="J1389" s="237"/>
      <c r="K1389" s="237"/>
      <c r="L1389" s="242"/>
      <c r="M1389" s="243"/>
      <c r="N1389" s="244"/>
      <c r="O1389" s="244"/>
      <c r="P1389" s="244"/>
      <c r="Q1389" s="244"/>
      <c r="R1389" s="244"/>
      <c r="S1389" s="244"/>
      <c r="T1389" s="245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46" t="s">
        <v>168</v>
      </c>
      <c r="AU1389" s="246" t="s">
        <v>178</v>
      </c>
      <c r="AV1389" s="14" t="s">
        <v>83</v>
      </c>
      <c r="AW1389" s="14" t="s">
        <v>35</v>
      </c>
      <c r="AX1389" s="14" t="s">
        <v>81</v>
      </c>
      <c r="AY1389" s="246" t="s">
        <v>154</v>
      </c>
    </row>
    <row r="1390" spans="1:65" s="2" customFormat="1" ht="24.15" customHeight="1">
      <c r="A1390" s="40"/>
      <c r="B1390" s="41"/>
      <c r="C1390" s="206" t="s">
        <v>1741</v>
      </c>
      <c r="D1390" s="206" t="s">
        <v>157</v>
      </c>
      <c r="E1390" s="207" t="s">
        <v>794</v>
      </c>
      <c r="F1390" s="208" t="s">
        <v>795</v>
      </c>
      <c r="G1390" s="209" t="s">
        <v>190</v>
      </c>
      <c r="H1390" s="210">
        <v>6.1</v>
      </c>
      <c r="I1390" s="211"/>
      <c r="J1390" s="212">
        <f>ROUND(I1390*H1390,2)</f>
        <v>0</v>
      </c>
      <c r="K1390" s="208" t="s">
        <v>161</v>
      </c>
      <c r="L1390" s="46"/>
      <c r="M1390" s="213" t="s">
        <v>28</v>
      </c>
      <c r="N1390" s="214" t="s">
        <v>44</v>
      </c>
      <c r="O1390" s="86"/>
      <c r="P1390" s="215">
        <f>O1390*H1390</f>
        <v>0</v>
      </c>
      <c r="Q1390" s="215">
        <v>0.00013</v>
      </c>
      <c r="R1390" s="215">
        <f>Q1390*H1390</f>
        <v>0.0007929999999999999</v>
      </c>
      <c r="S1390" s="215">
        <v>0</v>
      </c>
      <c r="T1390" s="216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17" t="s">
        <v>162</v>
      </c>
      <c r="AT1390" s="217" t="s">
        <v>157</v>
      </c>
      <c r="AU1390" s="217" t="s">
        <v>178</v>
      </c>
      <c r="AY1390" s="19" t="s">
        <v>154</v>
      </c>
      <c r="BE1390" s="218">
        <f>IF(N1390="základní",J1390,0)</f>
        <v>0</v>
      </c>
      <c r="BF1390" s="218">
        <f>IF(N1390="snížená",J1390,0)</f>
        <v>0</v>
      </c>
      <c r="BG1390" s="218">
        <f>IF(N1390="zákl. přenesená",J1390,0)</f>
        <v>0</v>
      </c>
      <c r="BH1390" s="218">
        <f>IF(N1390="sníž. přenesená",J1390,0)</f>
        <v>0</v>
      </c>
      <c r="BI1390" s="218">
        <f>IF(N1390="nulová",J1390,0)</f>
        <v>0</v>
      </c>
      <c r="BJ1390" s="19" t="s">
        <v>81</v>
      </c>
      <c r="BK1390" s="218">
        <f>ROUND(I1390*H1390,2)</f>
        <v>0</v>
      </c>
      <c r="BL1390" s="19" t="s">
        <v>162</v>
      </c>
      <c r="BM1390" s="217" t="s">
        <v>1742</v>
      </c>
    </row>
    <row r="1391" spans="1:47" s="2" customFormat="1" ht="12">
      <c r="A1391" s="40"/>
      <c r="B1391" s="41"/>
      <c r="C1391" s="42"/>
      <c r="D1391" s="219" t="s">
        <v>164</v>
      </c>
      <c r="E1391" s="42"/>
      <c r="F1391" s="220" t="s">
        <v>797</v>
      </c>
      <c r="G1391" s="42"/>
      <c r="H1391" s="42"/>
      <c r="I1391" s="221"/>
      <c r="J1391" s="42"/>
      <c r="K1391" s="42"/>
      <c r="L1391" s="46"/>
      <c r="M1391" s="222"/>
      <c r="N1391" s="223"/>
      <c r="O1391" s="86"/>
      <c r="P1391" s="86"/>
      <c r="Q1391" s="86"/>
      <c r="R1391" s="86"/>
      <c r="S1391" s="86"/>
      <c r="T1391" s="87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T1391" s="19" t="s">
        <v>164</v>
      </c>
      <c r="AU1391" s="19" t="s">
        <v>178</v>
      </c>
    </row>
    <row r="1392" spans="1:47" s="2" customFormat="1" ht="12">
      <c r="A1392" s="40"/>
      <c r="B1392" s="41"/>
      <c r="C1392" s="42"/>
      <c r="D1392" s="224" t="s">
        <v>166</v>
      </c>
      <c r="E1392" s="42"/>
      <c r="F1392" s="225" t="s">
        <v>798</v>
      </c>
      <c r="G1392" s="42"/>
      <c r="H1392" s="42"/>
      <c r="I1392" s="221"/>
      <c r="J1392" s="42"/>
      <c r="K1392" s="42"/>
      <c r="L1392" s="46"/>
      <c r="M1392" s="222"/>
      <c r="N1392" s="223"/>
      <c r="O1392" s="86"/>
      <c r="P1392" s="86"/>
      <c r="Q1392" s="86"/>
      <c r="R1392" s="86"/>
      <c r="S1392" s="86"/>
      <c r="T1392" s="87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T1392" s="19" t="s">
        <v>166</v>
      </c>
      <c r="AU1392" s="19" t="s">
        <v>178</v>
      </c>
    </row>
    <row r="1393" spans="1:51" s="13" customFormat="1" ht="12">
      <c r="A1393" s="13"/>
      <c r="B1393" s="226"/>
      <c r="C1393" s="227"/>
      <c r="D1393" s="219" t="s">
        <v>168</v>
      </c>
      <c r="E1393" s="228" t="s">
        <v>28</v>
      </c>
      <c r="F1393" s="229" t="s">
        <v>1743</v>
      </c>
      <c r="G1393" s="227"/>
      <c r="H1393" s="228" t="s">
        <v>28</v>
      </c>
      <c r="I1393" s="230"/>
      <c r="J1393" s="227"/>
      <c r="K1393" s="227"/>
      <c r="L1393" s="231"/>
      <c r="M1393" s="232"/>
      <c r="N1393" s="233"/>
      <c r="O1393" s="233"/>
      <c r="P1393" s="233"/>
      <c r="Q1393" s="233"/>
      <c r="R1393" s="233"/>
      <c r="S1393" s="233"/>
      <c r="T1393" s="23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5" t="s">
        <v>168</v>
      </c>
      <c r="AU1393" s="235" t="s">
        <v>178</v>
      </c>
      <c r="AV1393" s="13" t="s">
        <v>81</v>
      </c>
      <c r="AW1393" s="13" t="s">
        <v>35</v>
      </c>
      <c r="AX1393" s="13" t="s">
        <v>73</v>
      </c>
      <c r="AY1393" s="235" t="s">
        <v>154</v>
      </c>
    </row>
    <row r="1394" spans="1:51" s="14" customFormat="1" ht="12">
      <c r="A1394" s="14"/>
      <c r="B1394" s="236"/>
      <c r="C1394" s="237"/>
      <c r="D1394" s="219" t="s">
        <v>168</v>
      </c>
      <c r="E1394" s="238" t="s">
        <v>28</v>
      </c>
      <c r="F1394" s="239" t="s">
        <v>1744</v>
      </c>
      <c r="G1394" s="237"/>
      <c r="H1394" s="240">
        <v>2</v>
      </c>
      <c r="I1394" s="241"/>
      <c r="J1394" s="237"/>
      <c r="K1394" s="237"/>
      <c r="L1394" s="242"/>
      <c r="M1394" s="243"/>
      <c r="N1394" s="244"/>
      <c r="O1394" s="244"/>
      <c r="P1394" s="244"/>
      <c r="Q1394" s="244"/>
      <c r="R1394" s="244"/>
      <c r="S1394" s="244"/>
      <c r="T1394" s="245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6" t="s">
        <v>168</v>
      </c>
      <c r="AU1394" s="246" t="s">
        <v>178</v>
      </c>
      <c r="AV1394" s="14" t="s">
        <v>83</v>
      </c>
      <c r="AW1394" s="14" t="s">
        <v>35</v>
      </c>
      <c r="AX1394" s="14" t="s">
        <v>73</v>
      </c>
      <c r="AY1394" s="246" t="s">
        <v>154</v>
      </c>
    </row>
    <row r="1395" spans="1:51" s="13" customFormat="1" ht="12">
      <c r="A1395" s="13"/>
      <c r="B1395" s="226"/>
      <c r="C1395" s="227"/>
      <c r="D1395" s="219" t="s">
        <v>168</v>
      </c>
      <c r="E1395" s="228" t="s">
        <v>28</v>
      </c>
      <c r="F1395" s="229" t="s">
        <v>801</v>
      </c>
      <c r="G1395" s="227"/>
      <c r="H1395" s="228" t="s">
        <v>28</v>
      </c>
      <c r="I1395" s="230"/>
      <c r="J1395" s="227"/>
      <c r="K1395" s="227"/>
      <c r="L1395" s="231"/>
      <c r="M1395" s="232"/>
      <c r="N1395" s="233"/>
      <c r="O1395" s="233"/>
      <c r="P1395" s="233"/>
      <c r="Q1395" s="233"/>
      <c r="R1395" s="233"/>
      <c r="S1395" s="233"/>
      <c r="T1395" s="234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5" t="s">
        <v>168</v>
      </c>
      <c r="AU1395" s="235" t="s">
        <v>178</v>
      </c>
      <c r="AV1395" s="13" t="s">
        <v>81</v>
      </c>
      <c r="AW1395" s="13" t="s">
        <v>35</v>
      </c>
      <c r="AX1395" s="13" t="s">
        <v>73</v>
      </c>
      <c r="AY1395" s="235" t="s">
        <v>154</v>
      </c>
    </row>
    <row r="1396" spans="1:51" s="14" customFormat="1" ht="12">
      <c r="A1396" s="14"/>
      <c r="B1396" s="236"/>
      <c r="C1396" s="237"/>
      <c r="D1396" s="219" t="s">
        <v>168</v>
      </c>
      <c r="E1396" s="238" t="s">
        <v>28</v>
      </c>
      <c r="F1396" s="239" t="s">
        <v>802</v>
      </c>
      <c r="G1396" s="237"/>
      <c r="H1396" s="240">
        <v>4.1</v>
      </c>
      <c r="I1396" s="241"/>
      <c r="J1396" s="237"/>
      <c r="K1396" s="237"/>
      <c r="L1396" s="242"/>
      <c r="M1396" s="243"/>
      <c r="N1396" s="244"/>
      <c r="O1396" s="244"/>
      <c r="P1396" s="244"/>
      <c r="Q1396" s="244"/>
      <c r="R1396" s="244"/>
      <c r="S1396" s="244"/>
      <c r="T1396" s="24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6" t="s">
        <v>168</v>
      </c>
      <c r="AU1396" s="246" t="s">
        <v>178</v>
      </c>
      <c r="AV1396" s="14" t="s">
        <v>83</v>
      </c>
      <c r="AW1396" s="14" t="s">
        <v>35</v>
      </c>
      <c r="AX1396" s="14" t="s">
        <v>73</v>
      </c>
      <c r="AY1396" s="246" t="s">
        <v>154</v>
      </c>
    </row>
    <row r="1397" spans="1:51" s="15" customFormat="1" ht="12">
      <c r="A1397" s="15"/>
      <c r="B1397" s="247"/>
      <c r="C1397" s="248"/>
      <c r="D1397" s="219" t="s">
        <v>168</v>
      </c>
      <c r="E1397" s="249" t="s">
        <v>28</v>
      </c>
      <c r="F1397" s="250" t="s">
        <v>222</v>
      </c>
      <c r="G1397" s="248"/>
      <c r="H1397" s="251">
        <v>6.1</v>
      </c>
      <c r="I1397" s="252"/>
      <c r="J1397" s="248"/>
      <c r="K1397" s="248"/>
      <c r="L1397" s="253"/>
      <c r="M1397" s="254"/>
      <c r="N1397" s="255"/>
      <c r="O1397" s="255"/>
      <c r="P1397" s="255"/>
      <c r="Q1397" s="255"/>
      <c r="R1397" s="255"/>
      <c r="S1397" s="255"/>
      <c r="T1397" s="256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57" t="s">
        <v>168</v>
      </c>
      <c r="AU1397" s="257" t="s">
        <v>178</v>
      </c>
      <c r="AV1397" s="15" t="s">
        <v>162</v>
      </c>
      <c r="AW1397" s="15" t="s">
        <v>35</v>
      </c>
      <c r="AX1397" s="15" t="s">
        <v>81</v>
      </c>
      <c r="AY1397" s="257" t="s">
        <v>154</v>
      </c>
    </row>
    <row r="1398" spans="1:63" s="12" customFormat="1" ht="20.85" customHeight="1">
      <c r="A1398" s="12"/>
      <c r="B1398" s="190"/>
      <c r="C1398" s="191"/>
      <c r="D1398" s="192" t="s">
        <v>72</v>
      </c>
      <c r="E1398" s="204" t="s">
        <v>204</v>
      </c>
      <c r="F1398" s="204" t="s">
        <v>805</v>
      </c>
      <c r="G1398" s="191"/>
      <c r="H1398" s="191"/>
      <c r="I1398" s="194"/>
      <c r="J1398" s="205">
        <f>BK1398</f>
        <v>0</v>
      </c>
      <c r="K1398" s="191"/>
      <c r="L1398" s="196"/>
      <c r="M1398" s="197"/>
      <c r="N1398" s="198"/>
      <c r="O1398" s="198"/>
      <c r="P1398" s="199">
        <f>SUM(P1399:P1550)</f>
        <v>0</v>
      </c>
      <c r="Q1398" s="198"/>
      <c r="R1398" s="199">
        <f>SUM(R1399:R1550)</f>
        <v>9.203402310000001</v>
      </c>
      <c r="S1398" s="198"/>
      <c r="T1398" s="200">
        <f>SUM(T1399:T1550)</f>
        <v>0</v>
      </c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R1398" s="201" t="s">
        <v>81</v>
      </c>
      <c r="AT1398" s="202" t="s">
        <v>72</v>
      </c>
      <c r="AU1398" s="202" t="s">
        <v>83</v>
      </c>
      <c r="AY1398" s="201" t="s">
        <v>154</v>
      </c>
      <c r="BK1398" s="203">
        <f>SUM(BK1399:BK1550)</f>
        <v>0</v>
      </c>
    </row>
    <row r="1399" spans="1:65" s="2" customFormat="1" ht="33" customHeight="1">
      <c r="A1399" s="40"/>
      <c r="B1399" s="41"/>
      <c r="C1399" s="206" t="s">
        <v>1745</v>
      </c>
      <c r="D1399" s="206" t="s">
        <v>157</v>
      </c>
      <c r="E1399" s="207" t="s">
        <v>807</v>
      </c>
      <c r="F1399" s="208" t="s">
        <v>808</v>
      </c>
      <c r="G1399" s="209" t="s">
        <v>181</v>
      </c>
      <c r="H1399" s="210">
        <v>0.113</v>
      </c>
      <c r="I1399" s="211"/>
      <c r="J1399" s="212">
        <f>ROUND(I1399*H1399,2)</f>
        <v>0</v>
      </c>
      <c r="K1399" s="208" t="s">
        <v>161</v>
      </c>
      <c r="L1399" s="46"/>
      <c r="M1399" s="213" t="s">
        <v>28</v>
      </c>
      <c r="N1399" s="214" t="s">
        <v>44</v>
      </c>
      <c r="O1399" s="86"/>
      <c r="P1399" s="215">
        <f>O1399*H1399</f>
        <v>0</v>
      </c>
      <c r="Q1399" s="215">
        <v>2.50187</v>
      </c>
      <c r="R1399" s="215">
        <f>Q1399*H1399</f>
        <v>0.28271131</v>
      </c>
      <c r="S1399" s="215">
        <v>0</v>
      </c>
      <c r="T1399" s="216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17" t="s">
        <v>162</v>
      </c>
      <c r="AT1399" s="217" t="s">
        <v>157</v>
      </c>
      <c r="AU1399" s="217" t="s">
        <v>178</v>
      </c>
      <c r="AY1399" s="19" t="s">
        <v>154</v>
      </c>
      <c r="BE1399" s="218">
        <f>IF(N1399="základní",J1399,0)</f>
        <v>0</v>
      </c>
      <c r="BF1399" s="218">
        <f>IF(N1399="snížená",J1399,0)</f>
        <v>0</v>
      </c>
      <c r="BG1399" s="218">
        <f>IF(N1399="zákl. přenesená",J1399,0)</f>
        <v>0</v>
      </c>
      <c r="BH1399" s="218">
        <f>IF(N1399="sníž. přenesená",J1399,0)</f>
        <v>0</v>
      </c>
      <c r="BI1399" s="218">
        <f>IF(N1399="nulová",J1399,0)</f>
        <v>0</v>
      </c>
      <c r="BJ1399" s="19" t="s">
        <v>81</v>
      </c>
      <c r="BK1399" s="218">
        <f>ROUND(I1399*H1399,2)</f>
        <v>0</v>
      </c>
      <c r="BL1399" s="19" t="s">
        <v>162</v>
      </c>
      <c r="BM1399" s="217" t="s">
        <v>1746</v>
      </c>
    </row>
    <row r="1400" spans="1:47" s="2" customFormat="1" ht="12">
      <c r="A1400" s="40"/>
      <c r="B1400" s="41"/>
      <c r="C1400" s="42"/>
      <c r="D1400" s="219" t="s">
        <v>164</v>
      </c>
      <c r="E1400" s="42"/>
      <c r="F1400" s="220" t="s">
        <v>810</v>
      </c>
      <c r="G1400" s="42"/>
      <c r="H1400" s="42"/>
      <c r="I1400" s="221"/>
      <c r="J1400" s="42"/>
      <c r="K1400" s="42"/>
      <c r="L1400" s="46"/>
      <c r="M1400" s="222"/>
      <c r="N1400" s="223"/>
      <c r="O1400" s="86"/>
      <c r="P1400" s="86"/>
      <c r="Q1400" s="86"/>
      <c r="R1400" s="86"/>
      <c r="S1400" s="86"/>
      <c r="T1400" s="87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T1400" s="19" t="s">
        <v>164</v>
      </c>
      <c r="AU1400" s="19" t="s">
        <v>178</v>
      </c>
    </row>
    <row r="1401" spans="1:47" s="2" customFormat="1" ht="12">
      <c r="A1401" s="40"/>
      <c r="B1401" s="41"/>
      <c r="C1401" s="42"/>
      <c r="D1401" s="224" t="s">
        <v>166</v>
      </c>
      <c r="E1401" s="42"/>
      <c r="F1401" s="225" t="s">
        <v>811</v>
      </c>
      <c r="G1401" s="42"/>
      <c r="H1401" s="42"/>
      <c r="I1401" s="221"/>
      <c r="J1401" s="42"/>
      <c r="K1401" s="42"/>
      <c r="L1401" s="46"/>
      <c r="M1401" s="222"/>
      <c r="N1401" s="223"/>
      <c r="O1401" s="86"/>
      <c r="P1401" s="86"/>
      <c r="Q1401" s="86"/>
      <c r="R1401" s="86"/>
      <c r="S1401" s="86"/>
      <c r="T1401" s="87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T1401" s="19" t="s">
        <v>166</v>
      </c>
      <c r="AU1401" s="19" t="s">
        <v>178</v>
      </c>
    </row>
    <row r="1402" spans="1:51" s="13" customFormat="1" ht="12">
      <c r="A1402" s="13"/>
      <c r="B1402" s="226"/>
      <c r="C1402" s="227"/>
      <c r="D1402" s="219" t="s">
        <v>168</v>
      </c>
      <c r="E1402" s="228" t="s">
        <v>28</v>
      </c>
      <c r="F1402" s="229" t="s">
        <v>812</v>
      </c>
      <c r="G1402" s="227"/>
      <c r="H1402" s="228" t="s">
        <v>28</v>
      </c>
      <c r="I1402" s="230"/>
      <c r="J1402" s="227"/>
      <c r="K1402" s="227"/>
      <c r="L1402" s="231"/>
      <c r="M1402" s="232"/>
      <c r="N1402" s="233"/>
      <c r="O1402" s="233"/>
      <c r="P1402" s="233"/>
      <c r="Q1402" s="233"/>
      <c r="R1402" s="233"/>
      <c r="S1402" s="233"/>
      <c r="T1402" s="234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5" t="s">
        <v>168</v>
      </c>
      <c r="AU1402" s="235" t="s">
        <v>178</v>
      </c>
      <c r="AV1402" s="13" t="s">
        <v>81</v>
      </c>
      <c r="AW1402" s="13" t="s">
        <v>35</v>
      </c>
      <c r="AX1402" s="13" t="s">
        <v>73</v>
      </c>
      <c r="AY1402" s="235" t="s">
        <v>154</v>
      </c>
    </row>
    <row r="1403" spans="1:51" s="14" customFormat="1" ht="12">
      <c r="A1403" s="14"/>
      <c r="B1403" s="236"/>
      <c r="C1403" s="237"/>
      <c r="D1403" s="219" t="s">
        <v>168</v>
      </c>
      <c r="E1403" s="238" t="s">
        <v>28</v>
      </c>
      <c r="F1403" s="239" t="s">
        <v>1747</v>
      </c>
      <c r="G1403" s="237"/>
      <c r="H1403" s="240">
        <v>0.002</v>
      </c>
      <c r="I1403" s="241"/>
      <c r="J1403" s="237"/>
      <c r="K1403" s="237"/>
      <c r="L1403" s="242"/>
      <c r="M1403" s="243"/>
      <c r="N1403" s="244"/>
      <c r="O1403" s="244"/>
      <c r="P1403" s="244"/>
      <c r="Q1403" s="244"/>
      <c r="R1403" s="244"/>
      <c r="S1403" s="244"/>
      <c r="T1403" s="245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6" t="s">
        <v>168</v>
      </c>
      <c r="AU1403" s="246" t="s">
        <v>178</v>
      </c>
      <c r="AV1403" s="14" t="s">
        <v>83</v>
      </c>
      <c r="AW1403" s="14" t="s">
        <v>35</v>
      </c>
      <c r="AX1403" s="14" t="s">
        <v>73</v>
      </c>
      <c r="AY1403" s="246" t="s">
        <v>154</v>
      </c>
    </row>
    <row r="1404" spans="1:51" s="13" customFormat="1" ht="12">
      <c r="A1404" s="13"/>
      <c r="B1404" s="226"/>
      <c r="C1404" s="227"/>
      <c r="D1404" s="219" t="s">
        <v>168</v>
      </c>
      <c r="E1404" s="228" t="s">
        <v>28</v>
      </c>
      <c r="F1404" s="229" t="s">
        <v>816</v>
      </c>
      <c r="G1404" s="227"/>
      <c r="H1404" s="228" t="s">
        <v>28</v>
      </c>
      <c r="I1404" s="230"/>
      <c r="J1404" s="227"/>
      <c r="K1404" s="227"/>
      <c r="L1404" s="231"/>
      <c r="M1404" s="232"/>
      <c r="N1404" s="233"/>
      <c r="O1404" s="233"/>
      <c r="P1404" s="233"/>
      <c r="Q1404" s="233"/>
      <c r="R1404" s="233"/>
      <c r="S1404" s="233"/>
      <c r="T1404" s="234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5" t="s">
        <v>168</v>
      </c>
      <c r="AU1404" s="235" t="s">
        <v>178</v>
      </c>
      <c r="AV1404" s="13" t="s">
        <v>81</v>
      </c>
      <c r="AW1404" s="13" t="s">
        <v>35</v>
      </c>
      <c r="AX1404" s="13" t="s">
        <v>73</v>
      </c>
      <c r="AY1404" s="235" t="s">
        <v>154</v>
      </c>
    </row>
    <row r="1405" spans="1:51" s="14" customFormat="1" ht="12">
      <c r="A1405" s="14"/>
      <c r="B1405" s="236"/>
      <c r="C1405" s="237"/>
      <c r="D1405" s="219" t="s">
        <v>168</v>
      </c>
      <c r="E1405" s="238" t="s">
        <v>28</v>
      </c>
      <c r="F1405" s="239" t="s">
        <v>1748</v>
      </c>
      <c r="G1405" s="237"/>
      <c r="H1405" s="240">
        <v>0.111</v>
      </c>
      <c r="I1405" s="241"/>
      <c r="J1405" s="237"/>
      <c r="K1405" s="237"/>
      <c r="L1405" s="242"/>
      <c r="M1405" s="243"/>
      <c r="N1405" s="244"/>
      <c r="O1405" s="244"/>
      <c r="P1405" s="244"/>
      <c r="Q1405" s="244"/>
      <c r="R1405" s="244"/>
      <c r="S1405" s="244"/>
      <c r="T1405" s="245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6" t="s">
        <v>168</v>
      </c>
      <c r="AU1405" s="246" t="s">
        <v>178</v>
      </c>
      <c r="AV1405" s="14" t="s">
        <v>83</v>
      </c>
      <c r="AW1405" s="14" t="s">
        <v>35</v>
      </c>
      <c r="AX1405" s="14" t="s">
        <v>73</v>
      </c>
      <c r="AY1405" s="246" t="s">
        <v>154</v>
      </c>
    </row>
    <row r="1406" spans="1:51" s="15" customFormat="1" ht="12">
      <c r="A1406" s="15"/>
      <c r="B1406" s="247"/>
      <c r="C1406" s="248"/>
      <c r="D1406" s="219" t="s">
        <v>168</v>
      </c>
      <c r="E1406" s="249" t="s">
        <v>28</v>
      </c>
      <c r="F1406" s="250" t="s">
        <v>222</v>
      </c>
      <c r="G1406" s="248"/>
      <c r="H1406" s="251">
        <v>0.113</v>
      </c>
      <c r="I1406" s="252"/>
      <c r="J1406" s="248"/>
      <c r="K1406" s="248"/>
      <c r="L1406" s="253"/>
      <c r="M1406" s="254"/>
      <c r="N1406" s="255"/>
      <c r="O1406" s="255"/>
      <c r="P1406" s="255"/>
      <c r="Q1406" s="255"/>
      <c r="R1406" s="255"/>
      <c r="S1406" s="255"/>
      <c r="T1406" s="256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57" t="s">
        <v>168</v>
      </c>
      <c r="AU1406" s="257" t="s">
        <v>178</v>
      </c>
      <c r="AV1406" s="15" t="s">
        <v>162</v>
      </c>
      <c r="AW1406" s="15" t="s">
        <v>35</v>
      </c>
      <c r="AX1406" s="15" t="s">
        <v>81</v>
      </c>
      <c r="AY1406" s="257" t="s">
        <v>154</v>
      </c>
    </row>
    <row r="1407" spans="1:65" s="2" customFormat="1" ht="24.15" customHeight="1">
      <c r="A1407" s="40"/>
      <c r="B1407" s="41"/>
      <c r="C1407" s="206" t="s">
        <v>1749</v>
      </c>
      <c r="D1407" s="206" t="s">
        <v>157</v>
      </c>
      <c r="E1407" s="207" t="s">
        <v>819</v>
      </c>
      <c r="F1407" s="208" t="s">
        <v>820</v>
      </c>
      <c r="G1407" s="209" t="s">
        <v>160</v>
      </c>
      <c r="H1407" s="210">
        <v>21.5</v>
      </c>
      <c r="I1407" s="211"/>
      <c r="J1407" s="212">
        <f>ROUND(I1407*H1407,2)</f>
        <v>0</v>
      </c>
      <c r="K1407" s="208" t="s">
        <v>161</v>
      </c>
      <c r="L1407" s="46"/>
      <c r="M1407" s="213" t="s">
        <v>28</v>
      </c>
      <c r="N1407" s="214" t="s">
        <v>44</v>
      </c>
      <c r="O1407" s="86"/>
      <c r="P1407" s="215">
        <f>O1407*H1407</f>
        <v>0</v>
      </c>
      <c r="Q1407" s="215">
        <v>0.1231</v>
      </c>
      <c r="R1407" s="215">
        <f>Q1407*H1407</f>
        <v>2.64665</v>
      </c>
      <c r="S1407" s="215">
        <v>0</v>
      </c>
      <c r="T1407" s="216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7" t="s">
        <v>305</v>
      </c>
      <c r="AT1407" s="217" t="s">
        <v>157</v>
      </c>
      <c r="AU1407" s="217" t="s">
        <v>178</v>
      </c>
      <c r="AY1407" s="19" t="s">
        <v>154</v>
      </c>
      <c r="BE1407" s="218">
        <f>IF(N1407="základní",J1407,0)</f>
        <v>0</v>
      </c>
      <c r="BF1407" s="218">
        <f>IF(N1407="snížená",J1407,0)</f>
        <v>0</v>
      </c>
      <c r="BG1407" s="218">
        <f>IF(N1407="zákl. přenesená",J1407,0)</f>
        <v>0</v>
      </c>
      <c r="BH1407" s="218">
        <f>IF(N1407="sníž. přenesená",J1407,0)</f>
        <v>0</v>
      </c>
      <c r="BI1407" s="218">
        <f>IF(N1407="nulová",J1407,0)</f>
        <v>0</v>
      </c>
      <c r="BJ1407" s="19" t="s">
        <v>81</v>
      </c>
      <c r="BK1407" s="218">
        <f>ROUND(I1407*H1407,2)</f>
        <v>0</v>
      </c>
      <c r="BL1407" s="19" t="s">
        <v>305</v>
      </c>
      <c r="BM1407" s="217" t="s">
        <v>1750</v>
      </c>
    </row>
    <row r="1408" spans="1:47" s="2" customFormat="1" ht="12">
      <c r="A1408" s="40"/>
      <c r="B1408" s="41"/>
      <c r="C1408" s="42"/>
      <c r="D1408" s="219" t="s">
        <v>164</v>
      </c>
      <c r="E1408" s="42"/>
      <c r="F1408" s="220" t="s">
        <v>822</v>
      </c>
      <c r="G1408" s="42"/>
      <c r="H1408" s="42"/>
      <c r="I1408" s="221"/>
      <c r="J1408" s="42"/>
      <c r="K1408" s="42"/>
      <c r="L1408" s="46"/>
      <c r="M1408" s="222"/>
      <c r="N1408" s="223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164</v>
      </c>
      <c r="AU1408" s="19" t="s">
        <v>178</v>
      </c>
    </row>
    <row r="1409" spans="1:47" s="2" customFormat="1" ht="12">
      <c r="A1409" s="40"/>
      <c r="B1409" s="41"/>
      <c r="C1409" s="42"/>
      <c r="D1409" s="224" t="s">
        <v>166</v>
      </c>
      <c r="E1409" s="42"/>
      <c r="F1409" s="225" t="s">
        <v>823</v>
      </c>
      <c r="G1409" s="42"/>
      <c r="H1409" s="42"/>
      <c r="I1409" s="221"/>
      <c r="J1409" s="42"/>
      <c r="K1409" s="42"/>
      <c r="L1409" s="46"/>
      <c r="M1409" s="222"/>
      <c r="N1409" s="223"/>
      <c r="O1409" s="86"/>
      <c r="P1409" s="86"/>
      <c r="Q1409" s="86"/>
      <c r="R1409" s="86"/>
      <c r="S1409" s="86"/>
      <c r="T1409" s="87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T1409" s="19" t="s">
        <v>166</v>
      </c>
      <c r="AU1409" s="19" t="s">
        <v>178</v>
      </c>
    </row>
    <row r="1410" spans="1:51" s="13" customFormat="1" ht="12">
      <c r="A1410" s="13"/>
      <c r="B1410" s="226"/>
      <c r="C1410" s="227"/>
      <c r="D1410" s="219" t="s">
        <v>168</v>
      </c>
      <c r="E1410" s="228" t="s">
        <v>28</v>
      </c>
      <c r="F1410" s="229" t="s">
        <v>1751</v>
      </c>
      <c r="G1410" s="227"/>
      <c r="H1410" s="228" t="s">
        <v>28</v>
      </c>
      <c r="I1410" s="230"/>
      <c r="J1410" s="227"/>
      <c r="K1410" s="227"/>
      <c r="L1410" s="231"/>
      <c r="M1410" s="232"/>
      <c r="N1410" s="233"/>
      <c r="O1410" s="233"/>
      <c r="P1410" s="233"/>
      <c r="Q1410" s="233"/>
      <c r="R1410" s="233"/>
      <c r="S1410" s="233"/>
      <c r="T1410" s="234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5" t="s">
        <v>168</v>
      </c>
      <c r="AU1410" s="235" t="s">
        <v>178</v>
      </c>
      <c r="AV1410" s="13" t="s">
        <v>81</v>
      </c>
      <c r="AW1410" s="13" t="s">
        <v>35</v>
      </c>
      <c r="AX1410" s="13" t="s">
        <v>73</v>
      </c>
      <c r="AY1410" s="235" t="s">
        <v>154</v>
      </c>
    </row>
    <row r="1411" spans="1:51" s="13" customFormat="1" ht="12">
      <c r="A1411" s="13"/>
      <c r="B1411" s="226"/>
      <c r="C1411" s="227"/>
      <c r="D1411" s="219" t="s">
        <v>168</v>
      </c>
      <c r="E1411" s="228" t="s">
        <v>28</v>
      </c>
      <c r="F1411" s="229" t="s">
        <v>825</v>
      </c>
      <c r="G1411" s="227"/>
      <c r="H1411" s="228" t="s">
        <v>28</v>
      </c>
      <c r="I1411" s="230"/>
      <c r="J1411" s="227"/>
      <c r="K1411" s="227"/>
      <c r="L1411" s="231"/>
      <c r="M1411" s="232"/>
      <c r="N1411" s="233"/>
      <c r="O1411" s="233"/>
      <c r="P1411" s="233"/>
      <c r="Q1411" s="233"/>
      <c r="R1411" s="233"/>
      <c r="S1411" s="233"/>
      <c r="T1411" s="234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5" t="s">
        <v>168</v>
      </c>
      <c r="AU1411" s="235" t="s">
        <v>178</v>
      </c>
      <c r="AV1411" s="13" t="s">
        <v>81</v>
      </c>
      <c r="AW1411" s="13" t="s">
        <v>35</v>
      </c>
      <c r="AX1411" s="13" t="s">
        <v>73</v>
      </c>
      <c r="AY1411" s="235" t="s">
        <v>154</v>
      </c>
    </row>
    <row r="1412" spans="1:51" s="14" customFormat="1" ht="12">
      <c r="A1412" s="14"/>
      <c r="B1412" s="236"/>
      <c r="C1412" s="237"/>
      <c r="D1412" s="219" t="s">
        <v>168</v>
      </c>
      <c r="E1412" s="238" t="s">
        <v>28</v>
      </c>
      <c r="F1412" s="239" t="s">
        <v>1752</v>
      </c>
      <c r="G1412" s="237"/>
      <c r="H1412" s="240">
        <v>21.5</v>
      </c>
      <c r="I1412" s="241"/>
      <c r="J1412" s="237"/>
      <c r="K1412" s="237"/>
      <c r="L1412" s="242"/>
      <c r="M1412" s="243"/>
      <c r="N1412" s="244"/>
      <c r="O1412" s="244"/>
      <c r="P1412" s="244"/>
      <c r="Q1412" s="244"/>
      <c r="R1412" s="244"/>
      <c r="S1412" s="244"/>
      <c r="T1412" s="245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6" t="s">
        <v>168</v>
      </c>
      <c r="AU1412" s="246" t="s">
        <v>178</v>
      </c>
      <c r="AV1412" s="14" t="s">
        <v>83</v>
      </c>
      <c r="AW1412" s="14" t="s">
        <v>35</v>
      </c>
      <c r="AX1412" s="14" t="s">
        <v>81</v>
      </c>
      <c r="AY1412" s="246" t="s">
        <v>154</v>
      </c>
    </row>
    <row r="1413" spans="1:65" s="2" customFormat="1" ht="16.5" customHeight="1">
      <c r="A1413" s="40"/>
      <c r="B1413" s="41"/>
      <c r="C1413" s="206" t="s">
        <v>1753</v>
      </c>
      <c r="D1413" s="206" t="s">
        <v>157</v>
      </c>
      <c r="E1413" s="207" t="s">
        <v>828</v>
      </c>
      <c r="F1413" s="208" t="s">
        <v>829</v>
      </c>
      <c r="G1413" s="209" t="s">
        <v>160</v>
      </c>
      <c r="H1413" s="210">
        <v>1.5</v>
      </c>
      <c r="I1413" s="211"/>
      <c r="J1413" s="212">
        <f>ROUND(I1413*H1413,2)</f>
        <v>0</v>
      </c>
      <c r="K1413" s="208" t="s">
        <v>161</v>
      </c>
      <c r="L1413" s="46"/>
      <c r="M1413" s="213" t="s">
        <v>28</v>
      </c>
      <c r="N1413" s="214" t="s">
        <v>44</v>
      </c>
      <c r="O1413" s="86"/>
      <c r="P1413" s="215">
        <f>O1413*H1413</f>
        <v>0</v>
      </c>
      <c r="Q1413" s="215">
        <v>0.00085</v>
      </c>
      <c r="R1413" s="215">
        <f>Q1413*H1413</f>
        <v>0.0012749999999999999</v>
      </c>
      <c r="S1413" s="215">
        <v>0</v>
      </c>
      <c r="T1413" s="216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7" t="s">
        <v>162</v>
      </c>
      <c r="AT1413" s="217" t="s">
        <v>157</v>
      </c>
      <c r="AU1413" s="217" t="s">
        <v>178</v>
      </c>
      <c r="AY1413" s="19" t="s">
        <v>154</v>
      </c>
      <c r="BE1413" s="218">
        <f>IF(N1413="základní",J1413,0)</f>
        <v>0</v>
      </c>
      <c r="BF1413" s="218">
        <f>IF(N1413="snížená",J1413,0)</f>
        <v>0</v>
      </c>
      <c r="BG1413" s="218">
        <f>IF(N1413="zákl. přenesená",J1413,0)</f>
        <v>0</v>
      </c>
      <c r="BH1413" s="218">
        <f>IF(N1413="sníž. přenesená",J1413,0)</f>
        <v>0</v>
      </c>
      <c r="BI1413" s="218">
        <f>IF(N1413="nulová",J1413,0)</f>
        <v>0</v>
      </c>
      <c r="BJ1413" s="19" t="s">
        <v>81</v>
      </c>
      <c r="BK1413" s="218">
        <f>ROUND(I1413*H1413,2)</f>
        <v>0</v>
      </c>
      <c r="BL1413" s="19" t="s">
        <v>162</v>
      </c>
      <c r="BM1413" s="217" t="s">
        <v>1754</v>
      </c>
    </row>
    <row r="1414" spans="1:47" s="2" customFormat="1" ht="12">
      <c r="A1414" s="40"/>
      <c r="B1414" s="41"/>
      <c r="C1414" s="42"/>
      <c r="D1414" s="219" t="s">
        <v>164</v>
      </c>
      <c r="E1414" s="42"/>
      <c r="F1414" s="220" t="s">
        <v>831</v>
      </c>
      <c r="G1414" s="42"/>
      <c r="H1414" s="42"/>
      <c r="I1414" s="221"/>
      <c r="J1414" s="42"/>
      <c r="K1414" s="42"/>
      <c r="L1414" s="46"/>
      <c r="M1414" s="222"/>
      <c r="N1414" s="223"/>
      <c r="O1414" s="86"/>
      <c r="P1414" s="86"/>
      <c r="Q1414" s="86"/>
      <c r="R1414" s="86"/>
      <c r="S1414" s="86"/>
      <c r="T1414" s="87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9" t="s">
        <v>164</v>
      </c>
      <c r="AU1414" s="19" t="s">
        <v>178</v>
      </c>
    </row>
    <row r="1415" spans="1:47" s="2" customFormat="1" ht="12">
      <c r="A1415" s="40"/>
      <c r="B1415" s="41"/>
      <c r="C1415" s="42"/>
      <c r="D1415" s="224" t="s">
        <v>166</v>
      </c>
      <c r="E1415" s="42"/>
      <c r="F1415" s="225" t="s">
        <v>832</v>
      </c>
      <c r="G1415" s="42"/>
      <c r="H1415" s="42"/>
      <c r="I1415" s="221"/>
      <c r="J1415" s="42"/>
      <c r="K1415" s="42"/>
      <c r="L1415" s="46"/>
      <c r="M1415" s="222"/>
      <c r="N1415" s="223"/>
      <c r="O1415" s="86"/>
      <c r="P1415" s="86"/>
      <c r="Q1415" s="86"/>
      <c r="R1415" s="86"/>
      <c r="S1415" s="86"/>
      <c r="T1415" s="87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T1415" s="19" t="s">
        <v>166</v>
      </c>
      <c r="AU1415" s="19" t="s">
        <v>178</v>
      </c>
    </row>
    <row r="1416" spans="1:51" s="13" customFormat="1" ht="12">
      <c r="A1416" s="13"/>
      <c r="B1416" s="226"/>
      <c r="C1416" s="227"/>
      <c r="D1416" s="219" t="s">
        <v>168</v>
      </c>
      <c r="E1416" s="228" t="s">
        <v>28</v>
      </c>
      <c r="F1416" s="229" t="s">
        <v>766</v>
      </c>
      <c r="G1416" s="227"/>
      <c r="H1416" s="228" t="s">
        <v>28</v>
      </c>
      <c r="I1416" s="230"/>
      <c r="J1416" s="227"/>
      <c r="K1416" s="227"/>
      <c r="L1416" s="231"/>
      <c r="M1416" s="232"/>
      <c r="N1416" s="233"/>
      <c r="O1416" s="233"/>
      <c r="P1416" s="233"/>
      <c r="Q1416" s="233"/>
      <c r="R1416" s="233"/>
      <c r="S1416" s="233"/>
      <c r="T1416" s="234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5" t="s">
        <v>168</v>
      </c>
      <c r="AU1416" s="235" t="s">
        <v>178</v>
      </c>
      <c r="AV1416" s="13" t="s">
        <v>81</v>
      </c>
      <c r="AW1416" s="13" t="s">
        <v>35</v>
      </c>
      <c r="AX1416" s="13" t="s">
        <v>73</v>
      </c>
      <c r="AY1416" s="235" t="s">
        <v>154</v>
      </c>
    </row>
    <row r="1417" spans="1:51" s="14" customFormat="1" ht="12">
      <c r="A1417" s="14"/>
      <c r="B1417" s="236"/>
      <c r="C1417" s="237"/>
      <c r="D1417" s="219" t="s">
        <v>168</v>
      </c>
      <c r="E1417" s="238" t="s">
        <v>28</v>
      </c>
      <c r="F1417" s="239" t="s">
        <v>1755</v>
      </c>
      <c r="G1417" s="237"/>
      <c r="H1417" s="240">
        <v>0.135</v>
      </c>
      <c r="I1417" s="241"/>
      <c r="J1417" s="237"/>
      <c r="K1417" s="237"/>
      <c r="L1417" s="242"/>
      <c r="M1417" s="243"/>
      <c r="N1417" s="244"/>
      <c r="O1417" s="244"/>
      <c r="P1417" s="244"/>
      <c r="Q1417" s="244"/>
      <c r="R1417" s="244"/>
      <c r="S1417" s="244"/>
      <c r="T1417" s="245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6" t="s">
        <v>168</v>
      </c>
      <c r="AU1417" s="246" t="s">
        <v>178</v>
      </c>
      <c r="AV1417" s="14" t="s">
        <v>83</v>
      </c>
      <c r="AW1417" s="14" t="s">
        <v>35</v>
      </c>
      <c r="AX1417" s="14" t="s">
        <v>73</v>
      </c>
      <c r="AY1417" s="246" t="s">
        <v>154</v>
      </c>
    </row>
    <row r="1418" spans="1:51" s="14" customFormat="1" ht="12">
      <c r="A1418" s="14"/>
      <c r="B1418" s="236"/>
      <c r="C1418" s="237"/>
      <c r="D1418" s="219" t="s">
        <v>168</v>
      </c>
      <c r="E1418" s="238" t="s">
        <v>28</v>
      </c>
      <c r="F1418" s="239" t="s">
        <v>1756</v>
      </c>
      <c r="G1418" s="237"/>
      <c r="H1418" s="240">
        <v>1.02</v>
      </c>
      <c r="I1418" s="241"/>
      <c r="J1418" s="237"/>
      <c r="K1418" s="237"/>
      <c r="L1418" s="242"/>
      <c r="M1418" s="243"/>
      <c r="N1418" s="244"/>
      <c r="O1418" s="244"/>
      <c r="P1418" s="244"/>
      <c r="Q1418" s="244"/>
      <c r="R1418" s="244"/>
      <c r="S1418" s="244"/>
      <c r="T1418" s="245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6" t="s">
        <v>168</v>
      </c>
      <c r="AU1418" s="246" t="s">
        <v>178</v>
      </c>
      <c r="AV1418" s="14" t="s">
        <v>83</v>
      </c>
      <c r="AW1418" s="14" t="s">
        <v>35</v>
      </c>
      <c r="AX1418" s="14" t="s">
        <v>73</v>
      </c>
      <c r="AY1418" s="246" t="s">
        <v>154</v>
      </c>
    </row>
    <row r="1419" spans="1:51" s="14" customFormat="1" ht="12">
      <c r="A1419" s="14"/>
      <c r="B1419" s="236"/>
      <c r="C1419" s="237"/>
      <c r="D1419" s="219" t="s">
        <v>168</v>
      </c>
      <c r="E1419" s="238" t="s">
        <v>28</v>
      </c>
      <c r="F1419" s="239" t="s">
        <v>1757</v>
      </c>
      <c r="G1419" s="237"/>
      <c r="H1419" s="240">
        <v>0.345</v>
      </c>
      <c r="I1419" s="241"/>
      <c r="J1419" s="237"/>
      <c r="K1419" s="237"/>
      <c r="L1419" s="242"/>
      <c r="M1419" s="243"/>
      <c r="N1419" s="244"/>
      <c r="O1419" s="244"/>
      <c r="P1419" s="244"/>
      <c r="Q1419" s="244"/>
      <c r="R1419" s="244"/>
      <c r="S1419" s="244"/>
      <c r="T1419" s="245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6" t="s">
        <v>168</v>
      </c>
      <c r="AU1419" s="246" t="s">
        <v>178</v>
      </c>
      <c r="AV1419" s="14" t="s">
        <v>83</v>
      </c>
      <c r="AW1419" s="14" t="s">
        <v>35</v>
      </c>
      <c r="AX1419" s="14" t="s">
        <v>73</v>
      </c>
      <c r="AY1419" s="246" t="s">
        <v>154</v>
      </c>
    </row>
    <row r="1420" spans="1:51" s="15" customFormat="1" ht="12">
      <c r="A1420" s="15"/>
      <c r="B1420" s="247"/>
      <c r="C1420" s="248"/>
      <c r="D1420" s="219" t="s">
        <v>168</v>
      </c>
      <c r="E1420" s="249" t="s">
        <v>28</v>
      </c>
      <c r="F1420" s="250" t="s">
        <v>222</v>
      </c>
      <c r="G1420" s="248"/>
      <c r="H1420" s="251">
        <v>1.5</v>
      </c>
      <c r="I1420" s="252"/>
      <c r="J1420" s="248"/>
      <c r="K1420" s="248"/>
      <c r="L1420" s="253"/>
      <c r="M1420" s="254"/>
      <c r="N1420" s="255"/>
      <c r="O1420" s="255"/>
      <c r="P1420" s="255"/>
      <c r="Q1420" s="255"/>
      <c r="R1420" s="255"/>
      <c r="S1420" s="255"/>
      <c r="T1420" s="256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T1420" s="257" t="s">
        <v>168</v>
      </c>
      <c r="AU1420" s="257" t="s">
        <v>178</v>
      </c>
      <c r="AV1420" s="15" t="s">
        <v>162</v>
      </c>
      <c r="AW1420" s="15" t="s">
        <v>35</v>
      </c>
      <c r="AX1420" s="15" t="s">
        <v>81</v>
      </c>
      <c r="AY1420" s="257" t="s">
        <v>154</v>
      </c>
    </row>
    <row r="1421" spans="1:65" s="2" customFormat="1" ht="16.5" customHeight="1">
      <c r="A1421" s="40"/>
      <c r="B1421" s="41"/>
      <c r="C1421" s="206" t="s">
        <v>1758</v>
      </c>
      <c r="D1421" s="206" t="s">
        <v>157</v>
      </c>
      <c r="E1421" s="207" t="s">
        <v>837</v>
      </c>
      <c r="F1421" s="208" t="s">
        <v>838</v>
      </c>
      <c r="G1421" s="209" t="s">
        <v>160</v>
      </c>
      <c r="H1421" s="210">
        <v>18</v>
      </c>
      <c r="I1421" s="211"/>
      <c r="J1421" s="212">
        <f>ROUND(I1421*H1421,2)</f>
        <v>0</v>
      </c>
      <c r="K1421" s="208" t="s">
        <v>161</v>
      </c>
      <c r="L1421" s="46"/>
      <c r="M1421" s="213" t="s">
        <v>28</v>
      </c>
      <c r="N1421" s="214" t="s">
        <v>44</v>
      </c>
      <c r="O1421" s="86"/>
      <c r="P1421" s="215">
        <f>O1421*H1421</f>
        <v>0</v>
      </c>
      <c r="Q1421" s="215">
        <v>0.00064</v>
      </c>
      <c r="R1421" s="215">
        <f>Q1421*H1421</f>
        <v>0.01152</v>
      </c>
      <c r="S1421" s="215">
        <v>0</v>
      </c>
      <c r="T1421" s="216">
        <f>S1421*H1421</f>
        <v>0</v>
      </c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R1421" s="217" t="s">
        <v>162</v>
      </c>
      <c r="AT1421" s="217" t="s">
        <v>157</v>
      </c>
      <c r="AU1421" s="217" t="s">
        <v>178</v>
      </c>
      <c r="AY1421" s="19" t="s">
        <v>154</v>
      </c>
      <c r="BE1421" s="218">
        <f>IF(N1421="základní",J1421,0)</f>
        <v>0</v>
      </c>
      <c r="BF1421" s="218">
        <f>IF(N1421="snížená",J1421,0)</f>
        <v>0</v>
      </c>
      <c r="BG1421" s="218">
        <f>IF(N1421="zákl. přenesená",J1421,0)</f>
        <v>0</v>
      </c>
      <c r="BH1421" s="218">
        <f>IF(N1421="sníž. přenesená",J1421,0)</f>
        <v>0</v>
      </c>
      <c r="BI1421" s="218">
        <f>IF(N1421="nulová",J1421,0)</f>
        <v>0</v>
      </c>
      <c r="BJ1421" s="19" t="s">
        <v>81</v>
      </c>
      <c r="BK1421" s="218">
        <f>ROUND(I1421*H1421,2)</f>
        <v>0</v>
      </c>
      <c r="BL1421" s="19" t="s">
        <v>162</v>
      </c>
      <c r="BM1421" s="217" t="s">
        <v>1759</v>
      </c>
    </row>
    <row r="1422" spans="1:47" s="2" customFormat="1" ht="12">
      <c r="A1422" s="40"/>
      <c r="B1422" s="41"/>
      <c r="C1422" s="42"/>
      <c r="D1422" s="219" t="s">
        <v>164</v>
      </c>
      <c r="E1422" s="42"/>
      <c r="F1422" s="220" t="s">
        <v>840</v>
      </c>
      <c r="G1422" s="42"/>
      <c r="H1422" s="42"/>
      <c r="I1422" s="221"/>
      <c r="J1422" s="42"/>
      <c r="K1422" s="42"/>
      <c r="L1422" s="46"/>
      <c r="M1422" s="222"/>
      <c r="N1422" s="223"/>
      <c r="O1422" s="86"/>
      <c r="P1422" s="86"/>
      <c r="Q1422" s="86"/>
      <c r="R1422" s="86"/>
      <c r="S1422" s="86"/>
      <c r="T1422" s="87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T1422" s="19" t="s">
        <v>164</v>
      </c>
      <c r="AU1422" s="19" t="s">
        <v>178</v>
      </c>
    </row>
    <row r="1423" spans="1:47" s="2" customFormat="1" ht="12">
      <c r="A1423" s="40"/>
      <c r="B1423" s="41"/>
      <c r="C1423" s="42"/>
      <c r="D1423" s="224" t="s">
        <v>166</v>
      </c>
      <c r="E1423" s="42"/>
      <c r="F1423" s="225" t="s">
        <v>841</v>
      </c>
      <c r="G1423" s="42"/>
      <c r="H1423" s="42"/>
      <c r="I1423" s="221"/>
      <c r="J1423" s="42"/>
      <c r="K1423" s="42"/>
      <c r="L1423" s="46"/>
      <c r="M1423" s="222"/>
      <c r="N1423" s="223"/>
      <c r="O1423" s="86"/>
      <c r="P1423" s="86"/>
      <c r="Q1423" s="86"/>
      <c r="R1423" s="86"/>
      <c r="S1423" s="86"/>
      <c r="T1423" s="87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T1423" s="19" t="s">
        <v>166</v>
      </c>
      <c r="AU1423" s="19" t="s">
        <v>178</v>
      </c>
    </row>
    <row r="1424" spans="1:51" s="13" customFormat="1" ht="12">
      <c r="A1424" s="13"/>
      <c r="B1424" s="226"/>
      <c r="C1424" s="227"/>
      <c r="D1424" s="219" t="s">
        <v>168</v>
      </c>
      <c r="E1424" s="228" t="s">
        <v>28</v>
      </c>
      <c r="F1424" s="229" t="s">
        <v>1760</v>
      </c>
      <c r="G1424" s="227"/>
      <c r="H1424" s="228" t="s">
        <v>28</v>
      </c>
      <c r="I1424" s="230"/>
      <c r="J1424" s="227"/>
      <c r="K1424" s="227"/>
      <c r="L1424" s="231"/>
      <c r="M1424" s="232"/>
      <c r="N1424" s="233"/>
      <c r="O1424" s="233"/>
      <c r="P1424" s="233"/>
      <c r="Q1424" s="233"/>
      <c r="R1424" s="233"/>
      <c r="S1424" s="233"/>
      <c r="T1424" s="23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5" t="s">
        <v>168</v>
      </c>
      <c r="AU1424" s="235" t="s">
        <v>178</v>
      </c>
      <c r="AV1424" s="13" t="s">
        <v>81</v>
      </c>
      <c r="AW1424" s="13" t="s">
        <v>35</v>
      </c>
      <c r="AX1424" s="13" t="s">
        <v>73</v>
      </c>
      <c r="AY1424" s="235" t="s">
        <v>154</v>
      </c>
    </row>
    <row r="1425" spans="1:51" s="14" customFormat="1" ht="12">
      <c r="A1425" s="14"/>
      <c r="B1425" s="236"/>
      <c r="C1425" s="237"/>
      <c r="D1425" s="219" t="s">
        <v>168</v>
      </c>
      <c r="E1425" s="238" t="s">
        <v>28</v>
      </c>
      <c r="F1425" s="239" t="s">
        <v>1761</v>
      </c>
      <c r="G1425" s="237"/>
      <c r="H1425" s="240">
        <v>2.4</v>
      </c>
      <c r="I1425" s="241"/>
      <c r="J1425" s="237"/>
      <c r="K1425" s="237"/>
      <c r="L1425" s="242"/>
      <c r="M1425" s="243"/>
      <c r="N1425" s="244"/>
      <c r="O1425" s="244"/>
      <c r="P1425" s="244"/>
      <c r="Q1425" s="244"/>
      <c r="R1425" s="244"/>
      <c r="S1425" s="244"/>
      <c r="T1425" s="245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46" t="s">
        <v>168</v>
      </c>
      <c r="AU1425" s="246" t="s">
        <v>178</v>
      </c>
      <c r="AV1425" s="14" t="s">
        <v>83</v>
      </c>
      <c r="AW1425" s="14" t="s">
        <v>35</v>
      </c>
      <c r="AX1425" s="14" t="s">
        <v>73</v>
      </c>
      <c r="AY1425" s="246" t="s">
        <v>154</v>
      </c>
    </row>
    <row r="1426" spans="1:51" s="14" customFormat="1" ht="12">
      <c r="A1426" s="14"/>
      <c r="B1426" s="236"/>
      <c r="C1426" s="237"/>
      <c r="D1426" s="219" t="s">
        <v>168</v>
      </c>
      <c r="E1426" s="238" t="s">
        <v>28</v>
      </c>
      <c r="F1426" s="239" t="s">
        <v>1762</v>
      </c>
      <c r="G1426" s="237"/>
      <c r="H1426" s="240">
        <v>7.68</v>
      </c>
      <c r="I1426" s="241"/>
      <c r="J1426" s="237"/>
      <c r="K1426" s="237"/>
      <c r="L1426" s="242"/>
      <c r="M1426" s="243"/>
      <c r="N1426" s="244"/>
      <c r="O1426" s="244"/>
      <c r="P1426" s="244"/>
      <c r="Q1426" s="244"/>
      <c r="R1426" s="244"/>
      <c r="S1426" s="244"/>
      <c r="T1426" s="245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6" t="s">
        <v>168</v>
      </c>
      <c r="AU1426" s="246" t="s">
        <v>178</v>
      </c>
      <c r="AV1426" s="14" t="s">
        <v>83</v>
      </c>
      <c r="AW1426" s="14" t="s">
        <v>35</v>
      </c>
      <c r="AX1426" s="14" t="s">
        <v>73</v>
      </c>
      <c r="AY1426" s="246" t="s">
        <v>154</v>
      </c>
    </row>
    <row r="1427" spans="1:51" s="14" customFormat="1" ht="12">
      <c r="A1427" s="14"/>
      <c r="B1427" s="236"/>
      <c r="C1427" s="237"/>
      <c r="D1427" s="219" t="s">
        <v>168</v>
      </c>
      <c r="E1427" s="238" t="s">
        <v>28</v>
      </c>
      <c r="F1427" s="239" t="s">
        <v>1763</v>
      </c>
      <c r="G1427" s="237"/>
      <c r="H1427" s="240">
        <v>4.92</v>
      </c>
      <c r="I1427" s="241"/>
      <c r="J1427" s="237"/>
      <c r="K1427" s="237"/>
      <c r="L1427" s="242"/>
      <c r="M1427" s="243"/>
      <c r="N1427" s="244"/>
      <c r="O1427" s="244"/>
      <c r="P1427" s="244"/>
      <c r="Q1427" s="244"/>
      <c r="R1427" s="244"/>
      <c r="S1427" s="244"/>
      <c r="T1427" s="245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6" t="s">
        <v>168</v>
      </c>
      <c r="AU1427" s="246" t="s">
        <v>178</v>
      </c>
      <c r="AV1427" s="14" t="s">
        <v>83</v>
      </c>
      <c r="AW1427" s="14" t="s">
        <v>35</v>
      </c>
      <c r="AX1427" s="14" t="s">
        <v>73</v>
      </c>
      <c r="AY1427" s="246" t="s">
        <v>154</v>
      </c>
    </row>
    <row r="1428" spans="1:51" s="14" customFormat="1" ht="12">
      <c r="A1428" s="14"/>
      <c r="B1428" s="236"/>
      <c r="C1428" s="237"/>
      <c r="D1428" s="219" t="s">
        <v>168</v>
      </c>
      <c r="E1428" s="238" t="s">
        <v>28</v>
      </c>
      <c r="F1428" s="239" t="s">
        <v>1764</v>
      </c>
      <c r="G1428" s="237"/>
      <c r="H1428" s="240">
        <v>1.92</v>
      </c>
      <c r="I1428" s="241"/>
      <c r="J1428" s="237"/>
      <c r="K1428" s="237"/>
      <c r="L1428" s="242"/>
      <c r="M1428" s="243"/>
      <c r="N1428" s="244"/>
      <c r="O1428" s="244"/>
      <c r="P1428" s="244"/>
      <c r="Q1428" s="244"/>
      <c r="R1428" s="244"/>
      <c r="S1428" s="244"/>
      <c r="T1428" s="245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46" t="s">
        <v>168</v>
      </c>
      <c r="AU1428" s="246" t="s">
        <v>178</v>
      </c>
      <c r="AV1428" s="14" t="s">
        <v>83</v>
      </c>
      <c r="AW1428" s="14" t="s">
        <v>35</v>
      </c>
      <c r="AX1428" s="14" t="s">
        <v>73</v>
      </c>
      <c r="AY1428" s="246" t="s">
        <v>154</v>
      </c>
    </row>
    <row r="1429" spans="1:51" s="14" customFormat="1" ht="12">
      <c r="A1429" s="14"/>
      <c r="B1429" s="236"/>
      <c r="C1429" s="237"/>
      <c r="D1429" s="219" t="s">
        <v>168</v>
      </c>
      <c r="E1429" s="238" t="s">
        <v>28</v>
      </c>
      <c r="F1429" s="239" t="s">
        <v>1765</v>
      </c>
      <c r="G1429" s="237"/>
      <c r="H1429" s="240">
        <v>1.08</v>
      </c>
      <c r="I1429" s="241"/>
      <c r="J1429" s="237"/>
      <c r="K1429" s="237"/>
      <c r="L1429" s="242"/>
      <c r="M1429" s="243"/>
      <c r="N1429" s="244"/>
      <c r="O1429" s="244"/>
      <c r="P1429" s="244"/>
      <c r="Q1429" s="244"/>
      <c r="R1429" s="244"/>
      <c r="S1429" s="244"/>
      <c r="T1429" s="245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6" t="s">
        <v>168</v>
      </c>
      <c r="AU1429" s="246" t="s">
        <v>178</v>
      </c>
      <c r="AV1429" s="14" t="s">
        <v>83</v>
      </c>
      <c r="AW1429" s="14" t="s">
        <v>35</v>
      </c>
      <c r="AX1429" s="14" t="s">
        <v>73</v>
      </c>
      <c r="AY1429" s="246" t="s">
        <v>154</v>
      </c>
    </row>
    <row r="1430" spans="1:51" s="15" customFormat="1" ht="12">
      <c r="A1430" s="15"/>
      <c r="B1430" s="247"/>
      <c r="C1430" s="248"/>
      <c r="D1430" s="219" t="s">
        <v>168</v>
      </c>
      <c r="E1430" s="249" t="s">
        <v>28</v>
      </c>
      <c r="F1430" s="250" t="s">
        <v>222</v>
      </c>
      <c r="G1430" s="248"/>
      <c r="H1430" s="251">
        <v>18</v>
      </c>
      <c r="I1430" s="252"/>
      <c r="J1430" s="248"/>
      <c r="K1430" s="248"/>
      <c r="L1430" s="253"/>
      <c r="M1430" s="254"/>
      <c r="N1430" s="255"/>
      <c r="O1430" s="255"/>
      <c r="P1430" s="255"/>
      <c r="Q1430" s="255"/>
      <c r="R1430" s="255"/>
      <c r="S1430" s="255"/>
      <c r="T1430" s="256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57" t="s">
        <v>168</v>
      </c>
      <c r="AU1430" s="257" t="s">
        <v>178</v>
      </c>
      <c r="AV1430" s="15" t="s">
        <v>162</v>
      </c>
      <c r="AW1430" s="15" t="s">
        <v>35</v>
      </c>
      <c r="AX1430" s="15" t="s">
        <v>81</v>
      </c>
      <c r="AY1430" s="257" t="s">
        <v>154</v>
      </c>
    </row>
    <row r="1431" spans="1:65" s="2" customFormat="1" ht="24.15" customHeight="1">
      <c r="A1431" s="40"/>
      <c r="B1431" s="41"/>
      <c r="C1431" s="206" t="s">
        <v>1766</v>
      </c>
      <c r="D1431" s="206" t="s">
        <v>157</v>
      </c>
      <c r="E1431" s="207" t="s">
        <v>848</v>
      </c>
      <c r="F1431" s="208" t="s">
        <v>849</v>
      </c>
      <c r="G1431" s="209" t="s">
        <v>160</v>
      </c>
      <c r="H1431" s="210">
        <v>20.5</v>
      </c>
      <c r="I1431" s="211"/>
      <c r="J1431" s="212">
        <f>ROUND(I1431*H1431,2)</f>
        <v>0</v>
      </c>
      <c r="K1431" s="208" t="s">
        <v>161</v>
      </c>
      <c r="L1431" s="46"/>
      <c r="M1431" s="213" t="s">
        <v>28</v>
      </c>
      <c r="N1431" s="214" t="s">
        <v>44</v>
      </c>
      <c r="O1431" s="86"/>
      <c r="P1431" s="215">
        <f>O1431*H1431</f>
        <v>0</v>
      </c>
      <c r="Q1431" s="215">
        <v>0.0247</v>
      </c>
      <c r="R1431" s="215">
        <f>Q1431*H1431</f>
        <v>0.50635</v>
      </c>
      <c r="S1431" s="215">
        <v>0</v>
      </c>
      <c r="T1431" s="216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7" t="s">
        <v>162</v>
      </c>
      <c r="AT1431" s="217" t="s">
        <v>157</v>
      </c>
      <c r="AU1431" s="217" t="s">
        <v>178</v>
      </c>
      <c r="AY1431" s="19" t="s">
        <v>154</v>
      </c>
      <c r="BE1431" s="218">
        <f>IF(N1431="základní",J1431,0)</f>
        <v>0</v>
      </c>
      <c r="BF1431" s="218">
        <f>IF(N1431="snížená",J1431,0)</f>
        <v>0</v>
      </c>
      <c r="BG1431" s="218">
        <f>IF(N1431="zákl. přenesená",J1431,0)</f>
        <v>0</v>
      </c>
      <c r="BH1431" s="218">
        <f>IF(N1431="sníž. přenesená",J1431,0)</f>
        <v>0</v>
      </c>
      <c r="BI1431" s="218">
        <f>IF(N1431="nulová",J1431,0)</f>
        <v>0</v>
      </c>
      <c r="BJ1431" s="19" t="s">
        <v>81</v>
      </c>
      <c r="BK1431" s="218">
        <f>ROUND(I1431*H1431,2)</f>
        <v>0</v>
      </c>
      <c r="BL1431" s="19" t="s">
        <v>162</v>
      </c>
      <c r="BM1431" s="217" t="s">
        <v>1767</v>
      </c>
    </row>
    <row r="1432" spans="1:47" s="2" customFormat="1" ht="12">
      <c r="A1432" s="40"/>
      <c r="B1432" s="41"/>
      <c r="C1432" s="42"/>
      <c r="D1432" s="219" t="s">
        <v>164</v>
      </c>
      <c r="E1432" s="42"/>
      <c r="F1432" s="220" t="s">
        <v>851</v>
      </c>
      <c r="G1432" s="42"/>
      <c r="H1432" s="42"/>
      <c r="I1432" s="221"/>
      <c r="J1432" s="42"/>
      <c r="K1432" s="42"/>
      <c r="L1432" s="46"/>
      <c r="M1432" s="222"/>
      <c r="N1432" s="223"/>
      <c r="O1432" s="86"/>
      <c r="P1432" s="86"/>
      <c r="Q1432" s="86"/>
      <c r="R1432" s="86"/>
      <c r="S1432" s="86"/>
      <c r="T1432" s="87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T1432" s="19" t="s">
        <v>164</v>
      </c>
      <c r="AU1432" s="19" t="s">
        <v>178</v>
      </c>
    </row>
    <row r="1433" spans="1:47" s="2" customFormat="1" ht="12">
      <c r="A1433" s="40"/>
      <c r="B1433" s="41"/>
      <c r="C1433" s="42"/>
      <c r="D1433" s="224" t="s">
        <v>166</v>
      </c>
      <c r="E1433" s="42"/>
      <c r="F1433" s="225" t="s">
        <v>852</v>
      </c>
      <c r="G1433" s="42"/>
      <c r="H1433" s="42"/>
      <c r="I1433" s="221"/>
      <c r="J1433" s="42"/>
      <c r="K1433" s="42"/>
      <c r="L1433" s="46"/>
      <c r="M1433" s="222"/>
      <c r="N1433" s="223"/>
      <c r="O1433" s="86"/>
      <c r="P1433" s="86"/>
      <c r="Q1433" s="86"/>
      <c r="R1433" s="86"/>
      <c r="S1433" s="86"/>
      <c r="T1433" s="87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T1433" s="19" t="s">
        <v>166</v>
      </c>
      <c r="AU1433" s="19" t="s">
        <v>178</v>
      </c>
    </row>
    <row r="1434" spans="1:51" s="13" customFormat="1" ht="12">
      <c r="A1434" s="13"/>
      <c r="B1434" s="226"/>
      <c r="C1434" s="227"/>
      <c r="D1434" s="219" t="s">
        <v>168</v>
      </c>
      <c r="E1434" s="228" t="s">
        <v>28</v>
      </c>
      <c r="F1434" s="229" t="s">
        <v>853</v>
      </c>
      <c r="G1434" s="227"/>
      <c r="H1434" s="228" t="s">
        <v>28</v>
      </c>
      <c r="I1434" s="230"/>
      <c r="J1434" s="227"/>
      <c r="K1434" s="227"/>
      <c r="L1434" s="231"/>
      <c r="M1434" s="232"/>
      <c r="N1434" s="233"/>
      <c r="O1434" s="233"/>
      <c r="P1434" s="233"/>
      <c r="Q1434" s="233"/>
      <c r="R1434" s="233"/>
      <c r="S1434" s="233"/>
      <c r="T1434" s="234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5" t="s">
        <v>168</v>
      </c>
      <c r="AU1434" s="235" t="s">
        <v>178</v>
      </c>
      <c r="AV1434" s="13" t="s">
        <v>81</v>
      </c>
      <c r="AW1434" s="13" t="s">
        <v>35</v>
      </c>
      <c r="AX1434" s="13" t="s">
        <v>73</v>
      </c>
      <c r="AY1434" s="235" t="s">
        <v>154</v>
      </c>
    </row>
    <row r="1435" spans="1:51" s="13" customFormat="1" ht="12">
      <c r="A1435" s="13"/>
      <c r="B1435" s="226"/>
      <c r="C1435" s="227"/>
      <c r="D1435" s="219" t="s">
        <v>168</v>
      </c>
      <c r="E1435" s="228" t="s">
        <v>28</v>
      </c>
      <c r="F1435" s="229" t="s">
        <v>854</v>
      </c>
      <c r="G1435" s="227"/>
      <c r="H1435" s="228" t="s">
        <v>28</v>
      </c>
      <c r="I1435" s="230"/>
      <c r="J1435" s="227"/>
      <c r="K1435" s="227"/>
      <c r="L1435" s="231"/>
      <c r="M1435" s="232"/>
      <c r="N1435" s="233"/>
      <c r="O1435" s="233"/>
      <c r="P1435" s="233"/>
      <c r="Q1435" s="233"/>
      <c r="R1435" s="233"/>
      <c r="S1435" s="233"/>
      <c r="T1435" s="234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5" t="s">
        <v>168</v>
      </c>
      <c r="AU1435" s="235" t="s">
        <v>178</v>
      </c>
      <c r="AV1435" s="13" t="s">
        <v>81</v>
      </c>
      <c r="AW1435" s="13" t="s">
        <v>35</v>
      </c>
      <c r="AX1435" s="13" t="s">
        <v>73</v>
      </c>
      <c r="AY1435" s="235" t="s">
        <v>154</v>
      </c>
    </row>
    <row r="1436" spans="1:51" s="14" customFormat="1" ht="12">
      <c r="A1436" s="14"/>
      <c r="B1436" s="236"/>
      <c r="C1436" s="237"/>
      <c r="D1436" s="219" t="s">
        <v>168</v>
      </c>
      <c r="E1436" s="238" t="s">
        <v>28</v>
      </c>
      <c r="F1436" s="239" t="s">
        <v>1768</v>
      </c>
      <c r="G1436" s="237"/>
      <c r="H1436" s="240">
        <v>20.5</v>
      </c>
      <c r="I1436" s="241"/>
      <c r="J1436" s="237"/>
      <c r="K1436" s="237"/>
      <c r="L1436" s="242"/>
      <c r="M1436" s="243"/>
      <c r="N1436" s="244"/>
      <c r="O1436" s="244"/>
      <c r="P1436" s="244"/>
      <c r="Q1436" s="244"/>
      <c r="R1436" s="244"/>
      <c r="S1436" s="244"/>
      <c r="T1436" s="245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46" t="s">
        <v>168</v>
      </c>
      <c r="AU1436" s="246" t="s">
        <v>178</v>
      </c>
      <c r="AV1436" s="14" t="s">
        <v>83</v>
      </c>
      <c r="AW1436" s="14" t="s">
        <v>35</v>
      </c>
      <c r="AX1436" s="14" t="s">
        <v>81</v>
      </c>
      <c r="AY1436" s="246" t="s">
        <v>154</v>
      </c>
    </row>
    <row r="1437" spans="1:65" s="2" customFormat="1" ht="24.15" customHeight="1">
      <c r="A1437" s="40"/>
      <c r="B1437" s="41"/>
      <c r="C1437" s="206" t="s">
        <v>1769</v>
      </c>
      <c r="D1437" s="206" t="s">
        <v>157</v>
      </c>
      <c r="E1437" s="207" t="s">
        <v>857</v>
      </c>
      <c r="F1437" s="208" t="s">
        <v>858</v>
      </c>
      <c r="G1437" s="209" t="s">
        <v>160</v>
      </c>
      <c r="H1437" s="210">
        <v>41</v>
      </c>
      <c r="I1437" s="211"/>
      <c r="J1437" s="212">
        <f>ROUND(I1437*H1437,2)</f>
        <v>0</v>
      </c>
      <c r="K1437" s="208" t="s">
        <v>161</v>
      </c>
      <c r="L1437" s="46"/>
      <c r="M1437" s="213" t="s">
        <v>28</v>
      </c>
      <c r="N1437" s="214" t="s">
        <v>44</v>
      </c>
      <c r="O1437" s="86"/>
      <c r="P1437" s="215">
        <f>O1437*H1437</f>
        <v>0</v>
      </c>
      <c r="Q1437" s="215">
        <v>0.0105</v>
      </c>
      <c r="R1437" s="215">
        <f>Q1437*H1437</f>
        <v>0.43050000000000005</v>
      </c>
      <c r="S1437" s="215">
        <v>0</v>
      </c>
      <c r="T1437" s="216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17" t="s">
        <v>162</v>
      </c>
      <c r="AT1437" s="217" t="s">
        <v>157</v>
      </c>
      <c r="AU1437" s="217" t="s">
        <v>178</v>
      </c>
      <c r="AY1437" s="19" t="s">
        <v>154</v>
      </c>
      <c r="BE1437" s="218">
        <f>IF(N1437="základní",J1437,0)</f>
        <v>0</v>
      </c>
      <c r="BF1437" s="218">
        <f>IF(N1437="snížená",J1437,0)</f>
        <v>0</v>
      </c>
      <c r="BG1437" s="218">
        <f>IF(N1437="zákl. přenesená",J1437,0)</f>
        <v>0</v>
      </c>
      <c r="BH1437" s="218">
        <f>IF(N1437="sníž. přenesená",J1437,0)</f>
        <v>0</v>
      </c>
      <c r="BI1437" s="218">
        <f>IF(N1437="nulová",J1437,0)</f>
        <v>0</v>
      </c>
      <c r="BJ1437" s="19" t="s">
        <v>81</v>
      </c>
      <c r="BK1437" s="218">
        <f>ROUND(I1437*H1437,2)</f>
        <v>0</v>
      </c>
      <c r="BL1437" s="19" t="s">
        <v>162</v>
      </c>
      <c r="BM1437" s="217" t="s">
        <v>1770</v>
      </c>
    </row>
    <row r="1438" spans="1:47" s="2" customFormat="1" ht="12">
      <c r="A1438" s="40"/>
      <c r="B1438" s="41"/>
      <c r="C1438" s="42"/>
      <c r="D1438" s="219" t="s">
        <v>164</v>
      </c>
      <c r="E1438" s="42"/>
      <c r="F1438" s="220" t="s">
        <v>860</v>
      </c>
      <c r="G1438" s="42"/>
      <c r="H1438" s="42"/>
      <c r="I1438" s="221"/>
      <c r="J1438" s="42"/>
      <c r="K1438" s="42"/>
      <c r="L1438" s="46"/>
      <c r="M1438" s="222"/>
      <c r="N1438" s="223"/>
      <c r="O1438" s="86"/>
      <c r="P1438" s="86"/>
      <c r="Q1438" s="86"/>
      <c r="R1438" s="86"/>
      <c r="S1438" s="86"/>
      <c r="T1438" s="87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T1438" s="19" t="s">
        <v>164</v>
      </c>
      <c r="AU1438" s="19" t="s">
        <v>178</v>
      </c>
    </row>
    <row r="1439" spans="1:47" s="2" customFormat="1" ht="12">
      <c r="A1439" s="40"/>
      <c r="B1439" s="41"/>
      <c r="C1439" s="42"/>
      <c r="D1439" s="224" t="s">
        <v>166</v>
      </c>
      <c r="E1439" s="42"/>
      <c r="F1439" s="225" t="s">
        <v>861</v>
      </c>
      <c r="G1439" s="42"/>
      <c r="H1439" s="42"/>
      <c r="I1439" s="221"/>
      <c r="J1439" s="42"/>
      <c r="K1439" s="42"/>
      <c r="L1439" s="46"/>
      <c r="M1439" s="222"/>
      <c r="N1439" s="223"/>
      <c r="O1439" s="86"/>
      <c r="P1439" s="86"/>
      <c r="Q1439" s="86"/>
      <c r="R1439" s="86"/>
      <c r="S1439" s="86"/>
      <c r="T1439" s="87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T1439" s="19" t="s">
        <v>166</v>
      </c>
      <c r="AU1439" s="19" t="s">
        <v>178</v>
      </c>
    </row>
    <row r="1440" spans="1:51" s="13" customFormat="1" ht="12">
      <c r="A1440" s="13"/>
      <c r="B1440" s="226"/>
      <c r="C1440" s="227"/>
      <c r="D1440" s="219" t="s">
        <v>168</v>
      </c>
      <c r="E1440" s="228" t="s">
        <v>28</v>
      </c>
      <c r="F1440" s="229" t="s">
        <v>862</v>
      </c>
      <c r="G1440" s="227"/>
      <c r="H1440" s="228" t="s">
        <v>28</v>
      </c>
      <c r="I1440" s="230"/>
      <c r="J1440" s="227"/>
      <c r="K1440" s="227"/>
      <c r="L1440" s="231"/>
      <c r="M1440" s="232"/>
      <c r="N1440" s="233"/>
      <c r="O1440" s="233"/>
      <c r="P1440" s="233"/>
      <c r="Q1440" s="233"/>
      <c r="R1440" s="233"/>
      <c r="S1440" s="233"/>
      <c r="T1440" s="234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5" t="s">
        <v>168</v>
      </c>
      <c r="AU1440" s="235" t="s">
        <v>178</v>
      </c>
      <c r="AV1440" s="13" t="s">
        <v>81</v>
      </c>
      <c r="AW1440" s="13" t="s">
        <v>35</v>
      </c>
      <c r="AX1440" s="13" t="s">
        <v>73</v>
      </c>
      <c r="AY1440" s="235" t="s">
        <v>154</v>
      </c>
    </row>
    <row r="1441" spans="1:51" s="13" customFormat="1" ht="12">
      <c r="A1441" s="13"/>
      <c r="B1441" s="226"/>
      <c r="C1441" s="227"/>
      <c r="D1441" s="219" t="s">
        <v>168</v>
      </c>
      <c r="E1441" s="228" t="s">
        <v>28</v>
      </c>
      <c r="F1441" s="229" t="s">
        <v>863</v>
      </c>
      <c r="G1441" s="227"/>
      <c r="H1441" s="228" t="s">
        <v>28</v>
      </c>
      <c r="I1441" s="230"/>
      <c r="J1441" s="227"/>
      <c r="K1441" s="227"/>
      <c r="L1441" s="231"/>
      <c r="M1441" s="232"/>
      <c r="N1441" s="233"/>
      <c r="O1441" s="233"/>
      <c r="P1441" s="233"/>
      <c r="Q1441" s="233"/>
      <c r="R1441" s="233"/>
      <c r="S1441" s="233"/>
      <c r="T1441" s="234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5" t="s">
        <v>168</v>
      </c>
      <c r="AU1441" s="235" t="s">
        <v>178</v>
      </c>
      <c r="AV1441" s="13" t="s">
        <v>81</v>
      </c>
      <c r="AW1441" s="13" t="s">
        <v>35</v>
      </c>
      <c r="AX1441" s="13" t="s">
        <v>73</v>
      </c>
      <c r="AY1441" s="235" t="s">
        <v>154</v>
      </c>
    </row>
    <row r="1442" spans="1:51" s="14" customFormat="1" ht="12">
      <c r="A1442" s="14"/>
      <c r="B1442" s="236"/>
      <c r="C1442" s="237"/>
      <c r="D1442" s="219" t="s">
        <v>168</v>
      </c>
      <c r="E1442" s="238" t="s">
        <v>28</v>
      </c>
      <c r="F1442" s="239" t="s">
        <v>1771</v>
      </c>
      <c r="G1442" s="237"/>
      <c r="H1442" s="240">
        <v>41</v>
      </c>
      <c r="I1442" s="241"/>
      <c r="J1442" s="237"/>
      <c r="K1442" s="237"/>
      <c r="L1442" s="242"/>
      <c r="M1442" s="243"/>
      <c r="N1442" s="244"/>
      <c r="O1442" s="244"/>
      <c r="P1442" s="244"/>
      <c r="Q1442" s="244"/>
      <c r="R1442" s="244"/>
      <c r="S1442" s="244"/>
      <c r="T1442" s="245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46" t="s">
        <v>168</v>
      </c>
      <c r="AU1442" s="246" t="s">
        <v>178</v>
      </c>
      <c r="AV1442" s="14" t="s">
        <v>83</v>
      </c>
      <c r="AW1442" s="14" t="s">
        <v>35</v>
      </c>
      <c r="AX1442" s="14" t="s">
        <v>81</v>
      </c>
      <c r="AY1442" s="246" t="s">
        <v>154</v>
      </c>
    </row>
    <row r="1443" spans="1:65" s="2" customFormat="1" ht="24.15" customHeight="1">
      <c r="A1443" s="40"/>
      <c r="B1443" s="41"/>
      <c r="C1443" s="206" t="s">
        <v>1772</v>
      </c>
      <c r="D1443" s="206" t="s">
        <v>157</v>
      </c>
      <c r="E1443" s="207" t="s">
        <v>866</v>
      </c>
      <c r="F1443" s="208" t="s">
        <v>867</v>
      </c>
      <c r="G1443" s="209" t="s">
        <v>160</v>
      </c>
      <c r="H1443" s="210">
        <v>29</v>
      </c>
      <c r="I1443" s="211"/>
      <c r="J1443" s="212">
        <f>ROUND(I1443*H1443,2)</f>
        <v>0</v>
      </c>
      <c r="K1443" s="208" t="s">
        <v>161</v>
      </c>
      <c r="L1443" s="46"/>
      <c r="M1443" s="213" t="s">
        <v>28</v>
      </c>
      <c r="N1443" s="214" t="s">
        <v>44</v>
      </c>
      <c r="O1443" s="86"/>
      <c r="P1443" s="215">
        <f>O1443*H1443</f>
        <v>0</v>
      </c>
      <c r="Q1443" s="215">
        <v>0.02048</v>
      </c>
      <c r="R1443" s="215">
        <f>Q1443*H1443</f>
        <v>0.59392</v>
      </c>
      <c r="S1443" s="215">
        <v>0</v>
      </c>
      <c r="T1443" s="216">
        <f>S1443*H1443</f>
        <v>0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17" t="s">
        <v>162</v>
      </c>
      <c r="AT1443" s="217" t="s">
        <v>157</v>
      </c>
      <c r="AU1443" s="217" t="s">
        <v>178</v>
      </c>
      <c r="AY1443" s="19" t="s">
        <v>154</v>
      </c>
      <c r="BE1443" s="218">
        <f>IF(N1443="základní",J1443,0)</f>
        <v>0</v>
      </c>
      <c r="BF1443" s="218">
        <f>IF(N1443="snížená",J1443,0)</f>
        <v>0</v>
      </c>
      <c r="BG1443" s="218">
        <f>IF(N1443="zákl. přenesená",J1443,0)</f>
        <v>0</v>
      </c>
      <c r="BH1443" s="218">
        <f>IF(N1443="sníž. přenesená",J1443,0)</f>
        <v>0</v>
      </c>
      <c r="BI1443" s="218">
        <f>IF(N1443="nulová",J1443,0)</f>
        <v>0</v>
      </c>
      <c r="BJ1443" s="19" t="s">
        <v>81</v>
      </c>
      <c r="BK1443" s="218">
        <f>ROUND(I1443*H1443,2)</f>
        <v>0</v>
      </c>
      <c r="BL1443" s="19" t="s">
        <v>162</v>
      </c>
      <c r="BM1443" s="217" t="s">
        <v>1773</v>
      </c>
    </row>
    <row r="1444" spans="1:47" s="2" customFormat="1" ht="12">
      <c r="A1444" s="40"/>
      <c r="B1444" s="41"/>
      <c r="C1444" s="42"/>
      <c r="D1444" s="219" t="s">
        <v>164</v>
      </c>
      <c r="E1444" s="42"/>
      <c r="F1444" s="220" t="s">
        <v>869</v>
      </c>
      <c r="G1444" s="42"/>
      <c r="H1444" s="42"/>
      <c r="I1444" s="221"/>
      <c r="J1444" s="42"/>
      <c r="K1444" s="42"/>
      <c r="L1444" s="46"/>
      <c r="M1444" s="222"/>
      <c r="N1444" s="223"/>
      <c r="O1444" s="86"/>
      <c r="P1444" s="86"/>
      <c r="Q1444" s="86"/>
      <c r="R1444" s="86"/>
      <c r="S1444" s="86"/>
      <c r="T1444" s="87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T1444" s="19" t="s">
        <v>164</v>
      </c>
      <c r="AU1444" s="19" t="s">
        <v>178</v>
      </c>
    </row>
    <row r="1445" spans="1:47" s="2" customFormat="1" ht="12">
      <c r="A1445" s="40"/>
      <c r="B1445" s="41"/>
      <c r="C1445" s="42"/>
      <c r="D1445" s="224" t="s">
        <v>166</v>
      </c>
      <c r="E1445" s="42"/>
      <c r="F1445" s="225" t="s">
        <v>870</v>
      </c>
      <c r="G1445" s="42"/>
      <c r="H1445" s="42"/>
      <c r="I1445" s="221"/>
      <c r="J1445" s="42"/>
      <c r="K1445" s="42"/>
      <c r="L1445" s="46"/>
      <c r="M1445" s="222"/>
      <c r="N1445" s="223"/>
      <c r="O1445" s="86"/>
      <c r="P1445" s="86"/>
      <c r="Q1445" s="86"/>
      <c r="R1445" s="86"/>
      <c r="S1445" s="86"/>
      <c r="T1445" s="87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T1445" s="19" t="s">
        <v>166</v>
      </c>
      <c r="AU1445" s="19" t="s">
        <v>178</v>
      </c>
    </row>
    <row r="1446" spans="1:51" s="13" customFormat="1" ht="12">
      <c r="A1446" s="13"/>
      <c r="B1446" s="226"/>
      <c r="C1446" s="227"/>
      <c r="D1446" s="219" t="s">
        <v>168</v>
      </c>
      <c r="E1446" s="228" t="s">
        <v>28</v>
      </c>
      <c r="F1446" s="229" t="s">
        <v>871</v>
      </c>
      <c r="G1446" s="227"/>
      <c r="H1446" s="228" t="s">
        <v>28</v>
      </c>
      <c r="I1446" s="230"/>
      <c r="J1446" s="227"/>
      <c r="K1446" s="227"/>
      <c r="L1446" s="231"/>
      <c r="M1446" s="232"/>
      <c r="N1446" s="233"/>
      <c r="O1446" s="233"/>
      <c r="P1446" s="233"/>
      <c r="Q1446" s="233"/>
      <c r="R1446" s="233"/>
      <c r="S1446" s="233"/>
      <c r="T1446" s="234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5" t="s">
        <v>168</v>
      </c>
      <c r="AU1446" s="235" t="s">
        <v>178</v>
      </c>
      <c r="AV1446" s="13" t="s">
        <v>81</v>
      </c>
      <c r="AW1446" s="13" t="s">
        <v>35</v>
      </c>
      <c r="AX1446" s="13" t="s">
        <v>73</v>
      </c>
      <c r="AY1446" s="235" t="s">
        <v>154</v>
      </c>
    </row>
    <row r="1447" spans="1:51" s="13" customFormat="1" ht="12">
      <c r="A1447" s="13"/>
      <c r="B1447" s="226"/>
      <c r="C1447" s="227"/>
      <c r="D1447" s="219" t="s">
        <v>168</v>
      </c>
      <c r="E1447" s="228" t="s">
        <v>28</v>
      </c>
      <c r="F1447" s="229" t="s">
        <v>872</v>
      </c>
      <c r="G1447" s="227"/>
      <c r="H1447" s="228" t="s">
        <v>28</v>
      </c>
      <c r="I1447" s="230"/>
      <c r="J1447" s="227"/>
      <c r="K1447" s="227"/>
      <c r="L1447" s="231"/>
      <c r="M1447" s="232"/>
      <c r="N1447" s="233"/>
      <c r="O1447" s="233"/>
      <c r="P1447" s="233"/>
      <c r="Q1447" s="233"/>
      <c r="R1447" s="233"/>
      <c r="S1447" s="233"/>
      <c r="T1447" s="234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35" t="s">
        <v>168</v>
      </c>
      <c r="AU1447" s="235" t="s">
        <v>178</v>
      </c>
      <c r="AV1447" s="13" t="s">
        <v>81</v>
      </c>
      <c r="AW1447" s="13" t="s">
        <v>35</v>
      </c>
      <c r="AX1447" s="13" t="s">
        <v>73</v>
      </c>
      <c r="AY1447" s="235" t="s">
        <v>154</v>
      </c>
    </row>
    <row r="1448" spans="1:51" s="13" customFormat="1" ht="12">
      <c r="A1448" s="13"/>
      <c r="B1448" s="226"/>
      <c r="C1448" s="227"/>
      <c r="D1448" s="219" t="s">
        <v>168</v>
      </c>
      <c r="E1448" s="228" t="s">
        <v>28</v>
      </c>
      <c r="F1448" s="229" t="s">
        <v>873</v>
      </c>
      <c r="G1448" s="227"/>
      <c r="H1448" s="228" t="s">
        <v>28</v>
      </c>
      <c r="I1448" s="230"/>
      <c r="J1448" s="227"/>
      <c r="K1448" s="227"/>
      <c r="L1448" s="231"/>
      <c r="M1448" s="232"/>
      <c r="N1448" s="233"/>
      <c r="O1448" s="233"/>
      <c r="P1448" s="233"/>
      <c r="Q1448" s="233"/>
      <c r="R1448" s="233"/>
      <c r="S1448" s="233"/>
      <c r="T1448" s="234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5" t="s">
        <v>168</v>
      </c>
      <c r="AU1448" s="235" t="s">
        <v>178</v>
      </c>
      <c r="AV1448" s="13" t="s">
        <v>81</v>
      </c>
      <c r="AW1448" s="13" t="s">
        <v>35</v>
      </c>
      <c r="AX1448" s="13" t="s">
        <v>73</v>
      </c>
      <c r="AY1448" s="235" t="s">
        <v>154</v>
      </c>
    </row>
    <row r="1449" spans="1:51" s="13" customFormat="1" ht="12">
      <c r="A1449" s="13"/>
      <c r="B1449" s="226"/>
      <c r="C1449" s="227"/>
      <c r="D1449" s="219" t="s">
        <v>168</v>
      </c>
      <c r="E1449" s="228" t="s">
        <v>28</v>
      </c>
      <c r="F1449" s="229" t="s">
        <v>1774</v>
      </c>
      <c r="G1449" s="227"/>
      <c r="H1449" s="228" t="s">
        <v>28</v>
      </c>
      <c r="I1449" s="230"/>
      <c r="J1449" s="227"/>
      <c r="K1449" s="227"/>
      <c r="L1449" s="231"/>
      <c r="M1449" s="232"/>
      <c r="N1449" s="233"/>
      <c r="O1449" s="233"/>
      <c r="P1449" s="233"/>
      <c r="Q1449" s="233"/>
      <c r="R1449" s="233"/>
      <c r="S1449" s="233"/>
      <c r="T1449" s="234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35" t="s">
        <v>168</v>
      </c>
      <c r="AU1449" s="235" t="s">
        <v>178</v>
      </c>
      <c r="AV1449" s="13" t="s">
        <v>81</v>
      </c>
      <c r="AW1449" s="13" t="s">
        <v>35</v>
      </c>
      <c r="AX1449" s="13" t="s">
        <v>73</v>
      </c>
      <c r="AY1449" s="235" t="s">
        <v>154</v>
      </c>
    </row>
    <row r="1450" spans="1:51" s="14" customFormat="1" ht="12">
      <c r="A1450" s="14"/>
      <c r="B1450" s="236"/>
      <c r="C1450" s="237"/>
      <c r="D1450" s="219" t="s">
        <v>168</v>
      </c>
      <c r="E1450" s="238" t="s">
        <v>28</v>
      </c>
      <c r="F1450" s="239" t="s">
        <v>1775</v>
      </c>
      <c r="G1450" s="237"/>
      <c r="H1450" s="240">
        <v>155.453</v>
      </c>
      <c r="I1450" s="241"/>
      <c r="J1450" s="237"/>
      <c r="K1450" s="237"/>
      <c r="L1450" s="242"/>
      <c r="M1450" s="243"/>
      <c r="N1450" s="244"/>
      <c r="O1450" s="244"/>
      <c r="P1450" s="244"/>
      <c r="Q1450" s="244"/>
      <c r="R1450" s="244"/>
      <c r="S1450" s="244"/>
      <c r="T1450" s="245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46" t="s">
        <v>168</v>
      </c>
      <c r="AU1450" s="246" t="s">
        <v>178</v>
      </c>
      <c r="AV1450" s="14" t="s">
        <v>83</v>
      </c>
      <c r="AW1450" s="14" t="s">
        <v>35</v>
      </c>
      <c r="AX1450" s="14" t="s">
        <v>73</v>
      </c>
      <c r="AY1450" s="246" t="s">
        <v>154</v>
      </c>
    </row>
    <row r="1451" spans="1:51" s="14" customFormat="1" ht="12">
      <c r="A1451" s="14"/>
      <c r="B1451" s="236"/>
      <c r="C1451" s="237"/>
      <c r="D1451" s="219" t="s">
        <v>168</v>
      </c>
      <c r="E1451" s="238" t="s">
        <v>28</v>
      </c>
      <c r="F1451" s="239" t="s">
        <v>1776</v>
      </c>
      <c r="G1451" s="237"/>
      <c r="H1451" s="240">
        <v>-28.2</v>
      </c>
      <c r="I1451" s="241"/>
      <c r="J1451" s="237"/>
      <c r="K1451" s="237"/>
      <c r="L1451" s="242"/>
      <c r="M1451" s="243"/>
      <c r="N1451" s="244"/>
      <c r="O1451" s="244"/>
      <c r="P1451" s="244"/>
      <c r="Q1451" s="244"/>
      <c r="R1451" s="244"/>
      <c r="S1451" s="244"/>
      <c r="T1451" s="245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46" t="s">
        <v>168</v>
      </c>
      <c r="AU1451" s="246" t="s">
        <v>178</v>
      </c>
      <c r="AV1451" s="14" t="s">
        <v>83</v>
      </c>
      <c r="AW1451" s="14" t="s">
        <v>35</v>
      </c>
      <c r="AX1451" s="14" t="s">
        <v>73</v>
      </c>
      <c r="AY1451" s="246" t="s">
        <v>154</v>
      </c>
    </row>
    <row r="1452" spans="1:51" s="14" customFormat="1" ht="12">
      <c r="A1452" s="14"/>
      <c r="B1452" s="236"/>
      <c r="C1452" s="237"/>
      <c r="D1452" s="219" t="s">
        <v>168</v>
      </c>
      <c r="E1452" s="238" t="s">
        <v>28</v>
      </c>
      <c r="F1452" s="239" t="s">
        <v>1777</v>
      </c>
      <c r="G1452" s="237"/>
      <c r="H1452" s="240">
        <v>86.31</v>
      </c>
      <c r="I1452" s="241"/>
      <c r="J1452" s="237"/>
      <c r="K1452" s="237"/>
      <c r="L1452" s="242"/>
      <c r="M1452" s="243"/>
      <c r="N1452" s="244"/>
      <c r="O1452" s="244"/>
      <c r="P1452" s="244"/>
      <c r="Q1452" s="244"/>
      <c r="R1452" s="244"/>
      <c r="S1452" s="244"/>
      <c r="T1452" s="245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46" t="s">
        <v>168</v>
      </c>
      <c r="AU1452" s="246" t="s">
        <v>178</v>
      </c>
      <c r="AV1452" s="14" t="s">
        <v>83</v>
      </c>
      <c r="AW1452" s="14" t="s">
        <v>35</v>
      </c>
      <c r="AX1452" s="14" t="s">
        <v>73</v>
      </c>
      <c r="AY1452" s="246" t="s">
        <v>154</v>
      </c>
    </row>
    <row r="1453" spans="1:51" s="14" customFormat="1" ht="12">
      <c r="A1453" s="14"/>
      <c r="B1453" s="236"/>
      <c r="C1453" s="237"/>
      <c r="D1453" s="219" t="s">
        <v>168</v>
      </c>
      <c r="E1453" s="238" t="s">
        <v>28</v>
      </c>
      <c r="F1453" s="239" t="s">
        <v>878</v>
      </c>
      <c r="G1453" s="237"/>
      <c r="H1453" s="240">
        <v>-11.28</v>
      </c>
      <c r="I1453" s="241"/>
      <c r="J1453" s="237"/>
      <c r="K1453" s="237"/>
      <c r="L1453" s="242"/>
      <c r="M1453" s="243"/>
      <c r="N1453" s="244"/>
      <c r="O1453" s="244"/>
      <c r="P1453" s="244"/>
      <c r="Q1453" s="244"/>
      <c r="R1453" s="244"/>
      <c r="S1453" s="244"/>
      <c r="T1453" s="245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6" t="s">
        <v>168</v>
      </c>
      <c r="AU1453" s="246" t="s">
        <v>178</v>
      </c>
      <c r="AV1453" s="14" t="s">
        <v>83</v>
      </c>
      <c r="AW1453" s="14" t="s">
        <v>35</v>
      </c>
      <c r="AX1453" s="14" t="s">
        <v>73</v>
      </c>
      <c r="AY1453" s="246" t="s">
        <v>154</v>
      </c>
    </row>
    <row r="1454" spans="1:51" s="14" customFormat="1" ht="12">
      <c r="A1454" s="14"/>
      <c r="B1454" s="236"/>
      <c r="C1454" s="237"/>
      <c r="D1454" s="219" t="s">
        <v>168</v>
      </c>
      <c r="E1454" s="238" t="s">
        <v>28</v>
      </c>
      <c r="F1454" s="239" t="s">
        <v>1778</v>
      </c>
      <c r="G1454" s="237"/>
      <c r="H1454" s="240">
        <v>48.1</v>
      </c>
      <c r="I1454" s="241"/>
      <c r="J1454" s="237"/>
      <c r="K1454" s="237"/>
      <c r="L1454" s="242"/>
      <c r="M1454" s="243"/>
      <c r="N1454" s="244"/>
      <c r="O1454" s="244"/>
      <c r="P1454" s="244"/>
      <c r="Q1454" s="244"/>
      <c r="R1454" s="244"/>
      <c r="S1454" s="244"/>
      <c r="T1454" s="245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6" t="s">
        <v>168</v>
      </c>
      <c r="AU1454" s="246" t="s">
        <v>178</v>
      </c>
      <c r="AV1454" s="14" t="s">
        <v>83</v>
      </c>
      <c r="AW1454" s="14" t="s">
        <v>35</v>
      </c>
      <c r="AX1454" s="14" t="s">
        <v>73</v>
      </c>
      <c r="AY1454" s="246" t="s">
        <v>154</v>
      </c>
    </row>
    <row r="1455" spans="1:51" s="14" customFormat="1" ht="12">
      <c r="A1455" s="14"/>
      <c r="B1455" s="236"/>
      <c r="C1455" s="237"/>
      <c r="D1455" s="219" t="s">
        <v>168</v>
      </c>
      <c r="E1455" s="238" t="s">
        <v>28</v>
      </c>
      <c r="F1455" s="239" t="s">
        <v>1779</v>
      </c>
      <c r="G1455" s="237"/>
      <c r="H1455" s="240">
        <v>-5.88</v>
      </c>
      <c r="I1455" s="241"/>
      <c r="J1455" s="237"/>
      <c r="K1455" s="237"/>
      <c r="L1455" s="242"/>
      <c r="M1455" s="243"/>
      <c r="N1455" s="244"/>
      <c r="O1455" s="244"/>
      <c r="P1455" s="244"/>
      <c r="Q1455" s="244"/>
      <c r="R1455" s="244"/>
      <c r="S1455" s="244"/>
      <c r="T1455" s="245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46" t="s">
        <v>168</v>
      </c>
      <c r="AU1455" s="246" t="s">
        <v>178</v>
      </c>
      <c r="AV1455" s="14" t="s">
        <v>83</v>
      </c>
      <c r="AW1455" s="14" t="s">
        <v>35</v>
      </c>
      <c r="AX1455" s="14" t="s">
        <v>73</v>
      </c>
      <c r="AY1455" s="246" t="s">
        <v>154</v>
      </c>
    </row>
    <row r="1456" spans="1:51" s="13" customFormat="1" ht="12">
      <c r="A1456" s="13"/>
      <c r="B1456" s="226"/>
      <c r="C1456" s="227"/>
      <c r="D1456" s="219" t="s">
        <v>168</v>
      </c>
      <c r="E1456" s="228" t="s">
        <v>28</v>
      </c>
      <c r="F1456" s="229" t="s">
        <v>1780</v>
      </c>
      <c r="G1456" s="227"/>
      <c r="H1456" s="228" t="s">
        <v>28</v>
      </c>
      <c r="I1456" s="230"/>
      <c r="J1456" s="227"/>
      <c r="K1456" s="227"/>
      <c r="L1456" s="231"/>
      <c r="M1456" s="232"/>
      <c r="N1456" s="233"/>
      <c r="O1456" s="233"/>
      <c r="P1456" s="233"/>
      <c r="Q1456" s="233"/>
      <c r="R1456" s="233"/>
      <c r="S1456" s="233"/>
      <c r="T1456" s="234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5" t="s">
        <v>168</v>
      </c>
      <c r="AU1456" s="235" t="s">
        <v>178</v>
      </c>
      <c r="AV1456" s="13" t="s">
        <v>81</v>
      </c>
      <c r="AW1456" s="13" t="s">
        <v>35</v>
      </c>
      <c r="AX1456" s="13" t="s">
        <v>73</v>
      </c>
      <c r="AY1456" s="235" t="s">
        <v>154</v>
      </c>
    </row>
    <row r="1457" spans="1:51" s="13" customFormat="1" ht="12">
      <c r="A1457" s="13"/>
      <c r="B1457" s="226"/>
      <c r="C1457" s="227"/>
      <c r="D1457" s="219" t="s">
        <v>168</v>
      </c>
      <c r="E1457" s="228" t="s">
        <v>28</v>
      </c>
      <c r="F1457" s="229" t="s">
        <v>1781</v>
      </c>
      <c r="G1457" s="227"/>
      <c r="H1457" s="228" t="s">
        <v>28</v>
      </c>
      <c r="I1457" s="230"/>
      <c r="J1457" s="227"/>
      <c r="K1457" s="227"/>
      <c r="L1457" s="231"/>
      <c r="M1457" s="232"/>
      <c r="N1457" s="233"/>
      <c r="O1457" s="233"/>
      <c r="P1457" s="233"/>
      <c r="Q1457" s="233"/>
      <c r="R1457" s="233"/>
      <c r="S1457" s="233"/>
      <c r="T1457" s="234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5" t="s">
        <v>168</v>
      </c>
      <c r="AU1457" s="235" t="s">
        <v>178</v>
      </c>
      <c r="AV1457" s="13" t="s">
        <v>81</v>
      </c>
      <c r="AW1457" s="13" t="s">
        <v>35</v>
      </c>
      <c r="AX1457" s="13" t="s">
        <v>73</v>
      </c>
      <c r="AY1457" s="235" t="s">
        <v>154</v>
      </c>
    </row>
    <row r="1458" spans="1:51" s="14" customFormat="1" ht="12">
      <c r="A1458" s="14"/>
      <c r="B1458" s="236"/>
      <c r="C1458" s="237"/>
      <c r="D1458" s="219" t="s">
        <v>168</v>
      </c>
      <c r="E1458" s="238" t="s">
        <v>28</v>
      </c>
      <c r="F1458" s="239" t="s">
        <v>1782</v>
      </c>
      <c r="G1458" s="237"/>
      <c r="H1458" s="240">
        <v>30</v>
      </c>
      <c r="I1458" s="241"/>
      <c r="J1458" s="237"/>
      <c r="K1458" s="237"/>
      <c r="L1458" s="242"/>
      <c r="M1458" s="243"/>
      <c r="N1458" s="244"/>
      <c r="O1458" s="244"/>
      <c r="P1458" s="244"/>
      <c r="Q1458" s="244"/>
      <c r="R1458" s="244"/>
      <c r="S1458" s="244"/>
      <c r="T1458" s="245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46" t="s">
        <v>168</v>
      </c>
      <c r="AU1458" s="246" t="s">
        <v>178</v>
      </c>
      <c r="AV1458" s="14" t="s">
        <v>83</v>
      </c>
      <c r="AW1458" s="14" t="s">
        <v>35</v>
      </c>
      <c r="AX1458" s="14" t="s">
        <v>73</v>
      </c>
      <c r="AY1458" s="246" t="s">
        <v>154</v>
      </c>
    </row>
    <row r="1459" spans="1:51" s="14" customFormat="1" ht="12">
      <c r="A1459" s="14"/>
      <c r="B1459" s="236"/>
      <c r="C1459" s="237"/>
      <c r="D1459" s="219" t="s">
        <v>168</v>
      </c>
      <c r="E1459" s="238" t="s">
        <v>28</v>
      </c>
      <c r="F1459" s="239" t="s">
        <v>1783</v>
      </c>
      <c r="G1459" s="237"/>
      <c r="H1459" s="240">
        <v>14.497</v>
      </c>
      <c r="I1459" s="241"/>
      <c r="J1459" s="237"/>
      <c r="K1459" s="237"/>
      <c r="L1459" s="242"/>
      <c r="M1459" s="243"/>
      <c r="N1459" s="244"/>
      <c r="O1459" s="244"/>
      <c r="P1459" s="244"/>
      <c r="Q1459" s="244"/>
      <c r="R1459" s="244"/>
      <c r="S1459" s="244"/>
      <c r="T1459" s="245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6" t="s">
        <v>168</v>
      </c>
      <c r="AU1459" s="246" t="s">
        <v>178</v>
      </c>
      <c r="AV1459" s="14" t="s">
        <v>83</v>
      </c>
      <c r="AW1459" s="14" t="s">
        <v>35</v>
      </c>
      <c r="AX1459" s="14" t="s">
        <v>73</v>
      </c>
      <c r="AY1459" s="246" t="s">
        <v>154</v>
      </c>
    </row>
    <row r="1460" spans="1:51" s="16" customFormat="1" ht="12">
      <c r="A1460" s="16"/>
      <c r="B1460" s="258"/>
      <c r="C1460" s="259"/>
      <c r="D1460" s="219" t="s">
        <v>168</v>
      </c>
      <c r="E1460" s="260" t="s">
        <v>28</v>
      </c>
      <c r="F1460" s="261" t="s">
        <v>887</v>
      </c>
      <c r="G1460" s="259"/>
      <c r="H1460" s="262">
        <v>289</v>
      </c>
      <c r="I1460" s="263"/>
      <c r="J1460" s="259"/>
      <c r="K1460" s="259"/>
      <c r="L1460" s="264"/>
      <c r="M1460" s="265"/>
      <c r="N1460" s="266"/>
      <c r="O1460" s="266"/>
      <c r="P1460" s="266"/>
      <c r="Q1460" s="266"/>
      <c r="R1460" s="266"/>
      <c r="S1460" s="266"/>
      <c r="T1460" s="267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T1460" s="268" t="s">
        <v>168</v>
      </c>
      <c r="AU1460" s="268" t="s">
        <v>178</v>
      </c>
      <c r="AV1460" s="16" t="s">
        <v>178</v>
      </c>
      <c r="AW1460" s="16" t="s">
        <v>35</v>
      </c>
      <c r="AX1460" s="16" t="s">
        <v>73</v>
      </c>
      <c r="AY1460" s="268" t="s">
        <v>154</v>
      </c>
    </row>
    <row r="1461" spans="1:51" s="13" customFormat="1" ht="12">
      <c r="A1461" s="13"/>
      <c r="B1461" s="226"/>
      <c r="C1461" s="227"/>
      <c r="D1461" s="219" t="s">
        <v>168</v>
      </c>
      <c r="E1461" s="228" t="s">
        <v>28</v>
      </c>
      <c r="F1461" s="229" t="s">
        <v>888</v>
      </c>
      <c r="G1461" s="227"/>
      <c r="H1461" s="228" t="s">
        <v>28</v>
      </c>
      <c r="I1461" s="230"/>
      <c r="J1461" s="227"/>
      <c r="K1461" s="227"/>
      <c r="L1461" s="231"/>
      <c r="M1461" s="232"/>
      <c r="N1461" s="233"/>
      <c r="O1461" s="233"/>
      <c r="P1461" s="233"/>
      <c r="Q1461" s="233"/>
      <c r="R1461" s="233"/>
      <c r="S1461" s="233"/>
      <c r="T1461" s="234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5" t="s">
        <v>168</v>
      </c>
      <c r="AU1461" s="235" t="s">
        <v>178</v>
      </c>
      <c r="AV1461" s="13" t="s">
        <v>81</v>
      </c>
      <c r="AW1461" s="13" t="s">
        <v>35</v>
      </c>
      <c r="AX1461" s="13" t="s">
        <v>73</v>
      </c>
      <c r="AY1461" s="235" t="s">
        <v>154</v>
      </c>
    </row>
    <row r="1462" spans="1:51" s="14" customFormat="1" ht="12">
      <c r="A1462" s="14"/>
      <c r="B1462" s="236"/>
      <c r="C1462" s="237"/>
      <c r="D1462" s="219" t="s">
        <v>168</v>
      </c>
      <c r="E1462" s="238" t="s">
        <v>28</v>
      </c>
      <c r="F1462" s="239" t="s">
        <v>1784</v>
      </c>
      <c r="G1462" s="237"/>
      <c r="H1462" s="240">
        <v>29</v>
      </c>
      <c r="I1462" s="241"/>
      <c r="J1462" s="237"/>
      <c r="K1462" s="237"/>
      <c r="L1462" s="242"/>
      <c r="M1462" s="243"/>
      <c r="N1462" s="244"/>
      <c r="O1462" s="244"/>
      <c r="P1462" s="244"/>
      <c r="Q1462" s="244"/>
      <c r="R1462" s="244"/>
      <c r="S1462" s="244"/>
      <c r="T1462" s="245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46" t="s">
        <v>168</v>
      </c>
      <c r="AU1462" s="246" t="s">
        <v>178</v>
      </c>
      <c r="AV1462" s="14" t="s">
        <v>83</v>
      </c>
      <c r="AW1462" s="14" t="s">
        <v>35</v>
      </c>
      <c r="AX1462" s="14" t="s">
        <v>73</v>
      </c>
      <c r="AY1462" s="246" t="s">
        <v>154</v>
      </c>
    </row>
    <row r="1463" spans="1:51" s="16" customFormat="1" ht="12">
      <c r="A1463" s="16"/>
      <c r="B1463" s="258"/>
      <c r="C1463" s="259"/>
      <c r="D1463" s="219" t="s">
        <v>168</v>
      </c>
      <c r="E1463" s="260" t="s">
        <v>28</v>
      </c>
      <c r="F1463" s="261" t="s">
        <v>890</v>
      </c>
      <c r="G1463" s="259"/>
      <c r="H1463" s="262">
        <v>29</v>
      </c>
      <c r="I1463" s="263"/>
      <c r="J1463" s="259"/>
      <c r="K1463" s="259"/>
      <c r="L1463" s="264"/>
      <c r="M1463" s="265"/>
      <c r="N1463" s="266"/>
      <c r="O1463" s="266"/>
      <c r="P1463" s="266"/>
      <c r="Q1463" s="266"/>
      <c r="R1463" s="266"/>
      <c r="S1463" s="266"/>
      <c r="T1463" s="267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T1463" s="268" t="s">
        <v>168</v>
      </c>
      <c r="AU1463" s="268" t="s">
        <v>178</v>
      </c>
      <c r="AV1463" s="16" t="s">
        <v>178</v>
      </c>
      <c r="AW1463" s="16" t="s">
        <v>35</v>
      </c>
      <c r="AX1463" s="16" t="s">
        <v>81</v>
      </c>
      <c r="AY1463" s="268" t="s">
        <v>154</v>
      </c>
    </row>
    <row r="1464" spans="1:65" s="2" customFormat="1" ht="24.15" customHeight="1">
      <c r="A1464" s="40"/>
      <c r="B1464" s="41"/>
      <c r="C1464" s="206" t="s">
        <v>1785</v>
      </c>
      <c r="D1464" s="206" t="s">
        <v>157</v>
      </c>
      <c r="E1464" s="207" t="s">
        <v>892</v>
      </c>
      <c r="F1464" s="208" t="s">
        <v>893</v>
      </c>
      <c r="G1464" s="209" t="s">
        <v>160</v>
      </c>
      <c r="H1464" s="210">
        <v>58</v>
      </c>
      <c r="I1464" s="211"/>
      <c r="J1464" s="212">
        <f>ROUND(I1464*H1464,2)</f>
        <v>0</v>
      </c>
      <c r="K1464" s="208" t="s">
        <v>161</v>
      </c>
      <c r="L1464" s="46"/>
      <c r="M1464" s="213" t="s">
        <v>28</v>
      </c>
      <c r="N1464" s="214" t="s">
        <v>44</v>
      </c>
      <c r="O1464" s="86"/>
      <c r="P1464" s="215">
        <f>O1464*H1464</f>
        <v>0</v>
      </c>
      <c r="Q1464" s="215">
        <v>0.0079</v>
      </c>
      <c r="R1464" s="215">
        <f>Q1464*H1464</f>
        <v>0.45820000000000005</v>
      </c>
      <c r="S1464" s="215">
        <v>0</v>
      </c>
      <c r="T1464" s="216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17" t="s">
        <v>162</v>
      </c>
      <c r="AT1464" s="217" t="s">
        <v>157</v>
      </c>
      <c r="AU1464" s="217" t="s">
        <v>178</v>
      </c>
      <c r="AY1464" s="19" t="s">
        <v>154</v>
      </c>
      <c r="BE1464" s="218">
        <f>IF(N1464="základní",J1464,0)</f>
        <v>0</v>
      </c>
      <c r="BF1464" s="218">
        <f>IF(N1464="snížená",J1464,0)</f>
        <v>0</v>
      </c>
      <c r="BG1464" s="218">
        <f>IF(N1464="zákl. přenesená",J1464,0)</f>
        <v>0</v>
      </c>
      <c r="BH1464" s="218">
        <f>IF(N1464="sníž. přenesená",J1464,0)</f>
        <v>0</v>
      </c>
      <c r="BI1464" s="218">
        <f>IF(N1464="nulová",J1464,0)</f>
        <v>0</v>
      </c>
      <c r="BJ1464" s="19" t="s">
        <v>81</v>
      </c>
      <c r="BK1464" s="218">
        <f>ROUND(I1464*H1464,2)</f>
        <v>0</v>
      </c>
      <c r="BL1464" s="19" t="s">
        <v>162</v>
      </c>
      <c r="BM1464" s="217" t="s">
        <v>1786</v>
      </c>
    </row>
    <row r="1465" spans="1:47" s="2" customFormat="1" ht="12">
      <c r="A1465" s="40"/>
      <c r="B1465" s="41"/>
      <c r="C1465" s="42"/>
      <c r="D1465" s="219" t="s">
        <v>164</v>
      </c>
      <c r="E1465" s="42"/>
      <c r="F1465" s="220" t="s">
        <v>895</v>
      </c>
      <c r="G1465" s="42"/>
      <c r="H1465" s="42"/>
      <c r="I1465" s="221"/>
      <c r="J1465" s="42"/>
      <c r="K1465" s="42"/>
      <c r="L1465" s="46"/>
      <c r="M1465" s="222"/>
      <c r="N1465" s="223"/>
      <c r="O1465" s="86"/>
      <c r="P1465" s="86"/>
      <c r="Q1465" s="86"/>
      <c r="R1465" s="86"/>
      <c r="S1465" s="86"/>
      <c r="T1465" s="87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T1465" s="19" t="s">
        <v>164</v>
      </c>
      <c r="AU1465" s="19" t="s">
        <v>178</v>
      </c>
    </row>
    <row r="1466" spans="1:47" s="2" customFormat="1" ht="12">
      <c r="A1466" s="40"/>
      <c r="B1466" s="41"/>
      <c r="C1466" s="42"/>
      <c r="D1466" s="224" t="s">
        <v>166</v>
      </c>
      <c r="E1466" s="42"/>
      <c r="F1466" s="225" t="s">
        <v>896</v>
      </c>
      <c r="G1466" s="42"/>
      <c r="H1466" s="42"/>
      <c r="I1466" s="221"/>
      <c r="J1466" s="42"/>
      <c r="K1466" s="42"/>
      <c r="L1466" s="46"/>
      <c r="M1466" s="222"/>
      <c r="N1466" s="223"/>
      <c r="O1466" s="86"/>
      <c r="P1466" s="86"/>
      <c r="Q1466" s="86"/>
      <c r="R1466" s="86"/>
      <c r="S1466" s="86"/>
      <c r="T1466" s="87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T1466" s="19" t="s">
        <v>166</v>
      </c>
      <c r="AU1466" s="19" t="s">
        <v>178</v>
      </c>
    </row>
    <row r="1467" spans="1:51" s="13" customFormat="1" ht="12">
      <c r="A1467" s="13"/>
      <c r="B1467" s="226"/>
      <c r="C1467" s="227"/>
      <c r="D1467" s="219" t="s">
        <v>168</v>
      </c>
      <c r="E1467" s="228" t="s">
        <v>28</v>
      </c>
      <c r="F1467" s="229" t="s">
        <v>871</v>
      </c>
      <c r="G1467" s="227"/>
      <c r="H1467" s="228" t="s">
        <v>28</v>
      </c>
      <c r="I1467" s="230"/>
      <c r="J1467" s="227"/>
      <c r="K1467" s="227"/>
      <c r="L1467" s="231"/>
      <c r="M1467" s="232"/>
      <c r="N1467" s="233"/>
      <c r="O1467" s="233"/>
      <c r="P1467" s="233"/>
      <c r="Q1467" s="233"/>
      <c r="R1467" s="233"/>
      <c r="S1467" s="233"/>
      <c r="T1467" s="234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5" t="s">
        <v>168</v>
      </c>
      <c r="AU1467" s="235" t="s">
        <v>178</v>
      </c>
      <c r="AV1467" s="13" t="s">
        <v>81</v>
      </c>
      <c r="AW1467" s="13" t="s">
        <v>35</v>
      </c>
      <c r="AX1467" s="13" t="s">
        <v>73</v>
      </c>
      <c r="AY1467" s="235" t="s">
        <v>154</v>
      </c>
    </row>
    <row r="1468" spans="1:51" s="13" customFormat="1" ht="12">
      <c r="A1468" s="13"/>
      <c r="B1468" s="226"/>
      <c r="C1468" s="227"/>
      <c r="D1468" s="219" t="s">
        <v>168</v>
      </c>
      <c r="E1468" s="228" t="s">
        <v>28</v>
      </c>
      <c r="F1468" s="229" t="s">
        <v>872</v>
      </c>
      <c r="G1468" s="227"/>
      <c r="H1468" s="228" t="s">
        <v>28</v>
      </c>
      <c r="I1468" s="230"/>
      <c r="J1468" s="227"/>
      <c r="K1468" s="227"/>
      <c r="L1468" s="231"/>
      <c r="M1468" s="232"/>
      <c r="N1468" s="233"/>
      <c r="O1468" s="233"/>
      <c r="P1468" s="233"/>
      <c r="Q1468" s="233"/>
      <c r="R1468" s="233"/>
      <c r="S1468" s="233"/>
      <c r="T1468" s="234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5" t="s">
        <v>168</v>
      </c>
      <c r="AU1468" s="235" t="s">
        <v>178</v>
      </c>
      <c r="AV1468" s="13" t="s">
        <v>81</v>
      </c>
      <c r="AW1468" s="13" t="s">
        <v>35</v>
      </c>
      <c r="AX1468" s="13" t="s">
        <v>73</v>
      </c>
      <c r="AY1468" s="235" t="s">
        <v>154</v>
      </c>
    </row>
    <row r="1469" spans="1:51" s="13" customFormat="1" ht="12">
      <c r="A1469" s="13"/>
      <c r="B1469" s="226"/>
      <c r="C1469" s="227"/>
      <c r="D1469" s="219" t="s">
        <v>168</v>
      </c>
      <c r="E1469" s="228" t="s">
        <v>28</v>
      </c>
      <c r="F1469" s="229" t="s">
        <v>897</v>
      </c>
      <c r="G1469" s="227"/>
      <c r="H1469" s="228" t="s">
        <v>28</v>
      </c>
      <c r="I1469" s="230"/>
      <c r="J1469" s="227"/>
      <c r="K1469" s="227"/>
      <c r="L1469" s="231"/>
      <c r="M1469" s="232"/>
      <c r="N1469" s="233"/>
      <c r="O1469" s="233"/>
      <c r="P1469" s="233"/>
      <c r="Q1469" s="233"/>
      <c r="R1469" s="233"/>
      <c r="S1469" s="233"/>
      <c r="T1469" s="234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5" t="s">
        <v>168</v>
      </c>
      <c r="AU1469" s="235" t="s">
        <v>178</v>
      </c>
      <c r="AV1469" s="13" t="s">
        <v>81</v>
      </c>
      <c r="AW1469" s="13" t="s">
        <v>35</v>
      </c>
      <c r="AX1469" s="13" t="s">
        <v>73</v>
      </c>
      <c r="AY1469" s="235" t="s">
        <v>154</v>
      </c>
    </row>
    <row r="1470" spans="1:51" s="14" customFormat="1" ht="12">
      <c r="A1470" s="14"/>
      <c r="B1470" s="236"/>
      <c r="C1470" s="237"/>
      <c r="D1470" s="219" t="s">
        <v>168</v>
      </c>
      <c r="E1470" s="238" t="s">
        <v>28</v>
      </c>
      <c r="F1470" s="239" t="s">
        <v>1787</v>
      </c>
      <c r="G1470" s="237"/>
      <c r="H1470" s="240">
        <v>58</v>
      </c>
      <c r="I1470" s="241"/>
      <c r="J1470" s="237"/>
      <c r="K1470" s="237"/>
      <c r="L1470" s="242"/>
      <c r="M1470" s="243"/>
      <c r="N1470" s="244"/>
      <c r="O1470" s="244"/>
      <c r="P1470" s="244"/>
      <c r="Q1470" s="244"/>
      <c r="R1470" s="244"/>
      <c r="S1470" s="244"/>
      <c r="T1470" s="245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46" t="s">
        <v>168</v>
      </c>
      <c r="AU1470" s="246" t="s">
        <v>178</v>
      </c>
      <c r="AV1470" s="14" t="s">
        <v>83</v>
      </c>
      <c r="AW1470" s="14" t="s">
        <v>35</v>
      </c>
      <c r="AX1470" s="14" t="s">
        <v>81</v>
      </c>
      <c r="AY1470" s="246" t="s">
        <v>154</v>
      </c>
    </row>
    <row r="1471" spans="1:65" s="2" customFormat="1" ht="24.15" customHeight="1">
      <c r="A1471" s="40"/>
      <c r="B1471" s="41"/>
      <c r="C1471" s="206" t="s">
        <v>1788</v>
      </c>
      <c r="D1471" s="206" t="s">
        <v>157</v>
      </c>
      <c r="E1471" s="207" t="s">
        <v>900</v>
      </c>
      <c r="F1471" s="208" t="s">
        <v>901</v>
      </c>
      <c r="G1471" s="209" t="s">
        <v>160</v>
      </c>
      <c r="H1471" s="210">
        <v>1.7</v>
      </c>
      <c r="I1471" s="211"/>
      <c r="J1471" s="212">
        <f>ROUND(I1471*H1471,2)</f>
        <v>0</v>
      </c>
      <c r="K1471" s="208" t="s">
        <v>161</v>
      </c>
      <c r="L1471" s="46"/>
      <c r="M1471" s="213" t="s">
        <v>28</v>
      </c>
      <c r="N1471" s="214" t="s">
        <v>44</v>
      </c>
      <c r="O1471" s="86"/>
      <c r="P1471" s="215">
        <f>O1471*H1471</f>
        <v>0</v>
      </c>
      <c r="Q1471" s="215">
        <v>0.02048</v>
      </c>
      <c r="R1471" s="215">
        <f>Q1471*H1471</f>
        <v>0.034816</v>
      </c>
      <c r="S1471" s="215">
        <v>0</v>
      </c>
      <c r="T1471" s="216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17" t="s">
        <v>162</v>
      </c>
      <c r="AT1471" s="217" t="s">
        <v>157</v>
      </c>
      <c r="AU1471" s="217" t="s">
        <v>178</v>
      </c>
      <c r="AY1471" s="19" t="s">
        <v>154</v>
      </c>
      <c r="BE1471" s="218">
        <f>IF(N1471="základní",J1471,0)</f>
        <v>0</v>
      </c>
      <c r="BF1471" s="218">
        <f>IF(N1471="snížená",J1471,0)</f>
        <v>0</v>
      </c>
      <c r="BG1471" s="218">
        <f>IF(N1471="zákl. přenesená",J1471,0)</f>
        <v>0</v>
      </c>
      <c r="BH1471" s="218">
        <f>IF(N1471="sníž. přenesená",J1471,0)</f>
        <v>0</v>
      </c>
      <c r="BI1471" s="218">
        <f>IF(N1471="nulová",J1471,0)</f>
        <v>0</v>
      </c>
      <c r="BJ1471" s="19" t="s">
        <v>81</v>
      </c>
      <c r="BK1471" s="218">
        <f>ROUND(I1471*H1471,2)</f>
        <v>0</v>
      </c>
      <c r="BL1471" s="19" t="s">
        <v>162</v>
      </c>
      <c r="BM1471" s="217" t="s">
        <v>1789</v>
      </c>
    </row>
    <row r="1472" spans="1:47" s="2" customFormat="1" ht="12">
      <c r="A1472" s="40"/>
      <c r="B1472" s="41"/>
      <c r="C1472" s="42"/>
      <c r="D1472" s="219" t="s">
        <v>164</v>
      </c>
      <c r="E1472" s="42"/>
      <c r="F1472" s="220" t="s">
        <v>903</v>
      </c>
      <c r="G1472" s="42"/>
      <c r="H1472" s="42"/>
      <c r="I1472" s="221"/>
      <c r="J1472" s="42"/>
      <c r="K1472" s="42"/>
      <c r="L1472" s="46"/>
      <c r="M1472" s="222"/>
      <c r="N1472" s="223"/>
      <c r="O1472" s="86"/>
      <c r="P1472" s="86"/>
      <c r="Q1472" s="86"/>
      <c r="R1472" s="86"/>
      <c r="S1472" s="86"/>
      <c r="T1472" s="87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T1472" s="19" t="s">
        <v>164</v>
      </c>
      <c r="AU1472" s="19" t="s">
        <v>178</v>
      </c>
    </row>
    <row r="1473" spans="1:47" s="2" customFormat="1" ht="12">
      <c r="A1473" s="40"/>
      <c r="B1473" s="41"/>
      <c r="C1473" s="42"/>
      <c r="D1473" s="224" t="s">
        <v>166</v>
      </c>
      <c r="E1473" s="42"/>
      <c r="F1473" s="225" t="s">
        <v>904</v>
      </c>
      <c r="G1473" s="42"/>
      <c r="H1473" s="42"/>
      <c r="I1473" s="221"/>
      <c r="J1473" s="42"/>
      <c r="K1473" s="42"/>
      <c r="L1473" s="46"/>
      <c r="M1473" s="222"/>
      <c r="N1473" s="223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166</v>
      </c>
      <c r="AU1473" s="19" t="s">
        <v>178</v>
      </c>
    </row>
    <row r="1474" spans="1:51" s="13" customFormat="1" ht="12">
      <c r="A1474" s="13"/>
      <c r="B1474" s="226"/>
      <c r="C1474" s="227"/>
      <c r="D1474" s="219" t="s">
        <v>168</v>
      </c>
      <c r="E1474" s="228" t="s">
        <v>28</v>
      </c>
      <c r="F1474" s="229" t="s">
        <v>871</v>
      </c>
      <c r="G1474" s="227"/>
      <c r="H1474" s="228" t="s">
        <v>28</v>
      </c>
      <c r="I1474" s="230"/>
      <c r="J1474" s="227"/>
      <c r="K1474" s="227"/>
      <c r="L1474" s="231"/>
      <c r="M1474" s="232"/>
      <c r="N1474" s="233"/>
      <c r="O1474" s="233"/>
      <c r="P1474" s="233"/>
      <c r="Q1474" s="233"/>
      <c r="R1474" s="233"/>
      <c r="S1474" s="233"/>
      <c r="T1474" s="234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5" t="s">
        <v>168</v>
      </c>
      <c r="AU1474" s="235" t="s">
        <v>178</v>
      </c>
      <c r="AV1474" s="13" t="s">
        <v>81</v>
      </c>
      <c r="AW1474" s="13" t="s">
        <v>35</v>
      </c>
      <c r="AX1474" s="13" t="s">
        <v>73</v>
      </c>
      <c r="AY1474" s="235" t="s">
        <v>154</v>
      </c>
    </row>
    <row r="1475" spans="1:51" s="13" customFormat="1" ht="12">
      <c r="A1475" s="13"/>
      <c r="B1475" s="226"/>
      <c r="C1475" s="227"/>
      <c r="D1475" s="219" t="s">
        <v>168</v>
      </c>
      <c r="E1475" s="228" t="s">
        <v>28</v>
      </c>
      <c r="F1475" s="229" t="s">
        <v>905</v>
      </c>
      <c r="G1475" s="227"/>
      <c r="H1475" s="228" t="s">
        <v>28</v>
      </c>
      <c r="I1475" s="230"/>
      <c r="J1475" s="227"/>
      <c r="K1475" s="227"/>
      <c r="L1475" s="231"/>
      <c r="M1475" s="232"/>
      <c r="N1475" s="233"/>
      <c r="O1475" s="233"/>
      <c r="P1475" s="233"/>
      <c r="Q1475" s="233"/>
      <c r="R1475" s="233"/>
      <c r="S1475" s="233"/>
      <c r="T1475" s="234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5" t="s">
        <v>168</v>
      </c>
      <c r="AU1475" s="235" t="s">
        <v>178</v>
      </c>
      <c r="AV1475" s="13" t="s">
        <v>81</v>
      </c>
      <c r="AW1475" s="13" t="s">
        <v>35</v>
      </c>
      <c r="AX1475" s="13" t="s">
        <v>73</v>
      </c>
      <c r="AY1475" s="235" t="s">
        <v>154</v>
      </c>
    </row>
    <row r="1476" spans="1:51" s="13" customFormat="1" ht="12">
      <c r="A1476" s="13"/>
      <c r="B1476" s="226"/>
      <c r="C1476" s="227"/>
      <c r="D1476" s="219" t="s">
        <v>168</v>
      </c>
      <c r="E1476" s="228" t="s">
        <v>28</v>
      </c>
      <c r="F1476" s="229" t="s">
        <v>1790</v>
      </c>
      <c r="G1476" s="227"/>
      <c r="H1476" s="228" t="s">
        <v>28</v>
      </c>
      <c r="I1476" s="230"/>
      <c r="J1476" s="227"/>
      <c r="K1476" s="227"/>
      <c r="L1476" s="231"/>
      <c r="M1476" s="232"/>
      <c r="N1476" s="233"/>
      <c r="O1476" s="233"/>
      <c r="P1476" s="233"/>
      <c r="Q1476" s="233"/>
      <c r="R1476" s="233"/>
      <c r="S1476" s="233"/>
      <c r="T1476" s="234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5" t="s">
        <v>168</v>
      </c>
      <c r="AU1476" s="235" t="s">
        <v>178</v>
      </c>
      <c r="AV1476" s="13" t="s">
        <v>81</v>
      </c>
      <c r="AW1476" s="13" t="s">
        <v>35</v>
      </c>
      <c r="AX1476" s="13" t="s">
        <v>73</v>
      </c>
      <c r="AY1476" s="235" t="s">
        <v>154</v>
      </c>
    </row>
    <row r="1477" spans="1:51" s="14" customFormat="1" ht="12">
      <c r="A1477" s="14"/>
      <c r="B1477" s="236"/>
      <c r="C1477" s="237"/>
      <c r="D1477" s="219" t="s">
        <v>168</v>
      </c>
      <c r="E1477" s="238" t="s">
        <v>28</v>
      </c>
      <c r="F1477" s="239" t="s">
        <v>1791</v>
      </c>
      <c r="G1477" s="237"/>
      <c r="H1477" s="240">
        <v>17</v>
      </c>
      <c r="I1477" s="241"/>
      <c r="J1477" s="237"/>
      <c r="K1477" s="237"/>
      <c r="L1477" s="242"/>
      <c r="M1477" s="243"/>
      <c r="N1477" s="244"/>
      <c r="O1477" s="244"/>
      <c r="P1477" s="244"/>
      <c r="Q1477" s="244"/>
      <c r="R1477" s="244"/>
      <c r="S1477" s="244"/>
      <c r="T1477" s="245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6" t="s">
        <v>168</v>
      </c>
      <c r="AU1477" s="246" t="s">
        <v>178</v>
      </c>
      <c r="AV1477" s="14" t="s">
        <v>83</v>
      </c>
      <c r="AW1477" s="14" t="s">
        <v>35</v>
      </c>
      <c r="AX1477" s="14" t="s">
        <v>73</v>
      </c>
      <c r="AY1477" s="246" t="s">
        <v>154</v>
      </c>
    </row>
    <row r="1478" spans="1:51" s="16" customFormat="1" ht="12">
      <c r="A1478" s="16"/>
      <c r="B1478" s="258"/>
      <c r="C1478" s="259"/>
      <c r="D1478" s="219" t="s">
        <v>168</v>
      </c>
      <c r="E1478" s="260" t="s">
        <v>28</v>
      </c>
      <c r="F1478" s="261" t="s">
        <v>908</v>
      </c>
      <c r="G1478" s="259"/>
      <c r="H1478" s="262">
        <v>17</v>
      </c>
      <c r="I1478" s="263"/>
      <c r="J1478" s="259"/>
      <c r="K1478" s="259"/>
      <c r="L1478" s="264"/>
      <c r="M1478" s="265"/>
      <c r="N1478" s="266"/>
      <c r="O1478" s="266"/>
      <c r="P1478" s="266"/>
      <c r="Q1478" s="266"/>
      <c r="R1478" s="266"/>
      <c r="S1478" s="266"/>
      <c r="T1478" s="267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T1478" s="268" t="s">
        <v>168</v>
      </c>
      <c r="AU1478" s="268" t="s">
        <v>178</v>
      </c>
      <c r="AV1478" s="16" t="s">
        <v>178</v>
      </c>
      <c r="AW1478" s="16" t="s">
        <v>35</v>
      </c>
      <c r="AX1478" s="16" t="s">
        <v>73</v>
      </c>
      <c r="AY1478" s="268" t="s">
        <v>154</v>
      </c>
    </row>
    <row r="1479" spans="1:51" s="13" customFormat="1" ht="12">
      <c r="A1479" s="13"/>
      <c r="B1479" s="226"/>
      <c r="C1479" s="227"/>
      <c r="D1479" s="219" t="s">
        <v>168</v>
      </c>
      <c r="E1479" s="228" t="s">
        <v>28</v>
      </c>
      <c r="F1479" s="229" t="s">
        <v>888</v>
      </c>
      <c r="G1479" s="227"/>
      <c r="H1479" s="228" t="s">
        <v>28</v>
      </c>
      <c r="I1479" s="230"/>
      <c r="J1479" s="227"/>
      <c r="K1479" s="227"/>
      <c r="L1479" s="231"/>
      <c r="M1479" s="232"/>
      <c r="N1479" s="233"/>
      <c r="O1479" s="233"/>
      <c r="P1479" s="233"/>
      <c r="Q1479" s="233"/>
      <c r="R1479" s="233"/>
      <c r="S1479" s="233"/>
      <c r="T1479" s="234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5" t="s">
        <v>168</v>
      </c>
      <c r="AU1479" s="235" t="s">
        <v>178</v>
      </c>
      <c r="AV1479" s="13" t="s">
        <v>81</v>
      </c>
      <c r="AW1479" s="13" t="s">
        <v>35</v>
      </c>
      <c r="AX1479" s="13" t="s">
        <v>73</v>
      </c>
      <c r="AY1479" s="235" t="s">
        <v>154</v>
      </c>
    </row>
    <row r="1480" spans="1:51" s="14" customFormat="1" ht="12">
      <c r="A1480" s="14"/>
      <c r="B1480" s="236"/>
      <c r="C1480" s="237"/>
      <c r="D1480" s="219" t="s">
        <v>168</v>
      </c>
      <c r="E1480" s="238" t="s">
        <v>28</v>
      </c>
      <c r="F1480" s="239" t="s">
        <v>1792</v>
      </c>
      <c r="G1480" s="237"/>
      <c r="H1480" s="240">
        <v>1.7</v>
      </c>
      <c r="I1480" s="241"/>
      <c r="J1480" s="237"/>
      <c r="K1480" s="237"/>
      <c r="L1480" s="242"/>
      <c r="M1480" s="243"/>
      <c r="N1480" s="244"/>
      <c r="O1480" s="244"/>
      <c r="P1480" s="244"/>
      <c r="Q1480" s="244"/>
      <c r="R1480" s="244"/>
      <c r="S1480" s="244"/>
      <c r="T1480" s="245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6" t="s">
        <v>168</v>
      </c>
      <c r="AU1480" s="246" t="s">
        <v>178</v>
      </c>
      <c r="AV1480" s="14" t="s">
        <v>83</v>
      </c>
      <c r="AW1480" s="14" t="s">
        <v>35</v>
      </c>
      <c r="AX1480" s="14" t="s">
        <v>73</v>
      </c>
      <c r="AY1480" s="246" t="s">
        <v>154</v>
      </c>
    </row>
    <row r="1481" spans="1:51" s="16" customFormat="1" ht="12">
      <c r="A1481" s="16"/>
      <c r="B1481" s="258"/>
      <c r="C1481" s="259"/>
      <c r="D1481" s="219" t="s">
        <v>168</v>
      </c>
      <c r="E1481" s="260" t="s">
        <v>28</v>
      </c>
      <c r="F1481" s="261" t="s">
        <v>910</v>
      </c>
      <c r="G1481" s="259"/>
      <c r="H1481" s="262">
        <v>1.7</v>
      </c>
      <c r="I1481" s="263"/>
      <c r="J1481" s="259"/>
      <c r="K1481" s="259"/>
      <c r="L1481" s="264"/>
      <c r="M1481" s="265"/>
      <c r="N1481" s="266"/>
      <c r="O1481" s="266"/>
      <c r="P1481" s="266"/>
      <c r="Q1481" s="266"/>
      <c r="R1481" s="266"/>
      <c r="S1481" s="266"/>
      <c r="T1481" s="267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T1481" s="268" t="s">
        <v>168</v>
      </c>
      <c r="AU1481" s="268" t="s">
        <v>178</v>
      </c>
      <c r="AV1481" s="16" t="s">
        <v>178</v>
      </c>
      <c r="AW1481" s="16" t="s">
        <v>35</v>
      </c>
      <c r="AX1481" s="16" t="s">
        <v>81</v>
      </c>
      <c r="AY1481" s="268" t="s">
        <v>154</v>
      </c>
    </row>
    <row r="1482" spans="1:65" s="2" customFormat="1" ht="24.15" customHeight="1">
      <c r="A1482" s="40"/>
      <c r="B1482" s="41"/>
      <c r="C1482" s="206" t="s">
        <v>1793</v>
      </c>
      <c r="D1482" s="206" t="s">
        <v>157</v>
      </c>
      <c r="E1482" s="207" t="s">
        <v>912</v>
      </c>
      <c r="F1482" s="208" t="s">
        <v>913</v>
      </c>
      <c r="G1482" s="209" t="s">
        <v>160</v>
      </c>
      <c r="H1482" s="210">
        <v>3.4</v>
      </c>
      <c r="I1482" s="211"/>
      <c r="J1482" s="212">
        <f>ROUND(I1482*H1482,2)</f>
        <v>0</v>
      </c>
      <c r="K1482" s="208" t="s">
        <v>161</v>
      </c>
      <c r="L1482" s="46"/>
      <c r="M1482" s="213" t="s">
        <v>28</v>
      </c>
      <c r="N1482" s="214" t="s">
        <v>44</v>
      </c>
      <c r="O1482" s="86"/>
      <c r="P1482" s="215">
        <f>O1482*H1482</f>
        <v>0</v>
      </c>
      <c r="Q1482" s="215">
        <v>0.0079</v>
      </c>
      <c r="R1482" s="215">
        <f>Q1482*H1482</f>
        <v>0.026860000000000002</v>
      </c>
      <c r="S1482" s="215">
        <v>0</v>
      </c>
      <c r="T1482" s="216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17" t="s">
        <v>162</v>
      </c>
      <c r="AT1482" s="217" t="s">
        <v>157</v>
      </c>
      <c r="AU1482" s="217" t="s">
        <v>178</v>
      </c>
      <c r="AY1482" s="19" t="s">
        <v>154</v>
      </c>
      <c r="BE1482" s="218">
        <f>IF(N1482="základní",J1482,0)</f>
        <v>0</v>
      </c>
      <c r="BF1482" s="218">
        <f>IF(N1482="snížená",J1482,0)</f>
        <v>0</v>
      </c>
      <c r="BG1482" s="218">
        <f>IF(N1482="zákl. přenesená",J1482,0)</f>
        <v>0</v>
      </c>
      <c r="BH1482" s="218">
        <f>IF(N1482="sníž. přenesená",J1482,0)</f>
        <v>0</v>
      </c>
      <c r="BI1482" s="218">
        <f>IF(N1482="nulová",J1482,0)</f>
        <v>0</v>
      </c>
      <c r="BJ1482" s="19" t="s">
        <v>81</v>
      </c>
      <c r="BK1482" s="218">
        <f>ROUND(I1482*H1482,2)</f>
        <v>0</v>
      </c>
      <c r="BL1482" s="19" t="s">
        <v>162</v>
      </c>
      <c r="BM1482" s="217" t="s">
        <v>1794</v>
      </c>
    </row>
    <row r="1483" spans="1:47" s="2" customFormat="1" ht="12">
      <c r="A1483" s="40"/>
      <c r="B1483" s="41"/>
      <c r="C1483" s="42"/>
      <c r="D1483" s="219" t="s">
        <v>164</v>
      </c>
      <c r="E1483" s="42"/>
      <c r="F1483" s="220" t="s">
        <v>915</v>
      </c>
      <c r="G1483" s="42"/>
      <c r="H1483" s="42"/>
      <c r="I1483" s="221"/>
      <c r="J1483" s="42"/>
      <c r="K1483" s="42"/>
      <c r="L1483" s="46"/>
      <c r="M1483" s="222"/>
      <c r="N1483" s="223"/>
      <c r="O1483" s="86"/>
      <c r="P1483" s="86"/>
      <c r="Q1483" s="86"/>
      <c r="R1483" s="86"/>
      <c r="S1483" s="86"/>
      <c r="T1483" s="87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T1483" s="19" t="s">
        <v>164</v>
      </c>
      <c r="AU1483" s="19" t="s">
        <v>178</v>
      </c>
    </row>
    <row r="1484" spans="1:47" s="2" customFormat="1" ht="12">
      <c r="A1484" s="40"/>
      <c r="B1484" s="41"/>
      <c r="C1484" s="42"/>
      <c r="D1484" s="224" t="s">
        <v>166</v>
      </c>
      <c r="E1484" s="42"/>
      <c r="F1484" s="225" t="s">
        <v>916</v>
      </c>
      <c r="G1484" s="42"/>
      <c r="H1484" s="42"/>
      <c r="I1484" s="221"/>
      <c r="J1484" s="42"/>
      <c r="K1484" s="42"/>
      <c r="L1484" s="46"/>
      <c r="M1484" s="222"/>
      <c r="N1484" s="223"/>
      <c r="O1484" s="86"/>
      <c r="P1484" s="86"/>
      <c r="Q1484" s="86"/>
      <c r="R1484" s="86"/>
      <c r="S1484" s="86"/>
      <c r="T1484" s="87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9" t="s">
        <v>166</v>
      </c>
      <c r="AU1484" s="19" t="s">
        <v>178</v>
      </c>
    </row>
    <row r="1485" spans="1:51" s="13" customFormat="1" ht="12">
      <c r="A1485" s="13"/>
      <c r="B1485" s="226"/>
      <c r="C1485" s="227"/>
      <c r="D1485" s="219" t="s">
        <v>168</v>
      </c>
      <c r="E1485" s="228" t="s">
        <v>28</v>
      </c>
      <c r="F1485" s="229" t="s">
        <v>871</v>
      </c>
      <c r="G1485" s="227"/>
      <c r="H1485" s="228" t="s">
        <v>28</v>
      </c>
      <c r="I1485" s="230"/>
      <c r="J1485" s="227"/>
      <c r="K1485" s="227"/>
      <c r="L1485" s="231"/>
      <c r="M1485" s="232"/>
      <c r="N1485" s="233"/>
      <c r="O1485" s="233"/>
      <c r="P1485" s="233"/>
      <c r="Q1485" s="233"/>
      <c r="R1485" s="233"/>
      <c r="S1485" s="233"/>
      <c r="T1485" s="234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5" t="s">
        <v>168</v>
      </c>
      <c r="AU1485" s="235" t="s">
        <v>178</v>
      </c>
      <c r="AV1485" s="13" t="s">
        <v>81</v>
      </c>
      <c r="AW1485" s="13" t="s">
        <v>35</v>
      </c>
      <c r="AX1485" s="13" t="s">
        <v>73</v>
      </c>
      <c r="AY1485" s="235" t="s">
        <v>154</v>
      </c>
    </row>
    <row r="1486" spans="1:51" s="13" customFormat="1" ht="12">
      <c r="A1486" s="13"/>
      <c r="B1486" s="226"/>
      <c r="C1486" s="227"/>
      <c r="D1486" s="219" t="s">
        <v>168</v>
      </c>
      <c r="E1486" s="228" t="s">
        <v>28</v>
      </c>
      <c r="F1486" s="229" t="s">
        <v>905</v>
      </c>
      <c r="G1486" s="227"/>
      <c r="H1486" s="228" t="s">
        <v>28</v>
      </c>
      <c r="I1486" s="230"/>
      <c r="J1486" s="227"/>
      <c r="K1486" s="227"/>
      <c r="L1486" s="231"/>
      <c r="M1486" s="232"/>
      <c r="N1486" s="233"/>
      <c r="O1486" s="233"/>
      <c r="P1486" s="233"/>
      <c r="Q1486" s="233"/>
      <c r="R1486" s="233"/>
      <c r="S1486" s="233"/>
      <c r="T1486" s="234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5" t="s">
        <v>168</v>
      </c>
      <c r="AU1486" s="235" t="s">
        <v>178</v>
      </c>
      <c r="AV1486" s="13" t="s">
        <v>81</v>
      </c>
      <c r="AW1486" s="13" t="s">
        <v>35</v>
      </c>
      <c r="AX1486" s="13" t="s">
        <v>73</v>
      </c>
      <c r="AY1486" s="235" t="s">
        <v>154</v>
      </c>
    </row>
    <row r="1487" spans="1:51" s="13" customFormat="1" ht="12">
      <c r="A1487" s="13"/>
      <c r="B1487" s="226"/>
      <c r="C1487" s="227"/>
      <c r="D1487" s="219" t="s">
        <v>168</v>
      </c>
      <c r="E1487" s="228" t="s">
        <v>28</v>
      </c>
      <c r="F1487" s="229" t="s">
        <v>917</v>
      </c>
      <c r="G1487" s="227"/>
      <c r="H1487" s="228" t="s">
        <v>28</v>
      </c>
      <c r="I1487" s="230"/>
      <c r="J1487" s="227"/>
      <c r="K1487" s="227"/>
      <c r="L1487" s="231"/>
      <c r="M1487" s="232"/>
      <c r="N1487" s="233"/>
      <c r="O1487" s="233"/>
      <c r="P1487" s="233"/>
      <c r="Q1487" s="233"/>
      <c r="R1487" s="233"/>
      <c r="S1487" s="233"/>
      <c r="T1487" s="234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5" t="s">
        <v>168</v>
      </c>
      <c r="AU1487" s="235" t="s">
        <v>178</v>
      </c>
      <c r="AV1487" s="13" t="s">
        <v>81</v>
      </c>
      <c r="AW1487" s="13" t="s">
        <v>35</v>
      </c>
      <c r="AX1487" s="13" t="s">
        <v>73</v>
      </c>
      <c r="AY1487" s="235" t="s">
        <v>154</v>
      </c>
    </row>
    <row r="1488" spans="1:51" s="14" customFormat="1" ht="12">
      <c r="A1488" s="14"/>
      <c r="B1488" s="236"/>
      <c r="C1488" s="237"/>
      <c r="D1488" s="219" t="s">
        <v>168</v>
      </c>
      <c r="E1488" s="238" t="s">
        <v>28</v>
      </c>
      <c r="F1488" s="239" t="s">
        <v>1795</v>
      </c>
      <c r="G1488" s="237"/>
      <c r="H1488" s="240">
        <v>3.4</v>
      </c>
      <c r="I1488" s="241"/>
      <c r="J1488" s="237"/>
      <c r="K1488" s="237"/>
      <c r="L1488" s="242"/>
      <c r="M1488" s="243"/>
      <c r="N1488" s="244"/>
      <c r="O1488" s="244"/>
      <c r="P1488" s="244"/>
      <c r="Q1488" s="244"/>
      <c r="R1488" s="244"/>
      <c r="S1488" s="244"/>
      <c r="T1488" s="245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46" t="s">
        <v>168</v>
      </c>
      <c r="AU1488" s="246" t="s">
        <v>178</v>
      </c>
      <c r="AV1488" s="14" t="s">
        <v>83</v>
      </c>
      <c r="AW1488" s="14" t="s">
        <v>35</v>
      </c>
      <c r="AX1488" s="14" t="s">
        <v>81</v>
      </c>
      <c r="AY1488" s="246" t="s">
        <v>154</v>
      </c>
    </row>
    <row r="1489" spans="1:65" s="2" customFormat="1" ht="24.15" customHeight="1">
      <c r="A1489" s="40"/>
      <c r="B1489" s="41"/>
      <c r="C1489" s="206" t="s">
        <v>1796</v>
      </c>
      <c r="D1489" s="206" t="s">
        <v>157</v>
      </c>
      <c r="E1489" s="207" t="s">
        <v>920</v>
      </c>
      <c r="F1489" s="208" t="s">
        <v>921</v>
      </c>
      <c r="G1489" s="209" t="s">
        <v>160</v>
      </c>
      <c r="H1489" s="210">
        <v>62</v>
      </c>
      <c r="I1489" s="211"/>
      <c r="J1489" s="212">
        <f>ROUND(I1489*H1489,2)</f>
        <v>0</v>
      </c>
      <c r="K1489" s="208" t="s">
        <v>161</v>
      </c>
      <c r="L1489" s="46"/>
      <c r="M1489" s="213" t="s">
        <v>28</v>
      </c>
      <c r="N1489" s="214" t="s">
        <v>44</v>
      </c>
      <c r="O1489" s="86"/>
      <c r="P1489" s="215">
        <f>O1489*H1489</f>
        <v>0</v>
      </c>
      <c r="Q1489" s="215">
        <v>0.0154</v>
      </c>
      <c r="R1489" s="215">
        <f>Q1489*H1489</f>
        <v>0.9548</v>
      </c>
      <c r="S1489" s="215">
        <v>0</v>
      </c>
      <c r="T1489" s="216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17" t="s">
        <v>162</v>
      </c>
      <c r="AT1489" s="217" t="s">
        <v>157</v>
      </c>
      <c r="AU1489" s="217" t="s">
        <v>178</v>
      </c>
      <c r="AY1489" s="19" t="s">
        <v>154</v>
      </c>
      <c r="BE1489" s="218">
        <f>IF(N1489="základní",J1489,0)</f>
        <v>0</v>
      </c>
      <c r="BF1489" s="218">
        <f>IF(N1489="snížená",J1489,0)</f>
        <v>0</v>
      </c>
      <c r="BG1489" s="218">
        <f>IF(N1489="zákl. přenesená",J1489,0)</f>
        <v>0</v>
      </c>
      <c r="BH1489" s="218">
        <f>IF(N1489="sníž. přenesená",J1489,0)</f>
        <v>0</v>
      </c>
      <c r="BI1489" s="218">
        <f>IF(N1489="nulová",J1489,0)</f>
        <v>0</v>
      </c>
      <c r="BJ1489" s="19" t="s">
        <v>81</v>
      </c>
      <c r="BK1489" s="218">
        <f>ROUND(I1489*H1489,2)</f>
        <v>0</v>
      </c>
      <c r="BL1489" s="19" t="s">
        <v>162</v>
      </c>
      <c r="BM1489" s="217" t="s">
        <v>1797</v>
      </c>
    </row>
    <row r="1490" spans="1:47" s="2" customFormat="1" ht="12">
      <c r="A1490" s="40"/>
      <c r="B1490" s="41"/>
      <c r="C1490" s="42"/>
      <c r="D1490" s="219" t="s">
        <v>164</v>
      </c>
      <c r="E1490" s="42"/>
      <c r="F1490" s="220" t="s">
        <v>923</v>
      </c>
      <c r="G1490" s="42"/>
      <c r="H1490" s="42"/>
      <c r="I1490" s="221"/>
      <c r="J1490" s="42"/>
      <c r="K1490" s="42"/>
      <c r="L1490" s="46"/>
      <c r="M1490" s="222"/>
      <c r="N1490" s="223"/>
      <c r="O1490" s="86"/>
      <c r="P1490" s="86"/>
      <c r="Q1490" s="86"/>
      <c r="R1490" s="86"/>
      <c r="S1490" s="86"/>
      <c r="T1490" s="87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T1490" s="19" t="s">
        <v>164</v>
      </c>
      <c r="AU1490" s="19" t="s">
        <v>178</v>
      </c>
    </row>
    <row r="1491" spans="1:47" s="2" customFormat="1" ht="12">
      <c r="A1491" s="40"/>
      <c r="B1491" s="41"/>
      <c r="C1491" s="42"/>
      <c r="D1491" s="224" t="s">
        <v>166</v>
      </c>
      <c r="E1491" s="42"/>
      <c r="F1491" s="225" t="s">
        <v>924</v>
      </c>
      <c r="G1491" s="42"/>
      <c r="H1491" s="42"/>
      <c r="I1491" s="221"/>
      <c r="J1491" s="42"/>
      <c r="K1491" s="42"/>
      <c r="L1491" s="46"/>
      <c r="M1491" s="222"/>
      <c r="N1491" s="223"/>
      <c r="O1491" s="86"/>
      <c r="P1491" s="86"/>
      <c r="Q1491" s="86"/>
      <c r="R1491" s="86"/>
      <c r="S1491" s="86"/>
      <c r="T1491" s="87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T1491" s="19" t="s">
        <v>166</v>
      </c>
      <c r="AU1491" s="19" t="s">
        <v>178</v>
      </c>
    </row>
    <row r="1492" spans="1:51" s="13" customFormat="1" ht="12">
      <c r="A1492" s="13"/>
      <c r="B1492" s="226"/>
      <c r="C1492" s="227"/>
      <c r="D1492" s="219" t="s">
        <v>168</v>
      </c>
      <c r="E1492" s="228" t="s">
        <v>28</v>
      </c>
      <c r="F1492" s="229" t="s">
        <v>925</v>
      </c>
      <c r="G1492" s="227"/>
      <c r="H1492" s="228" t="s">
        <v>28</v>
      </c>
      <c r="I1492" s="230"/>
      <c r="J1492" s="227"/>
      <c r="K1492" s="227"/>
      <c r="L1492" s="231"/>
      <c r="M1492" s="232"/>
      <c r="N1492" s="233"/>
      <c r="O1492" s="233"/>
      <c r="P1492" s="233"/>
      <c r="Q1492" s="233"/>
      <c r="R1492" s="233"/>
      <c r="S1492" s="233"/>
      <c r="T1492" s="234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5" t="s">
        <v>168</v>
      </c>
      <c r="AU1492" s="235" t="s">
        <v>178</v>
      </c>
      <c r="AV1492" s="13" t="s">
        <v>81</v>
      </c>
      <c r="AW1492" s="13" t="s">
        <v>35</v>
      </c>
      <c r="AX1492" s="13" t="s">
        <v>73</v>
      </c>
      <c r="AY1492" s="235" t="s">
        <v>154</v>
      </c>
    </row>
    <row r="1493" spans="1:51" s="14" customFormat="1" ht="12">
      <c r="A1493" s="14"/>
      <c r="B1493" s="236"/>
      <c r="C1493" s="237"/>
      <c r="D1493" s="219" t="s">
        <v>168</v>
      </c>
      <c r="E1493" s="238" t="s">
        <v>28</v>
      </c>
      <c r="F1493" s="239" t="s">
        <v>1798</v>
      </c>
      <c r="G1493" s="237"/>
      <c r="H1493" s="240">
        <v>4</v>
      </c>
      <c r="I1493" s="241"/>
      <c r="J1493" s="237"/>
      <c r="K1493" s="237"/>
      <c r="L1493" s="242"/>
      <c r="M1493" s="243"/>
      <c r="N1493" s="244"/>
      <c r="O1493" s="244"/>
      <c r="P1493" s="244"/>
      <c r="Q1493" s="244"/>
      <c r="R1493" s="244"/>
      <c r="S1493" s="244"/>
      <c r="T1493" s="245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6" t="s">
        <v>168</v>
      </c>
      <c r="AU1493" s="246" t="s">
        <v>178</v>
      </c>
      <c r="AV1493" s="14" t="s">
        <v>83</v>
      </c>
      <c r="AW1493" s="14" t="s">
        <v>35</v>
      </c>
      <c r="AX1493" s="14" t="s">
        <v>73</v>
      </c>
      <c r="AY1493" s="246" t="s">
        <v>154</v>
      </c>
    </row>
    <row r="1494" spans="1:51" s="16" customFormat="1" ht="12">
      <c r="A1494" s="16"/>
      <c r="B1494" s="258"/>
      <c r="C1494" s="259"/>
      <c r="D1494" s="219" t="s">
        <v>168</v>
      </c>
      <c r="E1494" s="260" t="s">
        <v>28</v>
      </c>
      <c r="F1494" s="261" t="s">
        <v>240</v>
      </c>
      <c r="G1494" s="259"/>
      <c r="H1494" s="262">
        <v>4</v>
      </c>
      <c r="I1494" s="263"/>
      <c r="J1494" s="259"/>
      <c r="K1494" s="259"/>
      <c r="L1494" s="264"/>
      <c r="M1494" s="265"/>
      <c r="N1494" s="266"/>
      <c r="O1494" s="266"/>
      <c r="P1494" s="266"/>
      <c r="Q1494" s="266"/>
      <c r="R1494" s="266"/>
      <c r="S1494" s="266"/>
      <c r="T1494" s="267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T1494" s="268" t="s">
        <v>168</v>
      </c>
      <c r="AU1494" s="268" t="s">
        <v>178</v>
      </c>
      <c r="AV1494" s="16" t="s">
        <v>178</v>
      </c>
      <c r="AW1494" s="16" t="s">
        <v>35</v>
      </c>
      <c r="AX1494" s="16" t="s">
        <v>73</v>
      </c>
      <c r="AY1494" s="268" t="s">
        <v>154</v>
      </c>
    </row>
    <row r="1495" spans="1:51" s="13" customFormat="1" ht="12">
      <c r="A1495" s="13"/>
      <c r="B1495" s="226"/>
      <c r="C1495" s="227"/>
      <c r="D1495" s="219" t="s">
        <v>168</v>
      </c>
      <c r="E1495" s="228" t="s">
        <v>28</v>
      </c>
      <c r="F1495" s="229" t="s">
        <v>929</v>
      </c>
      <c r="G1495" s="227"/>
      <c r="H1495" s="228" t="s">
        <v>28</v>
      </c>
      <c r="I1495" s="230"/>
      <c r="J1495" s="227"/>
      <c r="K1495" s="227"/>
      <c r="L1495" s="231"/>
      <c r="M1495" s="232"/>
      <c r="N1495" s="233"/>
      <c r="O1495" s="233"/>
      <c r="P1495" s="233"/>
      <c r="Q1495" s="233"/>
      <c r="R1495" s="233"/>
      <c r="S1495" s="233"/>
      <c r="T1495" s="234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5" t="s">
        <v>168</v>
      </c>
      <c r="AU1495" s="235" t="s">
        <v>178</v>
      </c>
      <c r="AV1495" s="13" t="s">
        <v>81</v>
      </c>
      <c r="AW1495" s="13" t="s">
        <v>35</v>
      </c>
      <c r="AX1495" s="13" t="s">
        <v>73</v>
      </c>
      <c r="AY1495" s="235" t="s">
        <v>154</v>
      </c>
    </row>
    <row r="1496" spans="1:51" s="13" customFormat="1" ht="12">
      <c r="A1496" s="13"/>
      <c r="B1496" s="226"/>
      <c r="C1496" s="227"/>
      <c r="D1496" s="219" t="s">
        <v>168</v>
      </c>
      <c r="E1496" s="228" t="s">
        <v>28</v>
      </c>
      <c r="F1496" s="229" t="s">
        <v>930</v>
      </c>
      <c r="G1496" s="227"/>
      <c r="H1496" s="228" t="s">
        <v>28</v>
      </c>
      <c r="I1496" s="230"/>
      <c r="J1496" s="227"/>
      <c r="K1496" s="227"/>
      <c r="L1496" s="231"/>
      <c r="M1496" s="232"/>
      <c r="N1496" s="233"/>
      <c r="O1496" s="233"/>
      <c r="P1496" s="233"/>
      <c r="Q1496" s="233"/>
      <c r="R1496" s="233"/>
      <c r="S1496" s="233"/>
      <c r="T1496" s="234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5" t="s">
        <v>168</v>
      </c>
      <c r="AU1496" s="235" t="s">
        <v>178</v>
      </c>
      <c r="AV1496" s="13" t="s">
        <v>81</v>
      </c>
      <c r="AW1496" s="13" t="s">
        <v>35</v>
      </c>
      <c r="AX1496" s="13" t="s">
        <v>73</v>
      </c>
      <c r="AY1496" s="235" t="s">
        <v>154</v>
      </c>
    </row>
    <row r="1497" spans="1:51" s="14" customFormat="1" ht="12">
      <c r="A1497" s="14"/>
      <c r="B1497" s="236"/>
      <c r="C1497" s="237"/>
      <c r="D1497" s="219" t="s">
        <v>168</v>
      </c>
      <c r="E1497" s="238" t="s">
        <v>28</v>
      </c>
      <c r="F1497" s="239" t="s">
        <v>1799</v>
      </c>
      <c r="G1497" s="237"/>
      <c r="H1497" s="240">
        <v>58</v>
      </c>
      <c r="I1497" s="241"/>
      <c r="J1497" s="237"/>
      <c r="K1497" s="237"/>
      <c r="L1497" s="242"/>
      <c r="M1497" s="243"/>
      <c r="N1497" s="244"/>
      <c r="O1497" s="244"/>
      <c r="P1497" s="244"/>
      <c r="Q1497" s="244"/>
      <c r="R1497" s="244"/>
      <c r="S1497" s="244"/>
      <c r="T1497" s="245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46" t="s">
        <v>168</v>
      </c>
      <c r="AU1497" s="246" t="s">
        <v>178</v>
      </c>
      <c r="AV1497" s="14" t="s">
        <v>83</v>
      </c>
      <c r="AW1497" s="14" t="s">
        <v>35</v>
      </c>
      <c r="AX1497" s="14" t="s">
        <v>73</v>
      </c>
      <c r="AY1497" s="246" t="s">
        <v>154</v>
      </c>
    </row>
    <row r="1498" spans="1:51" s="16" customFormat="1" ht="12">
      <c r="A1498" s="16"/>
      <c r="B1498" s="258"/>
      <c r="C1498" s="259"/>
      <c r="D1498" s="219" t="s">
        <v>168</v>
      </c>
      <c r="E1498" s="260" t="s">
        <v>28</v>
      </c>
      <c r="F1498" s="261" t="s">
        <v>245</v>
      </c>
      <c r="G1498" s="259"/>
      <c r="H1498" s="262">
        <v>58</v>
      </c>
      <c r="I1498" s="263"/>
      <c r="J1498" s="259"/>
      <c r="K1498" s="259"/>
      <c r="L1498" s="264"/>
      <c r="M1498" s="265"/>
      <c r="N1498" s="266"/>
      <c r="O1498" s="266"/>
      <c r="P1498" s="266"/>
      <c r="Q1498" s="266"/>
      <c r="R1498" s="266"/>
      <c r="S1498" s="266"/>
      <c r="T1498" s="267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T1498" s="268" t="s">
        <v>168</v>
      </c>
      <c r="AU1498" s="268" t="s">
        <v>178</v>
      </c>
      <c r="AV1498" s="16" t="s">
        <v>178</v>
      </c>
      <c r="AW1498" s="16" t="s">
        <v>35</v>
      </c>
      <c r="AX1498" s="16" t="s">
        <v>73</v>
      </c>
      <c r="AY1498" s="268" t="s">
        <v>154</v>
      </c>
    </row>
    <row r="1499" spans="1:51" s="15" customFormat="1" ht="12">
      <c r="A1499" s="15"/>
      <c r="B1499" s="247"/>
      <c r="C1499" s="248"/>
      <c r="D1499" s="219" t="s">
        <v>168</v>
      </c>
      <c r="E1499" s="249" t="s">
        <v>28</v>
      </c>
      <c r="F1499" s="250" t="s">
        <v>222</v>
      </c>
      <c r="G1499" s="248"/>
      <c r="H1499" s="251">
        <v>62</v>
      </c>
      <c r="I1499" s="252"/>
      <c r="J1499" s="248"/>
      <c r="K1499" s="248"/>
      <c r="L1499" s="253"/>
      <c r="M1499" s="254"/>
      <c r="N1499" s="255"/>
      <c r="O1499" s="255"/>
      <c r="P1499" s="255"/>
      <c r="Q1499" s="255"/>
      <c r="R1499" s="255"/>
      <c r="S1499" s="255"/>
      <c r="T1499" s="256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57" t="s">
        <v>168</v>
      </c>
      <c r="AU1499" s="257" t="s">
        <v>178</v>
      </c>
      <c r="AV1499" s="15" t="s">
        <v>162</v>
      </c>
      <c r="AW1499" s="15" t="s">
        <v>35</v>
      </c>
      <c r="AX1499" s="15" t="s">
        <v>81</v>
      </c>
      <c r="AY1499" s="257" t="s">
        <v>154</v>
      </c>
    </row>
    <row r="1500" spans="1:65" s="2" customFormat="1" ht="24.15" customHeight="1">
      <c r="A1500" s="40"/>
      <c r="B1500" s="41"/>
      <c r="C1500" s="206" t="s">
        <v>1800</v>
      </c>
      <c r="D1500" s="206" t="s">
        <v>157</v>
      </c>
      <c r="E1500" s="207" t="s">
        <v>933</v>
      </c>
      <c r="F1500" s="208" t="s">
        <v>934</v>
      </c>
      <c r="G1500" s="209" t="s">
        <v>160</v>
      </c>
      <c r="H1500" s="210">
        <v>124</v>
      </c>
      <c r="I1500" s="211"/>
      <c r="J1500" s="212">
        <f>ROUND(I1500*H1500,2)</f>
        <v>0</v>
      </c>
      <c r="K1500" s="208" t="s">
        <v>161</v>
      </c>
      <c r="L1500" s="46"/>
      <c r="M1500" s="213" t="s">
        <v>28</v>
      </c>
      <c r="N1500" s="214" t="s">
        <v>44</v>
      </c>
      <c r="O1500" s="86"/>
      <c r="P1500" s="215">
        <f>O1500*H1500</f>
        <v>0</v>
      </c>
      <c r="Q1500" s="215">
        <v>0.0079</v>
      </c>
      <c r="R1500" s="215">
        <f>Q1500*H1500</f>
        <v>0.9796000000000001</v>
      </c>
      <c r="S1500" s="215">
        <v>0</v>
      </c>
      <c r="T1500" s="216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17" t="s">
        <v>162</v>
      </c>
      <c r="AT1500" s="217" t="s">
        <v>157</v>
      </c>
      <c r="AU1500" s="217" t="s">
        <v>178</v>
      </c>
      <c r="AY1500" s="19" t="s">
        <v>154</v>
      </c>
      <c r="BE1500" s="218">
        <f>IF(N1500="základní",J1500,0)</f>
        <v>0</v>
      </c>
      <c r="BF1500" s="218">
        <f>IF(N1500="snížená",J1500,0)</f>
        <v>0</v>
      </c>
      <c r="BG1500" s="218">
        <f>IF(N1500="zákl. přenesená",J1500,0)</f>
        <v>0</v>
      </c>
      <c r="BH1500" s="218">
        <f>IF(N1500="sníž. přenesená",J1500,0)</f>
        <v>0</v>
      </c>
      <c r="BI1500" s="218">
        <f>IF(N1500="nulová",J1500,0)</f>
        <v>0</v>
      </c>
      <c r="BJ1500" s="19" t="s">
        <v>81</v>
      </c>
      <c r="BK1500" s="218">
        <f>ROUND(I1500*H1500,2)</f>
        <v>0</v>
      </c>
      <c r="BL1500" s="19" t="s">
        <v>162</v>
      </c>
      <c r="BM1500" s="217" t="s">
        <v>1801</v>
      </c>
    </row>
    <row r="1501" spans="1:47" s="2" customFormat="1" ht="12">
      <c r="A1501" s="40"/>
      <c r="B1501" s="41"/>
      <c r="C1501" s="42"/>
      <c r="D1501" s="219" t="s">
        <v>164</v>
      </c>
      <c r="E1501" s="42"/>
      <c r="F1501" s="220" t="s">
        <v>936</v>
      </c>
      <c r="G1501" s="42"/>
      <c r="H1501" s="42"/>
      <c r="I1501" s="221"/>
      <c r="J1501" s="42"/>
      <c r="K1501" s="42"/>
      <c r="L1501" s="46"/>
      <c r="M1501" s="222"/>
      <c r="N1501" s="223"/>
      <c r="O1501" s="86"/>
      <c r="P1501" s="86"/>
      <c r="Q1501" s="86"/>
      <c r="R1501" s="86"/>
      <c r="S1501" s="86"/>
      <c r="T1501" s="87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T1501" s="19" t="s">
        <v>164</v>
      </c>
      <c r="AU1501" s="19" t="s">
        <v>178</v>
      </c>
    </row>
    <row r="1502" spans="1:47" s="2" customFormat="1" ht="12">
      <c r="A1502" s="40"/>
      <c r="B1502" s="41"/>
      <c r="C1502" s="42"/>
      <c r="D1502" s="224" t="s">
        <v>166</v>
      </c>
      <c r="E1502" s="42"/>
      <c r="F1502" s="225" t="s">
        <v>937</v>
      </c>
      <c r="G1502" s="42"/>
      <c r="H1502" s="42"/>
      <c r="I1502" s="221"/>
      <c r="J1502" s="42"/>
      <c r="K1502" s="42"/>
      <c r="L1502" s="46"/>
      <c r="M1502" s="222"/>
      <c r="N1502" s="223"/>
      <c r="O1502" s="86"/>
      <c r="P1502" s="86"/>
      <c r="Q1502" s="86"/>
      <c r="R1502" s="86"/>
      <c r="S1502" s="86"/>
      <c r="T1502" s="87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9" t="s">
        <v>166</v>
      </c>
      <c r="AU1502" s="19" t="s">
        <v>178</v>
      </c>
    </row>
    <row r="1503" spans="1:51" s="13" customFormat="1" ht="12">
      <c r="A1503" s="13"/>
      <c r="B1503" s="226"/>
      <c r="C1503" s="227"/>
      <c r="D1503" s="219" t="s">
        <v>168</v>
      </c>
      <c r="E1503" s="228" t="s">
        <v>28</v>
      </c>
      <c r="F1503" s="229" t="s">
        <v>938</v>
      </c>
      <c r="G1503" s="227"/>
      <c r="H1503" s="228" t="s">
        <v>28</v>
      </c>
      <c r="I1503" s="230"/>
      <c r="J1503" s="227"/>
      <c r="K1503" s="227"/>
      <c r="L1503" s="231"/>
      <c r="M1503" s="232"/>
      <c r="N1503" s="233"/>
      <c r="O1503" s="233"/>
      <c r="P1503" s="233"/>
      <c r="Q1503" s="233"/>
      <c r="R1503" s="233"/>
      <c r="S1503" s="233"/>
      <c r="T1503" s="234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5" t="s">
        <v>168</v>
      </c>
      <c r="AU1503" s="235" t="s">
        <v>178</v>
      </c>
      <c r="AV1503" s="13" t="s">
        <v>81</v>
      </c>
      <c r="AW1503" s="13" t="s">
        <v>35</v>
      </c>
      <c r="AX1503" s="13" t="s">
        <v>73</v>
      </c>
      <c r="AY1503" s="235" t="s">
        <v>154</v>
      </c>
    </row>
    <row r="1504" spans="1:51" s="13" customFormat="1" ht="12">
      <c r="A1504" s="13"/>
      <c r="B1504" s="226"/>
      <c r="C1504" s="227"/>
      <c r="D1504" s="219" t="s">
        <v>168</v>
      </c>
      <c r="E1504" s="228" t="s">
        <v>28</v>
      </c>
      <c r="F1504" s="229" t="s">
        <v>939</v>
      </c>
      <c r="G1504" s="227"/>
      <c r="H1504" s="228" t="s">
        <v>28</v>
      </c>
      <c r="I1504" s="230"/>
      <c r="J1504" s="227"/>
      <c r="K1504" s="227"/>
      <c r="L1504" s="231"/>
      <c r="M1504" s="232"/>
      <c r="N1504" s="233"/>
      <c r="O1504" s="233"/>
      <c r="P1504" s="233"/>
      <c r="Q1504" s="233"/>
      <c r="R1504" s="233"/>
      <c r="S1504" s="233"/>
      <c r="T1504" s="234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5" t="s">
        <v>168</v>
      </c>
      <c r="AU1504" s="235" t="s">
        <v>178</v>
      </c>
      <c r="AV1504" s="13" t="s">
        <v>81</v>
      </c>
      <c r="AW1504" s="13" t="s">
        <v>35</v>
      </c>
      <c r="AX1504" s="13" t="s">
        <v>73</v>
      </c>
      <c r="AY1504" s="235" t="s">
        <v>154</v>
      </c>
    </row>
    <row r="1505" spans="1:51" s="13" customFormat="1" ht="12">
      <c r="A1505" s="13"/>
      <c r="B1505" s="226"/>
      <c r="C1505" s="227"/>
      <c r="D1505" s="219" t="s">
        <v>168</v>
      </c>
      <c r="E1505" s="228" t="s">
        <v>28</v>
      </c>
      <c r="F1505" s="229" t="s">
        <v>940</v>
      </c>
      <c r="G1505" s="227"/>
      <c r="H1505" s="228" t="s">
        <v>28</v>
      </c>
      <c r="I1505" s="230"/>
      <c r="J1505" s="227"/>
      <c r="K1505" s="227"/>
      <c r="L1505" s="231"/>
      <c r="M1505" s="232"/>
      <c r="N1505" s="233"/>
      <c r="O1505" s="233"/>
      <c r="P1505" s="233"/>
      <c r="Q1505" s="233"/>
      <c r="R1505" s="233"/>
      <c r="S1505" s="233"/>
      <c r="T1505" s="234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5" t="s">
        <v>168</v>
      </c>
      <c r="AU1505" s="235" t="s">
        <v>178</v>
      </c>
      <c r="AV1505" s="13" t="s">
        <v>81</v>
      </c>
      <c r="AW1505" s="13" t="s">
        <v>35</v>
      </c>
      <c r="AX1505" s="13" t="s">
        <v>73</v>
      </c>
      <c r="AY1505" s="235" t="s">
        <v>154</v>
      </c>
    </row>
    <row r="1506" spans="1:51" s="14" customFormat="1" ht="12">
      <c r="A1506" s="14"/>
      <c r="B1506" s="236"/>
      <c r="C1506" s="237"/>
      <c r="D1506" s="219" t="s">
        <v>168</v>
      </c>
      <c r="E1506" s="238" t="s">
        <v>28</v>
      </c>
      <c r="F1506" s="239" t="s">
        <v>1802</v>
      </c>
      <c r="G1506" s="237"/>
      <c r="H1506" s="240">
        <v>8</v>
      </c>
      <c r="I1506" s="241"/>
      <c r="J1506" s="237"/>
      <c r="K1506" s="237"/>
      <c r="L1506" s="242"/>
      <c r="M1506" s="243"/>
      <c r="N1506" s="244"/>
      <c r="O1506" s="244"/>
      <c r="P1506" s="244"/>
      <c r="Q1506" s="244"/>
      <c r="R1506" s="244"/>
      <c r="S1506" s="244"/>
      <c r="T1506" s="245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6" t="s">
        <v>168</v>
      </c>
      <c r="AU1506" s="246" t="s">
        <v>178</v>
      </c>
      <c r="AV1506" s="14" t="s">
        <v>83</v>
      </c>
      <c r="AW1506" s="14" t="s">
        <v>35</v>
      </c>
      <c r="AX1506" s="14" t="s">
        <v>73</v>
      </c>
      <c r="AY1506" s="246" t="s">
        <v>154</v>
      </c>
    </row>
    <row r="1507" spans="1:51" s="13" customFormat="1" ht="12">
      <c r="A1507" s="13"/>
      <c r="B1507" s="226"/>
      <c r="C1507" s="227"/>
      <c r="D1507" s="219" t="s">
        <v>168</v>
      </c>
      <c r="E1507" s="228" t="s">
        <v>28</v>
      </c>
      <c r="F1507" s="229" t="s">
        <v>942</v>
      </c>
      <c r="G1507" s="227"/>
      <c r="H1507" s="228" t="s">
        <v>28</v>
      </c>
      <c r="I1507" s="230"/>
      <c r="J1507" s="227"/>
      <c r="K1507" s="227"/>
      <c r="L1507" s="231"/>
      <c r="M1507" s="232"/>
      <c r="N1507" s="233"/>
      <c r="O1507" s="233"/>
      <c r="P1507" s="233"/>
      <c r="Q1507" s="233"/>
      <c r="R1507" s="233"/>
      <c r="S1507" s="233"/>
      <c r="T1507" s="234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35" t="s">
        <v>168</v>
      </c>
      <c r="AU1507" s="235" t="s">
        <v>178</v>
      </c>
      <c r="AV1507" s="13" t="s">
        <v>81</v>
      </c>
      <c r="AW1507" s="13" t="s">
        <v>35</v>
      </c>
      <c r="AX1507" s="13" t="s">
        <v>73</v>
      </c>
      <c r="AY1507" s="235" t="s">
        <v>154</v>
      </c>
    </row>
    <row r="1508" spans="1:51" s="13" customFormat="1" ht="12">
      <c r="A1508" s="13"/>
      <c r="B1508" s="226"/>
      <c r="C1508" s="227"/>
      <c r="D1508" s="219" t="s">
        <v>168</v>
      </c>
      <c r="E1508" s="228" t="s">
        <v>28</v>
      </c>
      <c r="F1508" s="229" t="s">
        <v>943</v>
      </c>
      <c r="G1508" s="227"/>
      <c r="H1508" s="228" t="s">
        <v>28</v>
      </c>
      <c r="I1508" s="230"/>
      <c r="J1508" s="227"/>
      <c r="K1508" s="227"/>
      <c r="L1508" s="231"/>
      <c r="M1508" s="232"/>
      <c r="N1508" s="233"/>
      <c r="O1508" s="233"/>
      <c r="P1508" s="233"/>
      <c r="Q1508" s="233"/>
      <c r="R1508" s="233"/>
      <c r="S1508" s="233"/>
      <c r="T1508" s="234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5" t="s">
        <v>168</v>
      </c>
      <c r="AU1508" s="235" t="s">
        <v>178</v>
      </c>
      <c r="AV1508" s="13" t="s">
        <v>81</v>
      </c>
      <c r="AW1508" s="13" t="s">
        <v>35</v>
      </c>
      <c r="AX1508" s="13" t="s">
        <v>73</v>
      </c>
      <c r="AY1508" s="235" t="s">
        <v>154</v>
      </c>
    </row>
    <row r="1509" spans="1:51" s="14" customFormat="1" ht="12">
      <c r="A1509" s="14"/>
      <c r="B1509" s="236"/>
      <c r="C1509" s="237"/>
      <c r="D1509" s="219" t="s">
        <v>168</v>
      </c>
      <c r="E1509" s="238" t="s">
        <v>28</v>
      </c>
      <c r="F1509" s="239" t="s">
        <v>1803</v>
      </c>
      <c r="G1509" s="237"/>
      <c r="H1509" s="240">
        <v>116</v>
      </c>
      <c r="I1509" s="241"/>
      <c r="J1509" s="237"/>
      <c r="K1509" s="237"/>
      <c r="L1509" s="242"/>
      <c r="M1509" s="243"/>
      <c r="N1509" s="244"/>
      <c r="O1509" s="244"/>
      <c r="P1509" s="244"/>
      <c r="Q1509" s="244"/>
      <c r="R1509" s="244"/>
      <c r="S1509" s="244"/>
      <c r="T1509" s="245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46" t="s">
        <v>168</v>
      </c>
      <c r="AU1509" s="246" t="s">
        <v>178</v>
      </c>
      <c r="AV1509" s="14" t="s">
        <v>83</v>
      </c>
      <c r="AW1509" s="14" t="s">
        <v>35</v>
      </c>
      <c r="AX1509" s="14" t="s">
        <v>73</v>
      </c>
      <c r="AY1509" s="246" t="s">
        <v>154</v>
      </c>
    </row>
    <row r="1510" spans="1:51" s="15" customFormat="1" ht="12">
      <c r="A1510" s="15"/>
      <c r="B1510" s="247"/>
      <c r="C1510" s="248"/>
      <c r="D1510" s="219" t="s">
        <v>168</v>
      </c>
      <c r="E1510" s="249" t="s">
        <v>28</v>
      </c>
      <c r="F1510" s="250" t="s">
        <v>222</v>
      </c>
      <c r="G1510" s="248"/>
      <c r="H1510" s="251">
        <v>124</v>
      </c>
      <c r="I1510" s="252"/>
      <c r="J1510" s="248"/>
      <c r="K1510" s="248"/>
      <c r="L1510" s="253"/>
      <c r="M1510" s="254"/>
      <c r="N1510" s="255"/>
      <c r="O1510" s="255"/>
      <c r="P1510" s="255"/>
      <c r="Q1510" s="255"/>
      <c r="R1510" s="255"/>
      <c r="S1510" s="255"/>
      <c r="T1510" s="256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57" t="s">
        <v>168</v>
      </c>
      <c r="AU1510" s="257" t="s">
        <v>178</v>
      </c>
      <c r="AV1510" s="15" t="s">
        <v>162</v>
      </c>
      <c r="AW1510" s="15" t="s">
        <v>35</v>
      </c>
      <c r="AX1510" s="15" t="s">
        <v>81</v>
      </c>
      <c r="AY1510" s="257" t="s">
        <v>154</v>
      </c>
    </row>
    <row r="1511" spans="1:65" s="2" customFormat="1" ht="24.15" customHeight="1">
      <c r="A1511" s="40"/>
      <c r="B1511" s="41"/>
      <c r="C1511" s="206" t="s">
        <v>1804</v>
      </c>
      <c r="D1511" s="206" t="s">
        <v>157</v>
      </c>
      <c r="E1511" s="207" t="s">
        <v>946</v>
      </c>
      <c r="F1511" s="208" t="s">
        <v>947</v>
      </c>
      <c r="G1511" s="209" t="s">
        <v>160</v>
      </c>
      <c r="H1511" s="210">
        <v>4</v>
      </c>
      <c r="I1511" s="211"/>
      <c r="J1511" s="212">
        <f>ROUND(I1511*H1511,2)</f>
        <v>0</v>
      </c>
      <c r="K1511" s="208" t="s">
        <v>161</v>
      </c>
      <c r="L1511" s="46"/>
      <c r="M1511" s="213" t="s">
        <v>28</v>
      </c>
      <c r="N1511" s="214" t="s">
        <v>44</v>
      </c>
      <c r="O1511" s="86"/>
      <c r="P1511" s="215">
        <f>O1511*H1511</f>
        <v>0</v>
      </c>
      <c r="Q1511" s="215">
        <v>0.0154</v>
      </c>
      <c r="R1511" s="215">
        <f>Q1511*H1511</f>
        <v>0.0616</v>
      </c>
      <c r="S1511" s="215">
        <v>0</v>
      </c>
      <c r="T1511" s="216">
        <f>S1511*H1511</f>
        <v>0</v>
      </c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R1511" s="217" t="s">
        <v>162</v>
      </c>
      <c r="AT1511" s="217" t="s">
        <v>157</v>
      </c>
      <c r="AU1511" s="217" t="s">
        <v>178</v>
      </c>
      <c r="AY1511" s="19" t="s">
        <v>154</v>
      </c>
      <c r="BE1511" s="218">
        <f>IF(N1511="základní",J1511,0)</f>
        <v>0</v>
      </c>
      <c r="BF1511" s="218">
        <f>IF(N1511="snížená",J1511,0)</f>
        <v>0</v>
      </c>
      <c r="BG1511" s="218">
        <f>IF(N1511="zákl. přenesená",J1511,0)</f>
        <v>0</v>
      </c>
      <c r="BH1511" s="218">
        <f>IF(N1511="sníž. přenesená",J1511,0)</f>
        <v>0</v>
      </c>
      <c r="BI1511" s="218">
        <f>IF(N1511="nulová",J1511,0)</f>
        <v>0</v>
      </c>
      <c r="BJ1511" s="19" t="s">
        <v>81</v>
      </c>
      <c r="BK1511" s="218">
        <f>ROUND(I1511*H1511,2)</f>
        <v>0</v>
      </c>
      <c r="BL1511" s="19" t="s">
        <v>162</v>
      </c>
      <c r="BM1511" s="217" t="s">
        <v>1805</v>
      </c>
    </row>
    <row r="1512" spans="1:47" s="2" customFormat="1" ht="12">
      <c r="A1512" s="40"/>
      <c r="B1512" s="41"/>
      <c r="C1512" s="42"/>
      <c r="D1512" s="219" t="s">
        <v>164</v>
      </c>
      <c r="E1512" s="42"/>
      <c r="F1512" s="220" t="s">
        <v>949</v>
      </c>
      <c r="G1512" s="42"/>
      <c r="H1512" s="42"/>
      <c r="I1512" s="221"/>
      <c r="J1512" s="42"/>
      <c r="K1512" s="42"/>
      <c r="L1512" s="46"/>
      <c r="M1512" s="222"/>
      <c r="N1512" s="223"/>
      <c r="O1512" s="86"/>
      <c r="P1512" s="86"/>
      <c r="Q1512" s="86"/>
      <c r="R1512" s="86"/>
      <c r="S1512" s="86"/>
      <c r="T1512" s="87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T1512" s="19" t="s">
        <v>164</v>
      </c>
      <c r="AU1512" s="19" t="s">
        <v>178</v>
      </c>
    </row>
    <row r="1513" spans="1:47" s="2" customFormat="1" ht="12">
      <c r="A1513" s="40"/>
      <c r="B1513" s="41"/>
      <c r="C1513" s="42"/>
      <c r="D1513" s="224" t="s">
        <v>166</v>
      </c>
      <c r="E1513" s="42"/>
      <c r="F1513" s="225" t="s">
        <v>950</v>
      </c>
      <c r="G1513" s="42"/>
      <c r="H1513" s="42"/>
      <c r="I1513" s="221"/>
      <c r="J1513" s="42"/>
      <c r="K1513" s="42"/>
      <c r="L1513" s="46"/>
      <c r="M1513" s="222"/>
      <c r="N1513" s="223"/>
      <c r="O1513" s="86"/>
      <c r="P1513" s="86"/>
      <c r="Q1513" s="86"/>
      <c r="R1513" s="86"/>
      <c r="S1513" s="86"/>
      <c r="T1513" s="87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T1513" s="19" t="s">
        <v>166</v>
      </c>
      <c r="AU1513" s="19" t="s">
        <v>178</v>
      </c>
    </row>
    <row r="1514" spans="1:51" s="13" customFormat="1" ht="12">
      <c r="A1514" s="13"/>
      <c r="B1514" s="226"/>
      <c r="C1514" s="227"/>
      <c r="D1514" s="219" t="s">
        <v>168</v>
      </c>
      <c r="E1514" s="228" t="s">
        <v>28</v>
      </c>
      <c r="F1514" s="229" t="s">
        <v>951</v>
      </c>
      <c r="G1514" s="227"/>
      <c r="H1514" s="228" t="s">
        <v>28</v>
      </c>
      <c r="I1514" s="230"/>
      <c r="J1514" s="227"/>
      <c r="K1514" s="227"/>
      <c r="L1514" s="231"/>
      <c r="M1514" s="232"/>
      <c r="N1514" s="233"/>
      <c r="O1514" s="233"/>
      <c r="P1514" s="233"/>
      <c r="Q1514" s="233"/>
      <c r="R1514" s="233"/>
      <c r="S1514" s="233"/>
      <c r="T1514" s="234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35" t="s">
        <v>168</v>
      </c>
      <c r="AU1514" s="235" t="s">
        <v>178</v>
      </c>
      <c r="AV1514" s="13" t="s">
        <v>81</v>
      </c>
      <c r="AW1514" s="13" t="s">
        <v>35</v>
      </c>
      <c r="AX1514" s="13" t="s">
        <v>73</v>
      </c>
      <c r="AY1514" s="235" t="s">
        <v>154</v>
      </c>
    </row>
    <row r="1515" spans="1:51" s="13" customFormat="1" ht="12">
      <c r="A1515" s="13"/>
      <c r="B1515" s="226"/>
      <c r="C1515" s="227"/>
      <c r="D1515" s="219" t="s">
        <v>168</v>
      </c>
      <c r="E1515" s="228" t="s">
        <v>28</v>
      </c>
      <c r="F1515" s="229" t="s">
        <v>952</v>
      </c>
      <c r="G1515" s="227"/>
      <c r="H1515" s="228" t="s">
        <v>28</v>
      </c>
      <c r="I1515" s="230"/>
      <c r="J1515" s="227"/>
      <c r="K1515" s="227"/>
      <c r="L1515" s="231"/>
      <c r="M1515" s="232"/>
      <c r="N1515" s="233"/>
      <c r="O1515" s="233"/>
      <c r="P1515" s="233"/>
      <c r="Q1515" s="233"/>
      <c r="R1515" s="233"/>
      <c r="S1515" s="233"/>
      <c r="T1515" s="234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5" t="s">
        <v>168</v>
      </c>
      <c r="AU1515" s="235" t="s">
        <v>178</v>
      </c>
      <c r="AV1515" s="13" t="s">
        <v>81</v>
      </c>
      <c r="AW1515" s="13" t="s">
        <v>35</v>
      </c>
      <c r="AX1515" s="13" t="s">
        <v>73</v>
      </c>
      <c r="AY1515" s="235" t="s">
        <v>154</v>
      </c>
    </row>
    <row r="1516" spans="1:51" s="14" customFormat="1" ht="12">
      <c r="A1516" s="14"/>
      <c r="B1516" s="236"/>
      <c r="C1516" s="237"/>
      <c r="D1516" s="219" t="s">
        <v>168</v>
      </c>
      <c r="E1516" s="238" t="s">
        <v>28</v>
      </c>
      <c r="F1516" s="239" t="s">
        <v>1806</v>
      </c>
      <c r="G1516" s="237"/>
      <c r="H1516" s="240">
        <v>4</v>
      </c>
      <c r="I1516" s="241"/>
      <c r="J1516" s="237"/>
      <c r="K1516" s="237"/>
      <c r="L1516" s="242"/>
      <c r="M1516" s="243"/>
      <c r="N1516" s="244"/>
      <c r="O1516" s="244"/>
      <c r="P1516" s="244"/>
      <c r="Q1516" s="244"/>
      <c r="R1516" s="244"/>
      <c r="S1516" s="244"/>
      <c r="T1516" s="245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6" t="s">
        <v>168</v>
      </c>
      <c r="AU1516" s="246" t="s">
        <v>178</v>
      </c>
      <c r="AV1516" s="14" t="s">
        <v>83</v>
      </c>
      <c r="AW1516" s="14" t="s">
        <v>35</v>
      </c>
      <c r="AX1516" s="14" t="s">
        <v>81</v>
      </c>
      <c r="AY1516" s="246" t="s">
        <v>154</v>
      </c>
    </row>
    <row r="1517" spans="1:65" s="2" customFormat="1" ht="24.15" customHeight="1">
      <c r="A1517" s="40"/>
      <c r="B1517" s="41"/>
      <c r="C1517" s="206" t="s">
        <v>1807</v>
      </c>
      <c r="D1517" s="206" t="s">
        <v>157</v>
      </c>
      <c r="E1517" s="207" t="s">
        <v>955</v>
      </c>
      <c r="F1517" s="208" t="s">
        <v>956</v>
      </c>
      <c r="G1517" s="209" t="s">
        <v>160</v>
      </c>
      <c r="H1517" s="210">
        <v>8</v>
      </c>
      <c r="I1517" s="211"/>
      <c r="J1517" s="212">
        <f>ROUND(I1517*H1517,2)</f>
        <v>0</v>
      </c>
      <c r="K1517" s="208" t="s">
        <v>161</v>
      </c>
      <c r="L1517" s="46"/>
      <c r="M1517" s="213" t="s">
        <v>28</v>
      </c>
      <c r="N1517" s="214" t="s">
        <v>44</v>
      </c>
      <c r="O1517" s="86"/>
      <c r="P1517" s="215">
        <f>O1517*H1517</f>
        <v>0</v>
      </c>
      <c r="Q1517" s="215">
        <v>0.0079</v>
      </c>
      <c r="R1517" s="215">
        <f>Q1517*H1517</f>
        <v>0.0632</v>
      </c>
      <c r="S1517" s="215">
        <v>0</v>
      </c>
      <c r="T1517" s="216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17" t="s">
        <v>162</v>
      </c>
      <c r="AT1517" s="217" t="s">
        <v>157</v>
      </c>
      <c r="AU1517" s="217" t="s">
        <v>178</v>
      </c>
      <c r="AY1517" s="19" t="s">
        <v>154</v>
      </c>
      <c r="BE1517" s="218">
        <f>IF(N1517="základní",J1517,0)</f>
        <v>0</v>
      </c>
      <c r="BF1517" s="218">
        <f>IF(N1517="snížená",J1517,0)</f>
        <v>0</v>
      </c>
      <c r="BG1517" s="218">
        <f>IF(N1517="zákl. přenesená",J1517,0)</f>
        <v>0</v>
      </c>
      <c r="BH1517" s="218">
        <f>IF(N1517="sníž. přenesená",J1517,0)</f>
        <v>0</v>
      </c>
      <c r="BI1517" s="218">
        <f>IF(N1517="nulová",J1517,0)</f>
        <v>0</v>
      </c>
      <c r="BJ1517" s="19" t="s">
        <v>81</v>
      </c>
      <c r="BK1517" s="218">
        <f>ROUND(I1517*H1517,2)</f>
        <v>0</v>
      </c>
      <c r="BL1517" s="19" t="s">
        <v>162</v>
      </c>
      <c r="BM1517" s="217" t="s">
        <v>1808</v>
      </c>
    </row>
    <row r="1518" spans="1:47" s="2" customFormat="1" ht="12">
      <c r="A1518" s="40"/>
      <c r="B1518" s="41"/>
      <c r="C1518" s="42"/>
      <c r="D1518" s="219" t="s">
        <v>164</v>
      </c>
      <c r="E1518" s="42"/>
      <c r="F1518" s="220" t="s">
        <v>958</v>
      </c>
      <c r="G1518" s="42"/>
      <c r="H1518" s="42"/>
      <c r="I1518" s="221"/>
      <c r="J1518" s="42"/>
      <c r="K1518" s="42"/>
      <c r="L1518" s="46"/>
      <c r="M1518" s="222"/>
      <c r="N1518" s="223"/>
      <c r="O1518" s="86"/>
      <c r="P1518" s="86"/>
      <c r="Q1518" s="86"/>
      <c r="R1518" s="86"/>
      <c r="S1518" s="86"/>
      <c r="T1518" s="87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9" t="s">
        <v>164</v>
      </c>
      <c r="AU1518" s="19" t="s">
        <v>178</v>
      </c>
    </row>
    <row r="1519" spans="1:47" s="2" customFormat="1" ht="12">
      <c r="A1519" s="40"/>
      <c r="B1519" s="41"/>
      <c r="C1519" s="42"/>
      <c r="D1519" s="224" t="s">
        <v>166</v>
      </c>
      <c r="E1519" s="42"/>
      <c r="F1519" s="225" t="s">
        <v>959</v>
      </c>
      <c r="G1519" s="42"/>
      <c r="H1519" s="42"/>
      <c r="I1519" s="221"/>
      <c r="J1519" s="42"/>
      <c r="K1519" s="42"/>
      <c r="L1519" s="46"/>
      <c r="M1519" s="222"/>
      <c r="N1519" s="223"/>
      <c r="O1519" s="86"/>
      <c r="P1519" s="86"/>
      <c r="Q1519" s="86"/>
      <c r="R1519" s="86"/>
      <c r="S1519" s="86"/>
      <c r="T1519" s="87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T1519" s="19" t="s">
        <v>166</v>
      </c>
      <c r="AU1519" s="19" t="s">
        <v>178</v>
      </c>
    </row>
    <row r="1520" spans="1:51" s="13" customFormat="1" ht="12">
      <c r="A1520" s="13"/>
      <c r="B1520" s="226"/>
      <c r="C1520" s="227"/>
      <c r="D1520" s="219" t="s">
        <v>168</v>
      </c>
      <c r="E1520" s="228" t="s">
        <v>28</v>
      </c>
      <c r="F1520" s="229" t="s">
        <v>960</v>
      </c>
      <c r="G1520" s="227"/>
      <c r="H1520" s="228" t="s">
        <v>28</v>
      </c>
      <c r="I1520" s="230"/>
      <c r="J1520" s="227"/>
      <c r="K1520" s="227"/>
      <c r="L1520" s="231"/>
      <c r="M1520" s="232"/>
      <c r="N1520" s="233"/>
      <c r="O1520" s="233"/>
      <c r="P1520" s="233"/>
      <c r="Q1520" s="233"/>
      <c r="R1520" s="233"/>
      <c r="S1520" s="233"/>
      <c r="T1520" s="234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35" t="s">
        <v>168</v>
      </c>
      <c r="AU1520" s="235" t="s">
        <v>178</v>
      </c>
      <c r="AV1520" s="13" t="s">
        <v>81</v>
      </c>
      <c r="AW1520" s="13" t="s">
        <v>35</v>
      </c>
      <c r="AX1520" s="13" t="s">
        <v>73</v>
      </c>
      <c r="AY1520" s="235" t="s">
        <v>154</v>
      </c>
    </row>
    <row r="1521" spans="1:51" s="13" customFormat="1" ht="12">
      <c r="A1521" s="13"/>
      <c r="B1521" s="226"/>
      <c r="C1521" s="227"/>
      <c r="D1521" s="219" t="s">
        <v>168</v>
      </c>
      <c r="E1521" s="228" t="s">
        <v>28</v>
      </c>
      <c r="F1521" s="229" t="s">
        <v>961</v>
      </c>
      <c r="G1521" s="227"/>
      <c r="H1521" s="228" t="s">
        <v>28</v>
      </c>
      <c r="I1521" s="230"/>
      <c r="J1521" s="227"/>
      <c r="K1521" s="227"/>
      <c r="L1521" s="231"/>
      <c r="M1521" s="232"/>
      <c r="N1521" s="233"/>
      <c r="O1521" s="233"/>
      <c r="P1521" s="233"/>
      <c r="Q1521" s="233"/>
      <c r="R1521" s="233"/>
      <c r="S1521" s="233"/>
      <c r="T1521" s="234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5" t="s">
        <v>168</v>
      </c>
      <c r="AU1521" s="235" t="s">
        <v>178</v>
      </c>
      <c r="AV1521" s="13" t="s">
        <v>81</v>
      </c>
      <c r="AW1521" s="13" t="s">
        <v>35</v>
      </c>
      <c r="AX1521" s="13" t="s">
        <v>73</v>
      </c>
      <c r="AY1521" s="235" t="s">
        <v>154</v>
      </c>
    </row>
    <row r="1522" spans="1:51" s="14" customFormat="1" ht="12">
      <c r="A1522" s="14"/>
      <c r="B1522" s="236"/>
      <c r="C1522" s="237"/>
      <c r="D1522" s="219" t="s">
        <v>168</v>
      </c>
      <c r="E1522" s="238" t="s">
        <v>28</v>
      </c>
      <c r="F1522" s="239" t="s">
        <v>1802</v>
      </c>
      <c r="G1522" s="237"/>
      <c r="H1522" s="240">
        <v>8</v>
      </c>
      <c r="I1522" s="241"/>
      <c r="J1522" s="237"/>
      <c r="K1522" s="237"/>
      <c r="L1522" s="242"/>
      <c r="M1522" s="243"/>
      <c r="N1522" s="244"/>
      <c r="O1522" s="244"/>
      <c r="P1522" s="244"/>
      <c r="Q1522" s="244"/>
      <c r="R1522" s="244"/>
      <c r="S1522" s="244"/>
      <c r="T1522" s="245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46" t="s">
        <v>168</v>
      </c>
      <c r="AU1522" s="246" t="s">
        <v>178</v>
      </c>
      <c r="AV1522" s="14" t="s">
        <v>83</v>
      </c>
      <c r="AW1522" s="14" t="s">
        <v>35</v>
      </c>
      <c r="AX1522" s="14" t="s">
        <v>81</v>
      </c>
      <c r="AY1522" s="246" t="s">
        <v>154</v>
      </c>
    </row>
    <row r="1523" spans="1:65" s="2" customFormat="1" ht="24.15" customHeight="1">
      <c r="A1523" s="40"/>
      <c r="B1523" s="41"/>
      <c r="C1523" s="206" t="s">
        <v>1809</v>
      </c>
      <c r="D1523" s="206" t="s">
        <v>157</v>
      </c>
      <c r="E1523" s="207" t="s">
        <v>964</v>
      </c>
      <c r="F1523" s="208" t="s">
        <v>965</v>
      </c>
      <c r="G1523" s="209" t="s">
        <v>160</v>
      </c>
      <c r="H1523" s="210">
        <v>17</v>
      </c>
      <c r="I1523" s="211"/>
      <c r="J1523" s="212">
        <f>ROUND(I1523*H1523,2)</f>
        <v>0</v>
      </c>
      <c r="K1523" s="208" t="s">
        <v>161</v>
      </c>
      <c r="L1523" s="46"/>
      <c r="M1523" s="213" t="s">
        <v>28</v>
      </c>
      <c r="N1523" s="214" t="s">
        <v>44</v>
      </c>
      <c r="O1523" s="86"/>
      <c r="P1523" s="215">
        <f>O1523*H1523</f>
        <v>0</v>
      </c>
      <c r="Q1523" s="215">
        <v>0.004</v>
      </c>
      <c r="R1523" s="215">
        <f>Q1523*H1523</f>
        <v>0.068</v>
      </c>
      <c r="S1523" s="215">
        <v>0</v>
      </c>
      <c r="T1523" s="216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17" t="s">
        <v>162</v>
      </c>
      <c r="AT1523" s="217" t="s">
        <v>157</v>
      </c>
      <c r="AU1523" s="217" t="s">
        <v>178</v>
      </c>
      <c r="AY1523" s="19" t="s">
        <v>154</v>
      </c>
      <c r="BE1523" s="218">
        <f>IF(N1523="základní",J1523,0)</f>
        <v>0</v>
      </c>
      <c r="BF1523" s="218">
        <f>IF(N1523="snížená",J1523,0)</f>
        <v>0</v>
      </c>
      <c r="BG1523" s="218">
        <f>IF(N1523="zákl. přenesená",J1523,0)</f>
        <v>0</v>
      </c>
      <c r="BH1523" s="218">
        <f>IF(N1523="sníž. přenesená",J1523,0)</f>
        <v>0</v>
      </c>
      <c r="BI1523" s="218">
        <f>IF(N1523="nulová",J1523,0)</f>
        <v>0</v>
      </c>
      <c r="BJ1523" s="19" t="s">
        <v>81</v>
      </c>
      <c r="BK1523" s="218">
        <f>ROUND(I1523*H1523,2)</f>
        <v>0</v>
      </c>
      <c r="BL1523" s="19" t="s">
        <v>162</v>
      </c>
      <c r="BM1523" s="217" t="s">
        <v>1810</v>
      </c>
    </row>
    <row r="1524" spans="1:47" s="2" customFormat="1" ht="12">
      <c r="A1524" s="40"/>
      <c r="B1524" s="41"/>
      <c r="C1524" s="42"/>
      <c r="D1524" s="219" t="s">
        <v>164</v>
      </c>
      <c r="E1524" s="42"/>
      <c r="F1524" s="220" t="s">
        <v>967</v>
      </c>
      <c r="G1524" s="42"/>
      <c r="H1524" s="42"/>
      <c r="I1524" s="221"/>
      <c r="J1524" s="42"/>
      <c r="K1524" s="42"/>
      <c r="L1524" s="46"/>
      <c r="M1524" s="222"/>
      <c r="N1524" s="223"/>
      <c r="O1524" s="86"/>
      <c r="P1524" s="86"/>
      <c r="Q1524" s="86"/>
      <c r="R1524" s="86"/>
      <c r="S1524" s="86"/>
      <c r="T1524" s="87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T1524" s="19" t="s">
        <v>164</v>
      </c>
      <c r="AU1524" s="19" t="s">
        <v>178</v>
      </c>
    </row>
    <row r="1525" spans="1:47" s="2" customFormat="1" ht="12">
      <c r="A1525" s="40"/>
      <c r="B1525" s="41"/>
      <c r="C1525" s="42"/>
      <c r="D1525" s="224" t="s">
        <v>166</v>
      </c>
      <c r="E1525" s="42"/>
      <c r="F1525" s="225" t="s">
        <v>968</v>
      </c>
      <c r="G1525" s="42"/>
      <c r="H1525" s="42"/>
      <c r="I1525" s="221"/>
      <c r="J1525" s="42"/>
      <c r="K1525" s="42"/>
      <c r="L1525" s="46"/>
      <c r="M1525" s="222"/>
      <c r="N1525" s="223"/>
      <c r="O1525" s="86"/>
      <c r="P1525" s="86"/>
      <c r="Q1525" s="86"/>
      <c r="R1525" s="86"/>
      <c r="S1525" s="86"/>
      <c r="T1525" s="87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T1525" s="19" t="s">
        <v>166</v>
      </c>
      <c r="AU1525" s="19" t="s">
        <v>178</v>
      </c>
    </row>
    <row r="1526" spans="1:51" s="13" customFormat="1" ht="12">
      <c r="A1526" s="13"/>
      <c r="B1526" s="226"/>
      <c r="C1526" s="227"/>
      <c r="D1526" s="219" t="s">
        <v>168</v>
      </c>
      <c r="E1526" s="228" t="s">
        <v>28</v>
      </c>
      <c r="F1526" s="229" t="s">
        <v>952</v>
      </c>
      <c r="G1526" s="227"/>
      <c r="H1526" s="228" t="s">
        <v>28</v>
      </c>
      <c r="I1526" s="230"/>
      <c r="J1526" s="227"/>
      <c r="K1526" s="227"/>
      <c r="L1526" s="231"/>
      <c r="M1526" s="232"/>
      <c r="N1526" s="233"/>
      <c r="O1526" s="233"/>
      <c r="P1526" s="233"/>
      <c r="Q1526" s="233"/>
      <c r="R1526" s="233"/>
      <c r="S1526" s="233"/>
      <c r="T1526" s="234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5" t="s">
        <v>168</v>
      </c>
      <c r="AU1526" s="235" t="s">
        <v>178</v>
      </c>
      <c r="AV1526" s="13" t="s">
        <v>81</v>
      </c>
      <c r="AW1526" s="13" t="s">
        <v>35</v>
      </c>
      <c r="AX1526" s="13" t="s">
        <v>73</v>
      </c>
      <c r="AY1526" s="235" t="s">
        <v>154</v>
      </c>
    </row>
    <row r="1527" spans="1:51" s="14" customFormat="1" ht="12">
      <c r="A1527" s="14"/>
      <c r="B1527" s="236"/>
      <c r="C1527" s="237"/>
      <c r="D1527" s="219" t="s">
        <v>168</v>
      </c>
      <c r="E1527" s="238" t="s">
        <v>28</v>
      </c>
      <c r="F1527" s="239" t="s">
        <v>1791</v>
      </c>
      <c r="G1527" s="237"/>
      <c r="H1527" s="240">
        <v>17</v>
      </c>
      <c r="I1527" s="241"/>
      <c r="J1527" s="237"/>
      <c r="K1527" s="237"/>
      <c r="L1527" s="242"/>
      <c r="M1527" s="243"/>
      <c r="N1527" s="244"/>
      <c r="O1527" s="244"/>
      <c r="P1527" s="244"/>
      <c r="Q1527" s="244"/>
      <c r="R1527" s="244"/>
      <c r="S1527" s="244"/>
      <c r="T1527" s="245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46" t="s">
        <v>168</v>
      </c>
      <c r="AU1527" s="246" t="s">
        <v>178</v>
      </c>
      <c r="AV1527" s="14" t="s">
        <v>83</v>
      </c>
      <c r="AW1527" s="14" t="s">
        <v>35</v>
      </c>
      <c r="AX1527" s="14" t="s">
        <v>81</v>
      </c>
      <c r="AY1527" s="246" t="s">
        <v>154</v>
      </c>
    </row>
    <row r="1528" spans="1:65" s="2" customFormat="1" ht="24.15" customHeight="1">
      <c r="A1528" s="40"/>
      <c r="B1528" s="41"/>
      <c r="C1528" s="206" t="s">
        <v>1811</v>
      </c>
      <c r="D1528" s="206" t="s">
        <v>157</v>
      </c>
      <c r="E1528" s="207" t="s">
        <v>971</v>
      </c>
      <c r="F1528" s="208" t="s">
        <v>972</v>
      </c>
      <c r="G1528" s="209" t="s">
        <v>160</v>
      </c>
      <c r="H1528" s="210">
        <v>293</v>
      </c>
      <c r="I1528" s="211"/>
      <c r="J1528" s="212">
        <f>ROUND(I1528*H1528,2)</f>
        <v>0</v>
      </c>
      <c r="K1528" s="208" t="s">
        <v>161</v>
      </c>
      <c r="L1528" s="46"/>
      <c r="M1528" s="213" t="s">
        <v>28</v>
      </c>
      <c r="N1528" s="214" t="s">
        <v>44</v>
      </c>
      <c r="O1528" s="86"/>
      <c r="P1528" s="215">
        <f>O1528*H1528</f>
        <v>0</v>
      </c>
      <c r="Q1528" s="215">
        <v>0.004</v>
      </c>
      <c r="R1528" s="215">
        <f>Q1528*H1528</f>
        <v>1.172</v>
      </c>
      <c r="S1528" s="215">
        <v>0</v>
      </c>
      <c r="T1528" s="216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17" t="s">
        <v>162</v>
      </c>
      <c r="AT1528" s="217" t="s">
        <v>157</v>
      </c>
      <c r="AU1528" s="217" t="s">
        <v>178</v>
      </c>
      <c r="AY1528" s="19" t="s">
        <v>154</v>
      </c>
      <c r="BE1528" s="218">
        <f>IF(N1528="základní",J1528,0)</f>
        <v>0</v>
      </c>
      <c r="BF1528" s="218">
        <f>IF(N1528="snížená",J1528,0)</f>
        <v>0</v>
      </c>
      <c r="BG1528" s="218">
        <f>IF(N1528="zákl. přenesená",J1528,0)</f>
        <v>0</v>
      </c>
      <c r="BH1528" s="218">
        <f>IF(N1528="sníž. přenesená",J1528,0)</f>
        <v>0</v>
      </c>
      <c r="BI1528" s="218">
        <f>IF(N1528="nulová",J1528,0)</f>
        <v>0</v>
      </c>
      <c r="BJ1528" s="19" t="s">
        <v>81</v>
      </c>
      <c r="BK1528" s="218">
        <f>ROUND(I1528*H1528,2)</f>
        <v>0</v>
      </c>
      <c r="BL1528" s="19" t="s">
        <v>162</v>
      </c>
      <c r="BM1528" s="217" t="s">
        <v>1812</v>
      </c>
    </row>
    <row r="1529" spans="1:47" s="2" customFormat="1" ht="12">
      <c r="A1529" s="40"/>
      <c r="B1529" s="41"/>
      <c r="C1529" s="42"/>
      <c r="D1529" s="219" t="s">
        <v>164</v>
      </c>
      <c r="E1529" s="42"/>
      <c r="F1529" s="220" t="s">
        <v>974</v>
      </c>
      <c r="G1529" s="42"/>
      <c r="H1529" s="42"/>
      <c r="I1529" s="221"/>
      <c r="J1529" s="42"/>
      <c r="K1529" s="42"/>
      <c r="L1529" s="46"/>
      <c r="M1529" s="222"/>
      <c r="N1529" s="223"/>
      <c r="O1529" s="86"/>
      <c r="P1529" s="86"/>
      <c r="Q1529" s="86"/>
      <c r="R1529" s="86"/>
      <c r="S1529" s="86"/>
      <c r="T1529" s="87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T1529" s="19" t="s">
        <v>164</v>
      </c>
      <c r="AU1529" s="19" t="s">
        <v>178</v>
      </c>
    </row>
    <row r="1530" spans="1:47" s="2" customFormat="1" ht="12">
      <c r="A1530" s="40"/>
      <c r="B1530" s="41"/>
      <c r="C1530" s="42"/>
      <c r="D1530" s="224" t="s">
        <v>166</v>
      </c>
      <c r="E1530" s="42"/>
      <c r="F1530" s="225" t="s">
        <v>975</v>
      </c>
      <c r="G1530" s="42"/>
      <c r="H1530" s="42"/>
      <c r="I1530" s="221"/>
      <c r="J1530" s="42"/>
      <c r="K1530" s="42"/>
      <c r="L1530" s="46"/>
      <c r="M1530" s="222"/>
      <c r="N1530" s="223"/>
      <c r="O1530" s="86"/>
      <c r="P1530" s="86"/>
      <c r="Q1530" s="86"/>
      <c r="R1530" s="86"/>
      <c r="S1530" s="86"/>
      <c r="T1530" s="87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T1530" s="19" t="s">
        <v>166</v>
      </c>
      <c r="AU1530" s="19" t="s">
        <v>178</v>
      </c>
    </row>
    <row r="1531" spans="1:51" s="13" customFormat="1" ht="12">
      <c r="A1531" s="13"/>
      <c r="B1531" s="226"/>
      <c r="C1531" s="227"/>
      <c r="D1531" s="219" t="s">
        <v>168</v>
      </c>
      <c r="E1531" s="228" t="s">
        <v>28</v>
      </c>
      <c r="F1531" s="229" t="s">
        <v>925</v>
      </c>
      <c r="G1531" s="227"/>
      <c r="H1531" s="228" t="s">
        <v>28</v>
      </c>
      <c r="I1531" s="230"/>
      <c r="J1531" s="227"/>
      <c r="K1531" s="227"/>
      <c r="L1531" s="231"/>
      <c r="M1531" s="232"/>
      <c r="N1531" s="233"/>
      <c r="O1531" s="233"/>
      <c r="P1531" s="233"/>
      <c r="Q1531" s="233"/>
      <c r="R1531" s="233"/>
      <c r="S1531" s="233"/>
      <c r="T1531" s="234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5" t="s">
        <v>168</v>
      </c>
      <c r="AU1531" s="235" t="s">
        <v>178</v>
      </c>
      <c r="AV1531" s="13" t="s">
        <v>81</v>
      </c>
      <c r="AW1531" s="13" t="s">
        <v>35</v>
      </c>
      <c r="AX1531" s="13" t="s">
        <v>73</v>
      </c>
      <c r="AY1531" s="235" t="s">
        <v>154</v>
      </c>
    </row>
    <row r="1532" spans="1:51" s="14" customFormat="1" ht="12">
      <c r="A1532" s="14"/>
      <c r="B1532" s="236"/>
      <c r="C1532" s="237"/>
      <c r="D1532" s="219" t="s">
        <v>168</v>
      </c>
      <c r="E1532" s="238" t="s">
        <v>28</v>
      </c>
      <c r="F1532" s="239" t="s">
        <v>1798</v>
      </c>
      <c r="G1532" s="237"/>
      <c r="H1532" s="240">
        <v>4</v>
      </c>
      <c r="I1532" s="241"/>
      <c r="J1532" s="237"/>
      <c r="K1532" s="237"/>
      <c r="L1532" s="242"/>
      <c r="M1532" s="243"/>
      <c r="N1532" s="244"/>
      <c r="O1532" s="244"/>
      <c r="P1532" s="244"/>
      <c r="Q1532" s="244"/>
      <c r="R1532" s="244"/>
      <c r="S1532" s="244"/>
      <c r="T1532" s="245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6" t="s">
        <v>168</v>
      </c>
      <c r="AU1532" s="246" t="s">
        <v>178</v>
      </c>
      <c r="AV1532" s="14" t="s">
        <v>83</v>
      </c>
      <c r="AW1532" s="14" t="s">
        <v>35</v>
      </c>
      <c r="AX1532" s="14" t="s">
        <v>73</v>
      </c>
      <c r="AY1532" s="246" t="s">
        <v>154</v>
      </c>
    </row>
    <row r="1533" spans="1:51" s="13" customFormat="1" ht="12">
      <c r="A1533" s="13"/>
      <c r="B1533" s="226"/>
      <c r="C1533" s="227"/>
      <c r="D1533" s="219" t="s">
        <v>168</v>
      </c>
      <c r="E1533" s="228" t="s">
        <v>28</v>
      </c>
      <c r="F1533" s="229" t="s">
        <v>976</v>
      </c>
      <c r="G1533" s="227"/>
      <c r="H1533" s="228" t="s">
        <v>28</v>
      </c>
      <c r="I1533" s="230"/>
      <c r="J1533" s="227"/>
      <c r="K1533" s="227"/>
      <c r="L1533" s="231"/>
      <c r="M1533" s="232"/>
      <c r="N1533" s="233"/>
      <c r="O1533" s="233"/>
      <c r="P1533" s="233"/>
      <c r="Q1533" s="233"/>
      <c r="R1533" s="233"/>
      <c r="S1533" s="233"/>
      <c r="T1533" s="234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35" t="s">
        <v>168</v>
      </c>
      <c r="AU1533" s="235" t="s">
        <v>178</v>
      </c>
      <c r="AV1533" s="13" t="s">
        <v>81</v>
      </c>
      <c r="AW1533" s="13" t="s">
        <v>35</v>
      </c>
      <c r="AX1533" s="13" t="s">
        <v>73</v>
      </c>
      <c r="AY1533" s="235" t="s">
        <v>154</v>
      </c>
    </row>
    <row r="1534" spans="1:51" s="13" customFormat="1" ht="12">
      <c r="A1534" s="13"/>
      <c r="B1534" s="226"/>
      <c r="C1534" s="227"/>
      <c r="D1534" s="219" t="s">
        <v>168</v>
      </c>
      <c r="E1534" s="228" t="s">
        <v>28</v>
      </c>
      <c r="F1534" s="229" t="s">
        <v>930</v>
      </c>
      <c r="G1534" s="227"/>
      <c r="H1534" s="228" t="s">
        <v>28</v>
      </c>
      <c r="I1534" s="230"/>
      <c r="J1534" s="227"/>
      <c r="K1534" s="227"/>
      <c r="L1534" s="231"/>
      <c r="M1534" s="232"/>
      <c r="N1534" s="233"/>
      <c r="O1534" s="233"/>
      <c r="P1534" s="233"/>
      <c r="Q1534" s="233"/>
      <c r="R1534" s="233"/>
      <c r="S1534" s="233"/>
      <c r="T1534" s="234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5" t="s">
        <v>168</v>
      </c>
      <c r="AU1534" s="235" t="s">
        <v>178</v>
      </c>
      <c r="AV1534" s="13" t="s">
        <v>81</v>
      </c>
      <c r="AW1534" s="13" t="s">
        <v>35</v>
      </c>
      <c r="AX1534" s="13" t="s">
        <v>73</v>
      </c>
      <c r="AY1534" s="235" t="s">
        <v>154</v>
      </c>
    </row>
    <row r="1535" spans="1:51" s="14" customFormat="1" ht="12">
      <c r="A1535" s="14"/>
      <c r="B1535" s="236"/>
      <c r="C1535" s="237"/>
      <c r="D1535" s="219" t="s">
        <v>168</v>
      </c>
      <c r="E1535" s="238" t="s">
        <v>28</v>
      </c>
      <c r="F1535" s="239" t="s">
        <v>1813</v>
      </c>
      <c r="G1535" s="237"/>
      <c r="H1535" s="240">
        <v>289</v>
      </c>
      <c r="I1535" s="241"/>
      <c r="J1535" s="237"/>
      <c r="K1535" s="237"/>
      <c r="L1535" s="242"/>
      <c r="M1535" s="243"/>
      <c r="N1535" s="244"/>
      <c r="O1535" s="244"/>
      <c r="P1535" s="244"/>
      <c r="Q1535" s="244"/>
      <c r="R1535" s="244"/>
      <c r="S1535" s="244"/>
      <c r="T1535" s="245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46" t="s">
        <v>168</v>
      </c>
      <c r="AU1535" s="246" t="s">
        <v>178</v>
      </c>
      <c r="AV1535" s="14" t="s">
        <v>83</v>
      </c>
      <c r="AW1535" s="14" t="s">
        <v>35</v>
      </c>
      <c r="AX1535" s="14" t="s">
        <v>73</v>
      </c>
      <c r="AY1535" s="246" t="s">
        <v>154</v>
      </c>
    </row>
    <row r="1536" spans="1:51" s="15" customFormat="1" ht="12">
      <c r="A1536" s="15"/>
      <c r="B1536" s="247"/>
      <c r="C1536" s="248"/>
      <c r="D1536" s="219" t="s">
        <v>168</v>
      </c>
      <c r="E1536" s="249" t="s">
        <v>28</v>
      </c>
      <c r="F1536" s="250" t="s">
        <v>222</v>
      </c>
      <c r="G1536" s="248"/>
      <c r="H1536" s="251">
        <v>293</v>
      </c>
      <c r="I1536" s="252"/>
      <c r="J1536" s="248"/>
      <c r="K1536" s="248"/>
      <c r="L1536" s="253"/>
      <c r="M1536" s="254"/>
      <c r="N1536" s="255"/>
      <c r="O1536" s="255"/>
      <c r="P1536" s="255"/>
      <c r="Q1536" s="255"/>
      <c r="R1536" s="255"/>
      <c r="S1536" s="255"/>
      <c r="T1536" s="256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T1536" s="257" t="s">
        <v>168</v>
      </c>
      <c r="AU1536" s="257" t="s">
        <v>178</v>
      </c>
      <c r="AV1536" s="15" t="s">
        <v>162</v>
      </c>
      <c r="AW1536" s="15" t="s">
        <v>35</v>
      </c>
      <c r="AX1536" s="15" t="s">
        <v>81</v>
      </c>
      <c r="AY1536" s="257" t="s">
        <v>154</v>
      </c>
    </row>
    <row r="1537" spans="1:65" s="2" customFormat="1" ht="24.15" customHeight="1">
      <c r="A1537" s="40"/>
      <c r="B1537" s="41"/>
      <c r="C1537" s="206" t="s">
        <v>1814</v>
      </c>
      <c r="D1537" s="206" t="s">
        <v>157</v>
      </c>
      <c r="E1537" s="207" t="s">
        <v>979</v>
      </c>
      <c r="F1537" s="208" t="s">
        <v>980</v>
      </c>
      <c r="G1537" s="209" t="s">
        <v>160</v>
      </c>
      <c r="H1537" s="210">
        <v>47.04</v>
      </c>
      <c r="I1537" s="211"/>
      <c r="J1537" s="212">
        <f>ROUND(I1537*H1537,2)</f>
        <v>0</v>
      </c>
      <c r="K1537" s="208" t="s">
        <v>161</v>
      </c>
      <c r="L1537" s="46"/>
      <c r="M1537" s="213" t="s">
        <v>28</v>
      </c>
      <c r="N1537" s="214" t="s">
        <v>44</v>
      </c>
      <c r="O1537" s="86"/>
      <c r="P1537" s="215">
        <f>O1537*H1537</f>
        <v>0</v>
      </c>
      <c r="Q1537" s="215">
        <v>0</v>
      </c>
      <c r="R1537" s="215">
        <f>Q1537*H1537</f>
        <v>0</v>
      </c>
      <c r="S1537" s="215">
        <v>0</v>
      </c>
      <c r="T1537" s="216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17" t="s">
        <v>162</v>
      </c>
      <c r="AT1537" s="217" t="s">
        <v>157</v>
      </c>
      <c r="AU1537" s="217" t="s">
        <v>178</v>
      </c>
      <c r="AY1537" s="19" t="s">
        <v>154</v>
      </c>
      <c r="BE1537" s="218">
        <f>IF(N1537="základní",J1537,0)</f>
        <v>0</v>
      </c>
      <c r="BF1537" s="218">
        <f>IF(N1537="snížená",J1537,0)</f>
        <v>0</v>
      </c>
      <c r="BG1537" s="218">
        <f>IF(N1537="zákl. přenesená",J1537,0)</f>
        <v>0</v>
      </c>
      <c r="BH1537" s="218">
        <f>IF(N1537="sníž. přenesená",J1537,0)</f>
        <v>0</v>
      </c>
      <c r="BI1537" s="218">
        <f>IF(N1537="nulová",J1537,0)</f>
        <v>0</v>
      </c>
      <c r="BJ1537" s="19" t="s">
        <v>81</v>
      </c>
      <c r="BK1537" s="218">
        <f>ROUND(I1537*H1537,2)</f>
        <v>0</v>
      </c>
      <c r="BL1537" s="19" t="s">
        <v>162</v>
      </c>
      <c r="BM1537" s="217" t="s">
        <v>1815</v>
      </c>
    </row>
    <row r="1538" spans="1:47" s="2" customFormat="1" ht="12">
      <c r="A1538" s="40"/>
      <c r="B1538" s="41"/>
      <c r="C1538" s="42"/>
      <c r="D1538" s="219" t="s">
        <v>164</v>
      </c>
      <c r="E1538" s="42"/>
      <c r="F1538" s="220" t="s">
        <v>982</v>
      </c>
      <c r="G1538" s="42"/>
      <c r="H1538" s="42"/>
      <c r="I1538" s="221"/>
      <c r="J1538" s="42"/>
      <c r="K1538" s="42"/>
      <c r="L1538" s="46"/>
      <c r="M1538" s="222"/>
      <c r="N1538" s="223"/>
      <c r="O1538" s="86"/>
      <c r="P1538" s="86"/>
      <c r="Q1538" s="86"/>
      <c r="R1538" s="86"/>
      <c r="S1538" s="86"/>
      <c r="T1538" s="87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T1538" s="19" t="s">
        <v>164</v>
      </c>
      <c r="AU1538" s="19" t="s">
        <v>178</v>
      </c>
    </row>
    <row r="1539" spans="1:47" s="2" customFormat="1" ht="12">
      <c r="A1539" s="40"/>
      <c r="B1539" s="41"/>
      <c r="C1539" s="42"/>
      <c r="D1539" s="224" t="s">
        <v>166</v>
      </c>
      <c r="E1539" s="42"/>
      <c r="F1539" s="225" t="s">
        <v>983</v>
      </c>
      <c r="G1539" s="42"/>
      <c r="H1539" s="42"/>
      <c r="I1539" s="221"/>
      <c r="J1539" s="42"/>
      <c r="K1539" s="42"/>
      <c r="L1539" s="46"/>
      <c r="M1539" s="222"/>
      <c r="N1539" s="223"/>
      <c r="O1539" s="86"/>
      <c r="P1539" s="86"/>
      <c r="Q1539" s="86"/>
      <c r="R1539" s="86"/>
      <c r="S1539" s="86"/>
      <c r="T1539" s="87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T1539" s="19" t="s">
        <v>166</v>
      </c>
      <c r="AU1539" s="19" t="s">
        <v>178</v>
      </c>
    </row>
    <row r="1540" spans="1:51" s="13" customFormat="1" ht="12">
      <c r="A1540" s="13"/>
      <c r="B1540" s="226"/>
      <c r="C1540" s="227"/>
      <c r="D1540" s="219" t="s">
        <v>168</v>
      </c>
      <c r="E1540" s="228" t="s">
        <v>28</v>
      </c>
      <c r="F1540" s="229" t="s">
        <v>984</v>
      </c>
      <c r="G1540" s="227"/>
      <c r="H1540" s="228" t="s">
        <v>28</v>
      </c>
      <c r="I1540" s="230"/>
      <c r="J1540" s="227"/>
      <c r="K1540" s="227"/>
      <c r="L1540" s="231"/>
      <c r="M1540" s="232"/>
      <c r="N1540" s="233"/>
      <c r="O1540" s="233"/>
      <c r="P1540" s="233"/>
      <c r="Q1540" s="233"/>
      <c r="R1540" s="233"/>
      <c r="S1540" s="233"/>
      <c r="T1540" s="234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35" t="s">
        <v>168</v>
      </c>
      <c r="AU1540" s="235" t="s">
        <v>178</v>
      </c>
      <c r="AV1540" s="13" t="s">
        <v>81</v>
      </c>
      <c r="AW1540" s="13" t="s">
        <v>35</v>
      </c>
      <c r="AX1540" s="13" t="s">
        <v>73</v>
      </c>
      <c r="AY1540" s="235" t="s">
        <v>154</v>
      </c>
    </row>
    <row r="1541" spans="1:51" s="14" customFormat="1" ht="12">
      <c r="A1541" s="14"/>
      <c r="B1541" s="236"/>
      <c r="C1541" s="237"/>
      <c r="D1541" s="219" t="s">
        <v>168</v>
      </c>
      <c r="E1541" s="238" t="s">
        <v>28</v>
      </c>
      <c r="F1541" s="239" t="s">
        <v>1816</v>
      </c>
      <c r="G1541" s="237"/>
      <c r="H1541" s="240">
        <v>47.04</v>
      </c>
      <c r="I1541" s="241"/>
      <c r="J1541" s="237"/>
      <c r="K1541" s="237"/>
      <c r="L1541" s="242"/>
      <c r="M1541" s="243"/>
      <c r="N1541" s="244"/>
      <c r="O1541" s="244"/>
      <c r="P1541" s="244"/>
      <c r="Q1541" s="244"/>
      <c r="R1541" s="244"/>
      <c r="S1541" s="244"/>
      <c r="T1541" s="245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46" t="s">
        <v>168</v>
      </c>
      <c r="AU1541" s="246" t="s">
        <v>178</v>
      </c>
      <c r="AV1541" s="14" t="s">
        <v>83</v>
      </c>
      <c r="AW1541" s="14" t="s">
        <v>35</v>
      </c>
      <c r="AX1541" s="14" t="s">
        <v>81</v>
      </c>
      <c r="AY1541" s="246" t="s">
        <v>154</v>
      </c>
    </row>
    <row r="1542" spans="1:65" s="2" customFormat="1" ht="24.15" customHeight="1">
      <c r="A1542" s="40"/>
      <c r="B1542" s="41"/>
      <c r="C1542" s="206" t="s">
        <v>1817</v>
      </c>
      <c r="D1542" s="206" t="s">
        <v>157</v>
      </c>
      <c r="E1542" s="207" t="s">
        <v>991</v>
      </c>
      <c r="F1542" s="208" t="s">
        <v>992</v>
      </c>
      <c r="G1542" s="209" t="s">
        <v>207</v>
      </c>
      <c r="H1542" s="210">
        <v>2</v>
      </c>
      <c r="I1542" s="211"/>
      <c r="J1542" s="212">
        <f>ROUND(I1542*H1542,2)</f>
        <v>0</v>
      </c>
      <c r="K1542" s="208" t="s">
        <v>161</v>
      </c>
      <c r="L1542" s="46"/>
      <c r="M1542" s="213" t="s">
        <v>28</v>
      </c>
      <c r="N1542" s="214" t="s">
        <v>44</v>
      </c>
      <c r="O1542" s="86"/>
      <c r="P1542" s="215">
        <f>O1542*H1542</f>
        <v>0</v>
      </c>
      <c r="Q1542" s="215">
        <v>0.4417</v>
      </c>
      <c r="R1542" s="215">
        <f>Q1542*H1542</f>
        <v>0.8834</v>
      </c>
      <c r="S1542" s="215">
        <v>0</v>
      </c>
      <c r="T1542" s="216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17" t="s">
        <v>162</v>
      </c>
      <c r="AT1542" s="217" t="s">
        <v>157</v>
      </c>
      <c r="AU1542" s="217" t="s">
        <v>178</v>
      </c>
      <c r="AY1542" s="19" t="s">
        <v>154</v>
      </c>
      <c r="BE1542" s="218">
        <f>IF(N1542="základní",J1542,0)</f>
        <v>0</v>
      </c>
      <c r="BF1542" s="218">
        <f>IF(N1542="snížená",J1542,0)</f>
        <v>0</v>
      </c>
      <c r="BG1542" s="218">
        <f>IF(N1542="zákl. přenesená",J1542,0)</f>
        <v>0</v>
      </c>
      <c r="BH1542" s="218">
        <f>IF(N1542="sníž. přenesená",J1542,0)</f>
        <v>0</v>
      </c>
      <c r="BI1542" s="218">
        <f>IF(N1542="nulová",J1542,0)</f>
        <v>0</v>
      </c>
      <c r="BJ1542" s="19" t="s">
        <v>81</v>
      </c>
      <c r="BK1542" s="218">
        <f>ROUND(I1542*H1542,2)</f>
        <v>0</v>
      </c>
      <c r="BL1542" s="19" t="s">
        <v>162</v>
      </c>
      <c r="BM1542" s="217" t="s">
        <v>1818</v>
      </c>
    </row>
    <row r="1543" spans="1:47" s="2" customFormat="1" ht="12">
      <c r="A1543" s="40"/>
      <c r="B1543" s="41"/>
      <c r="C1543" s="42"/>
      <c r="D1543" s="219" t="s">
        <v>164</v>
      </c>
      <c r="E1543" s="42"/>
      <c r="F1543" s="220" t="s">
        <v>994</v>
      </c>
      <c r="G1543" s="42"/>
      <c r="H1543" s="42"/>
      <c r="I1543" s="221"/>
      <c r="J1543" s="42"/>
      <c r="K1543" s="42"/>
      <c r="L1543" s="46"/>
      <c r="M1543" s="222"/>
      <c r="N1543" s="223"/>
      <c r="O1543" s="86"/>
      <c r="P1543" s="86"/>
      <c r="Q1543" s="86"/>
      <c r="R1543" s="86"/>
      <c r="S1543" s="86"/>
      <c r="T1543" s="87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T1543" s="19" t="s">
        <v>164</v>
      </c>
      <c r="AU1543" s="19" t="s">
        <v>178</v>
      </c>
    </row>
    <row r="1544" spans="1:47" s="2" customFormat="1" ht="12">
      <c r="A1544" s="40"/>
      <c r="B1544" s="41"/>
      <c r="C1544" s="42"/>
      <c r="D1544" s="224" t="s">
        <v>166</v>
      </c>
      <c r="E1544" s="42"/>
      <c r="F1544" s="225" t="s">
        <v>995</v>
      </c>
      <c r="G1544" s="42"/>
      <c r="H1544" s="42"/>
      <c r="I1544" s="221"/>
      <c r="J1544" s="42"/>
      <c r="K1544" s="42"/>
      <c r="L1544" s="46"/>
      <c r="M1544" s="222"/>
      <c r="N1544" s="223"/>
      <c r="O1544" s="86"/>
      <c r="P1544" s="86"/>
      <c r="Q1544" s="86"/>
      <c r="R1544" s="86"/>
      <c r="S1544" s="86"/>
      <c r="T1544" s="87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T1544" s="19" t="s">
        <v>166</v>
      </c>
      <c r="AU1544" s="19" t="s">
        <v>178</v>
      </c>
    </row>
    <row r="1545" spans="1:51" s="13" customFormat="1" ht="12">
      <c r="A1545" s="13"/>
      <c r="B1545" s="226"/>
      <c r="C1545" s="227"/>
      <c r="D1545" s="219" t="s">
        <v>168</v>
      </c>
      <c r="E1545" s="228" t="s">
        <v>28</v>
      </c>
      <c r="F1545" s="229" t="s">
        <v>996</v>
      </c>
      <c r="G1545" s="227"/>
      <c r="H1545" s="228" t="s">
        <v>28</v>
      </c>
      <c r="I1545" s="230"/>
      <c r="J1545" s="227"/>
      <c r="K1545" s="227"/>
      <c r="L1545" s="231"/>
      <c r="M1545" s="232"/>
      <c r="N1545" s="233"/>
      <c r="O1545" s="233"/>
      <c r="P1545" s="233"/>
      <c r="Q1545" s="233"/>
      <c r="R1545" s="233"/>
      <c r="S1545" s="233"/>
      <c r="T1545" s="234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5" t="s">
        <v>168</v>
      </c>
      <c r="AU1545" s="235" t="s">
        <v>178</v>
      </c>
      <c r="AV1545" s="13" t="s">
        <v>81</v>
      </c>
      <c r="AW1545" s="13" t="s">
        <v>35</v>
      </c>
      <c r="AX1545" s="13" t="s">
        <v>73</v>
      </c>
      <c r="AY1545" s="235" t="s">
        <v>154</v>
      </c>
    </row>
    <row r="1546" spans="1:51" s="14" customFormat="1" ht="12">
      <c r="A1546" s="14"/>
      <c r="B1546" s="236"/>
      <c r="C1546" s="237"/>
      <c r="D1546" s="219" t="s">
        <v>168</v>
      </c>
      <c r="E1546" s="238" t="s">
        <v>28</v>
      </c>
      <c r="F1546" s="239" t="s">
        <v>83</v>
      </c>
      <c r="G1546" s="237"/>
      <c r="H1546" s="240">
        <v>2</v>
      </c>
      <c r="I1546" s="241"/>
      <c r="J1546" s="237"/>
      <c r="K1546" s="237"/>
      <c r="L1546" s="242"/>
      <c r="M1546" s="243"/>
      <c r="N1546" s="244"/>
      <c r="O1546" s="244"/>
      <c r="P1546" s="244"/>
      <c r="Q1546" s="244"/>
      <c r="R1546" s="244"/>
      <c r="S1546" s="244"/>
      <c r="T1546" s="245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6" t="s">
        <v>168</v>
      </c>
      <c r="AU1546" s="246" t="s">
        <v>178</v>
      </c>
      <c r="AV1546" s="14" t="s">
        <v>83</v>
      </c>
      <c r="AW1546" s="14" t="s">
        <v>35</v>
      </c>
      <c r="AX1546" s="14" t="s">
        <v>81</v>
      </c>
      <c r="AY1546" s="246" t="s">
        <v>154</v>
      </c>
    </row>
    <row r="1547" spans="1:65" s="2" customFormat="1" ht="24.15" customHeight="1">
      <c r="A1547" s="40"/>
      <c r="B1547" s="41"/>
      <c r="C1547" s="269" t="s">
        <v>1819</v>
      </c>
      <c r="D1547" s="269" t="s">
        <v>627</v>
      </c>
      <c r="E1547" s="270" t="s">
        <v>1011</v>
      </c>
      <c r="F1547" s="271" t="s">
        <v>1012</v>
      </c>
      <c r="G1547" s="272" t="s">
        <v>207</v>
      </c>
      <c r="H1547" s="273">
        <v>2</v>
      </c>
      <c r="I1547" s="274"/>
      <c r="J1547" s="275">
        <f>ROUND(I1547*H1547,2)</f>
        <v>0</v>
      </c>
      <c r="K1547" s="271" t="s">
        <v>161</v>
      </c>
      <c r="L1547" s="276"/>
      <c r="M1547" s="277" t="s">
        <v>28</v>
      </c>
      <c r="N1547" s="278" t="s">
        <v>44</v>
      </c>
      <c r="O1547" s="86"/>
      <c r="P1547" s="215">
        <f>O1547*H1547</f>
        <v>0</v>
      </c>
      <c r="Q1547" s="215">
        <v>0.014</v>
      </c>
      <c r="R1547" s="215">
        <f>Q1547*H1547</f>
        <v>0.028</v>
      </c>
      <c r="S1547" s="215">
        <v>0</v>
      </c>
      <c r="T1547" s="216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17" t="s">
        <v>223</v>
      </c>
      <c r="AT1547" s="217" t="s">
        <v>627</v>
      </c>
      <c r="AU1547" s="217" t="s">
        <v>178</v>
      </c>
      <c r="AY1547" s="19" t="s">
        <v>154</v>
      </c>
      <c r="BE1547" s="218">
        <f>IF(N1547="základní",J1547,0)</f>
        <v>0</v>
      </c>
      <c r="BF1547" s="218">
        <f>IF(N1547="snížená",J1547,0)</f>
        <v>0</v>
      </c>
      <c r="BG1547" s="218">
        <f>IF(N1547="zákl. přenesená",J1547,0)</f>
        <v>0</v>
      </c>
      <c r="BH1547" s="218">
        <f>IF(N1547="sníž. přenesená",J1547,0)</f>
        <v>0</v>
      </c>
      <c r="BI1547" s="218">
        <f>IF(N1547="nulová",J1547,0)</f>
        <v>0</v>
      </c>
      <c r="BJ1547" s="19" t="s">
        <v>81</v>
      </c>
      <c r="BK1547" s="218">
        <f>ROUND(I1547*H1547,2)</f>
        <v>0</v>
      </c>
      <c r="BL1547" s="19" t="s">
        <v>162</v>
      </c>
      <c r="BM1547" s="217" t="s">
        <v>1820</v>
      </c>
    </row>
    <row r="1548" spans="1:47" s="2" customFormat="1" ht="12">
      <c r="A1548" s="40"/>
      <c r="B1548" s="41"/>
      <c r="C1548" s="42"/>
      <c r="D1548" s="219" t="s">
        <v>164</v>
      </c>
      <c r="E1548" s="42"/>
      <c r="F1548" s="220" t="s">
        <v>1012</v>
      </c>
      <c r="G1548" s="42"/>
      <c r="H1548" s="42"/>
      <c r="I1548" s="221"/>
      <c r="J1548" s="42"/>
      <c r="K1548" s="42"/>
      <c r="L1548" s="46"/>
      <c r="M1548" s="222"/>
      <c r="N1548" s="223"/>
      <c r="O1548" s="86"/>
      <c r="P1548" s="86"/>
      <c r="Q1548" s="86"/>
      <c r="R1548" s="86"/>
      <c r="S1548" s="86"/>
      <c r="T1548" s="87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T1548" s="19" t="s">
        <v>164</v>
      </c>
      <c r="AU1548" s="19" t="s">
        <v>178</v>
      </c>
    </row>
    <row r="1549" spans="1:51" s="13" customFormat="1" ht="12">
      <c r="A1549" s="13"/>
      <c r="B1549" s="226"/>
      <c r="C1549" s="227"/>
      <c r="D1549" s="219" t="s">
        <v>168</v>
      </c>
      <c r="E1549" s="228" t="s">
        <v>28</v>
      </c>
      <c r="F1549" s="229" t="s">
        <v>1014</v>
      </c>
      <c r="G1549" s="227"/>
      <c r="H1549" s="228" t="s">
        <v>28</v>
      </c>
      <c r="I1549" s="230"/>
      <c r="J1549" s="227"/>
      <c r="K1549" s="227"/>
      <c r="L1549" s="231"/>
      <c r="M1549" s="232"/>
      <c r="N1549" s="233"/>
      <c r="O1549" s="233"/>
      <c r="P1549" s="233"/>
      <c r="Q1549" s="233"/>
      <c r="R1549" s="233"/>
      <c r="S1549" s="233"/>
      <c r="T1549" s="234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35" t="s">
        <v>168</v>
      </c>
      <c r="AU1549" s="235" t="s">
        <v>178</v>
      </c>
      <c r="AV1549" s="13" t="s">
        <v>81</v>
      </c>
      <c r="AW1549" s="13" t="s">
        <v>35</v>
      </c>
      <c r="AX1549" s="13" t="s">
        <v>73</v>
      </c>
      <c r="AY1549" s="235" t="s">
        <v>154</v>
      </c>
    </row>
    <row r="1550" spans="1:51" s="14" customFormat="1" ht="12">
      <c r="A1550" s="14"/>
      <c r="B1550" s="236"/>
      <c r="C1550" s="237"/>
      <c r="D1550" s="219" t="s">
        <v>168</v>
      </c>
      <c r="E1550" s="238" t="s">
        <v>28</v>
      </c>
      <c r="F1550" s="239" t="s">
        <v>83</v>
      </c>
      <c r="G1550" s="237"/>
      <c r="H1550" s="240">
        <v>2</v>
      </c>
      <c r="I1550" s="241"/>
      <c r="J1550" s="237"/>
      <c r="K1550" s="237"/>
      <c r="L1550" s="242"/>
      <c r="M1550" s="243"/>
      <c r="N1550" s="244"/>
      <c r="O1550" s="244"/>
      <c r="P1550" s="244"/>
      <c r="Q1550" s="244"/>
      <c r="R1550" s="244"/>
      <c r="S1550" s="244"/>
      <c r="T1550" s="245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6" t="s">
        <v>168</v>
      </c>
      <c r="AU1550" s="246" t="s">
        <v>178</v>
      </c>
      <c r="AV1550" s="14" t="s">
        <v>83</v>
      </c>
      <c r="AW1550" s="14" t="s">
        <v>35</v>
      </c>
      <c r="AX1550" s="14" t="s">
        <v>81</v>
      </c>
      <c r="AY1550" s="246" t="s">
        <v>154</v>
      </c>
    </row>
    <row r="1551" spans="1:63" s="12" customFormat="1" ht="20.85" customHeight="1">
      <c r="A1551" s="12"/>
      <c r="B1551" s="190"/>
      <c r="C1551" s="191"/>
      <c r="D1551" s="192" t="s">
        <v>72</v>
      </c>
      <c r="E1551" s="204" t="s">
        <v>911</v>
      </c>
      <c r="F1551" s="204" t="s">
        <v>1015</v>
      </c>
      <c r="G1551" s="191"/>
      <c r="H1551" s="191"/>
      <c r="I1551" s="194"/>
      <c r="J1551" s="205">
        <f>BK1551</f>
        <v>0</v>
      </c>
      <c r="K1551" s="191"/>
      <c r="L1551" s="196"/>
      <c r="M1551" s="197"/>
      <c r="N1551" s="198"/>
      <c r="O1551" s="198"/>
      <c r="P1551" s="199">
        <f>SUM(P1552:P1556)</f>
        <v>0</v>
      </c>
      <c r="Q1551" s="198"/>
      <c r="R1551" s="199">
        <f>SUM(R1552:R1556)</f>
        <v>0.023815999999999997</v>
      </c>
      <c r="S1551" s="198"/>
      <c r="T1551" s="200">
        <f>SUM(T1552:T1556)</f>
        <v>0</v>
      </c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R1551" s="201" t="s">
        <v>81</v>
      </c>
      <c r="AT1551" s="202" t="s">
        <v>72</v>
      </c>
      <c r="AU1551" s="202" t="s">
        <v>83</v>
      </c>
      <c r="AY1551" s="201" t="s">
        <v>154</v>
      </c>
      <c r="BK1551" s="203">
        <f>SUM(BK1552:BK1556)</f>
        <v>0</v>
      </c>
    </row>
    <row r="1552" spans="1:65" s="2" customFormat="1" ht="33" customHeight="1">
      <c r="A1552" s="40"/>
      <c r="B1552" s="41"/>
      <c r="C1552" s="206" t="s">
        <v>1821</v>
      </c>
      <c r="D1552" s="206" t="s">
        <v>157</v>
      </c>
      <c r="E1552" s="207" t="s">
        <v>1017</v>
      </c>
      <c r="F1552" s="208" t="s">
        <v>1018</v>
      </c>
      <c r="G1552" s="209" t="s">
        <v>160</v>
      </c>
      <c r="H1552" s="210">
        <v>183.2</v>
      </c>
      <c r="I1552" s="211"/>
      <c r="J1552" s="212">
        <f>ROUND(I1552*H1552,2)</f>
        <v>0</v>
      </c>
      <c r="K1552" s="208" t="s">
        <v>161</v>
      </c>
      <c r="L1552" s="46"/>
      <c r="M1552" s="213" t="s">
        <v>28</v>
      </c>
      <c r="N1552" s="214" t="s">
        <v>44</v>
      </c>
      <c r="O1552" s="86"/>
      <c r="P1552" s="215">
        <f>O1552*H1552</f>
        <v>0</v>
      </c>
      <c r="Q1552" s="215">
        <v>0.00013</v>
      </c>
      <c r="R1552" s="215">
        <f>Q1552*H1552</f>
        <v>0.023815999999999997</v>
      </c>
      <c r="S1552" s="215">
        <v>0</v>
      </c>
      <c r="T1552" s="216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17" t="s">
        <v>162</v>
      </c>
      <c r="AT1552" s="217" t="s">
        <v>157</v>
      </c>
      <c r="AU1552" s="217" t="s">
        <v>178</v>
      </c>
      <c r="AY1552" s="19" t="s">
        <v>154</v>
      </c>
      <c r="BE1552" s="218">
        <f>IF(N1552="základní",J1552,0)</f>
        <v>0</v>
      </c>
      <c r="BF1552" s="218">
        <f>IF(N1552="snížená",J1552,0)</f>
        <v>0</v>
      </c>
      <c r="BG1552" s="218">
        <f>IF(N1552="zákl. přenesená",J1552,0)</f>
        <v>0</v>
      </c>
      <c r="BH1552" s="218">
        <f>IF(N1552="sníž. přenesená",J1552,0)</f>
        <v>0</v>
      </c>
      <c r="BI1552" s="218">
        <f>IF(N1552="nulová",J1552,0)</f>
        <v>0</v>
      </c>
      <c r="BJ1552" s="19" t="s">
        <v>81</v>
      </c>
      <c r="BK1552" s="218">
        <f>ROUND(I1552*H1552,2)</f>
        <v>0</v>
      </c>
      <c r="BL1552" s="19" t="s">
        <v>162</v>
      </c>
      <c r="BM1552" s="217" t="s">
        <v>1822</v>
      </c>
    </row>
    <row r="1553" spans="1:47" s="2" customFormat="1" ht="12">
      <c r="A1553" s="40"/>
      <c r="B1553" s="41"/>
      <c r="C1553" s="42"/>
      <c r="D1553" s="219" t="s">
        <v>164</v>
      </c>
      <c r="E1553" s="42"/>
      <c r="F1553" s="220" t="s">
        <v>1020</v>
      </c>
      <c r="G1553" s="42"/>
      <c r="H1553" s="42"/>
      <c r="I1553" s="221"/>
      <c r="J1553" s="42"/>
      <c r="K1553" s="42"/>
      <c r="L1553" s="46"/>
      <c r="M1553" s="222"/>
      <c r="N1553" s="223"/>
      <c r="O1553" s="86"/>
      <c r="P1553" s="86"/>
      <c r="Q1553" s="86"/>
      <c r="R1553" s="86"/>
      <c r="S1553" s="86"/>
      <c r="T1553" s="87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T1553" s="19" t="s">
        <v>164</v>
      </c>
      <c r="AU1553" s="19" t="s">
        <v>178</v>
      </c>
    </row>
    <row r="1554" spans="1:47" s="2" customFormat="1" ht="12">
      <c r="A1554" s="40"/>
      <c r="B1554" s="41"/>
      <c r="C1554" s="42"/>
      <c r="D1554" s="224" t="s">
        <v>166</v>
      </c>
      <c r="E1554" s="42"/>
      <c r="F1554" s="225" t="s">
        <v>1021</v>
      </c>
      <c r="G1554" s="42"/>
      <c r="H1554" s="42"/>
      <c r="I1554" s="221"/>
      <c r="J1554" s="42"/>
      <c r="K1554" s="42"/>
      <c r="L1554" s="46"/>
      <c r="M1554" s="222"/>
      <c r="N1554" s="223"/>
      <c r="O1554" s="86"/>
      <c r="P1554" s="86"/>
      <c r="Q1554" s="86"/>
      <c r="R1554" s="86"/>
      <c r="S1554" s="86"/>
      <c r="T1554" s="87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T1554" s="19" t="s">
        <v>166</v>
      </c>
      <c r="AU1554" s="19" t="s">
        <v>178</v>
      </c>
    </row>
    <row r="1555" spans="1:51" s="13" customFormat="1" ht="12">
      <c r="A1555" s="13"/>
      <c r="B1555" s="226"/>
      <c r="C1555" s="227"/>
      <c r="D1555" s="219" t="s">
        <v>168</v>
      </c>
      <c r="E1555" s="228" t="s">
        <v>28</v>
      </c>
      <c r="F1555" s="229" t="s">
        <v>1823</v>
      </c>
      <c r="G1555" s="227"/>
      <c r="H1555" s="228" t="s">
        <v>28</v>
      </c>
      <c r="I1555" s="230"/>
      <c r="J1555" s="227"/>
      <c r="K1555" s="227"/>
      <c r="L1555" s="231"/>
      <c r="M1555" s="232"/>
      <c r="N1555" s="233"/>
      <c r="O1555" s="233"/>
      <c r="P1555" s="233"/>
      <c r="Q1555" s="233"/>
      <c r="R1555" s="233"/>
      <c r="S1555" s="233"/>
      <c r="T1555" s="234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35" t="s">
        <v>168</v>
      </c>
      <c r="AU1555" s="235" t="s">
        <v>178</v>
      </c>
      <c r="AV1555" s="13" t="s">
        <v>81</v>
      </c>
      <c r="AW1555" s="13" t="s">
        <v>35</v>
      </c>
      <c r="AX1555" s="13" t="s">
        <v>73</v>
      </c>
      <c r="AY1555" s="235" t="s">
        <v>154</v>
      </c>
    </row>
    <row r="1556" spans="1:51" s="14" customFormat="1" ht="12">
      <c r="A1556" s="14"/>
      <c r="B1556" s="236"/>
      <c r="C1556" s="237"/>
      <c r="D1556" s="219" t="s">
        <v>168</v>
      </c>
      <c r="E1556" s="238" t="s">
        <v>28</v>
      </c>
      <c r="F1556" s="239" t="s">
        <v>1824</v>
      </c>
      <c r="G1556" s="237"/>
      <c r="H1556" s="240">
        <v>183.2</v>
      </c>
      <c r="I1556" s="241"/>
      <c r="J1556" s="237"/>
      <c r="K1556" s="237"/>
      <c r="L1556" s="242"/>
      <c r="M1556" s="243"/>
      <c r="N1556" s="244"/>
      <c r="O1556" s="244"/>
      <c r="P1556" s="244"/>
      <c r="Q1556" s="244"/>
      <c r="R1556" s="244"/>
      <c r="S1556" s="244"/>
      <c r="T1556" s="245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6" t="s">
        <v>168</v>
      </c>
      <c r="AU1556" s="246" t="s">
        <v>178</v>
      </c>
      <c r="AV1556" s="14" t="s">
        <v>83</v>
      </c>
      <c r="AW1556" s="14" t="s">
        <v>35</v>
      </c>
      <c r="AX1556" s="14" t="s">
        <v>81</v>
      </c>
      <c r="AY1556" s="246" t="s">
        <v>154</v>
      </c>
    </row>
    <row r="1557" spans="1:63" s="12" customFormat="1" ht="20.85" customHeight="1">
      <c r="A1557" s="12"/>
      <c r="B1557" s="190"/>
      <c r="C1557" s="191"/>
      <c r="D1557" s="192" t="s">
        <v>72</v>
      </c>
      <c r="E1557" s="204" t="s">
        <v>919</v>
      </c>
      <c r="F1557" s="204" t="s">
        <v>1024</v>
      </c>
      <c r="G1557" s="191"/>
      <c r="H1557" s="191"/>
      <c r="I1557" s="194"/>
      <c r="J1557" s="205">
        <f>BK1557</f>
        <v>0</v>
      </c>
      <c r="K1557" s="191"/>
      <c r="L1557" s="196"/>
      <c r="M1557" s="197"/>
      <c r="N1557" s="198"/>
      <c r="O1557" s="198"/>
      <c r="P1557" s="199">
        <f>SUM(P1558:P1568)</f>
        <v>0</v>
      </c>
      <c r="Q1557" s="198"/>
      <c r="R1557" s="199">
        <f>SUM(R1558:R1568)</f>
        <v>0.007328</v>
      </c>
      <c r="S1557" s="198"/>
      <c r="T1557" s="200">
        <f>SUM(T1558:T1568)</f>
        <v>0</v>
      </c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R1557" s="201" t="s">
        <v>81</v>
      </c>
      <c r="AT1557" s="202" t="s">
        <v>72</v>
      </c>
      <c r="AU1557" s="202" t="s">
        <v>83</v>
      </c>
      <c r="AY1557" s="201" t="s">
        <v>154</v>
      </c>
      <c r="BK1557" s="203">
        <f>SUM(BK1558:BK1568)</f>
        <v>0</v>
      </c>
    </row>
    <row r="1558" spans="1:65" s="2" customFormat="1" ht="24.15" customHeight="1">
      <c r="A1558" s="40"/>
      <c r="B1558" s="41"/>
      <c r="C1558" s="206" t="s">
        <v>1825</v>
      </c>
      <c r="D1558" s="206" t="s">
        <v>157</v>
      </c>
      <c r="E1558" s="207" t="s">
        <v>1031</v>
      </c>
      <c r="F1558" s="208" t="s">
        <v>1032</v>
      </c>
      <c r="G1558" s="209" t="s">
        <v>160</v>
      </c>
      <c r="H1558" s="210">
        <v>183.2</v>
      </c>
      <c r="I1558" s="211"/>
      <c r="J1558" s="212">
        <f>ROUND(I1558*H1558,2)</f>
        <v>0</v>
      </c>
      <c r="K1558" s="208" t="s">
        <v>161</v>
      </c>
      <c r="L1558" s="46"/>
      <c r="M1558" s="213" t="s">
        <v>28</v>
      </c>
      <c r="N1558" s="214" t="s">
        <v>44</v>
      </c>
      <c r="O1558" s="86"/>
      <c r="P1558" s="215">
        <f>O1558*H1558</f>
        <v>0</v>
      </c>
      <c r="Q1558" s="215">
        <v>4E-05</v>
      </c>
      <c r="R1558" s="215">
        <f>Q1558*H1558</f>
        <v>0.007328</v>
      </c>
      <c r="S1558" s="215">
        <v>0</v>
      </c>
      <c r="T1558" s="216">
        <f>S1558*H1558</f>
        <v>0</v>
      </c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R1558" s="217" t="s">
        <v>162</v>
      </c>
      <c r="AT1558" s="217" t="s">
        <v>157</v>
      </c>
      <c r="AU1558" s="217" t="s">
        <v>178</v>
      </c>
      <c r="AY1558" s="19" t="s">
        <v>154</v>
      </c>
      <c r="BE1558" s="218">
        <f>IF(N1558="základní",J1558,0)</f>
        <v>0</v>
      </c>
      <c r="BF1558" s="218">
        <f>IF(N1558="snížená",J1558,0)</f>
        <v>0</v>
      </c>
      <c r="BG1558" s="218">
        <f>IF(N1558="zákl. přenesená",J1558,0)</f>
        <v>0</v>
      </c>
      <c r="BH1558" s="218">
        <f>IF(N1558="sníž. přenesená",J1558,0)</f>
        <v>0</v>
      </c>
      <c r="BI1558" s="218">
        <f>IF(N1558="nulová",J1558,0)</f>
        <v>0</v>
      </c>
      <c r="BJ1558" s="19" t="s">
        <v>81</v>
      </c>
      <c r="BK1558" s="218">
        <f>ROUND(I1558*H1558,2)</f>
        <v>0</v>
      </c>
      <c r="BL1558" s="19" t="s">
        <v>162</v>
      </c>
      <c r="BM1558" s="217" t="s">
        <v>1826</v>
      </c>
    </row>
    <row r="1559" spans="1:47" s="2" customFormat="1" ht="12">
      <c r="A1559" s="40"/>
      <c r="B1559" s="41"/>
      <c r="C1559" s="42"/>
      <c r="D1559" s="219" t="s">
        <v>164</v>
      </c>
      <c r="E1559" s="42"/>
      <c r="F1559" s="220" t="s">
        <v>1034</v>
      </c>
      <c r="G1559" s="42"/>
      <c r="H1559" s="42"/>
      <c r="I1559" s="221"/>
      <c r="J1559" s="42"/>
      <c r="K1559" s="42"/>
      <c r="L1559" s="46"/>
      <c r="M1559" s="222"/>
      <c r="N1559" s="223"/>
      <c r="O1559" s="86"/>
      <c r="P1559" s="86"/>
      <c r="Q1559" s="86"/>
      <c r="R1559" s="86"/>
      <c r="S1559" s="86"/>
      <c r="T1559" s="87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T1559" s="19" t="s">
        <v>164</v>
      </c>
      <c r="AU1559" s="19" t="s">
        <v>178</v>
      </c>
    </row>
    <row r="1560" spans="1:47" s="2" customFormat="1" ht="12">
      <c r="A1560" s="40"/>
      <c r="B1560" s="41"/>
      <c r="C1560" s="42"/>
      <c r="D1560" s="224" t="s">
        <v>166</v>
      </c>
      <c r="E1560" s="42"/>
      <c r="F1560" s="225" t="s">
        <v>1035</v>
      </c>
      <c r="G1560" s="42"/>
      <c r="H1560" s="42"/>
      <c r="I1560" s="221"/>
      <c r="J1560" s="42"/>
      <c r="K1560" s="42"/>
      <c r="L1560" s="46"/>
      <c r="M1560" s="222"/>
      <c r="N1560" s="223"/>
      <c r="O1560" s="86"/>
      <c r="P1560" s="86"/>
      <c r="Q1560" s="86"/>
      <c r="R1560" s="86"/>
      <c r="S1560" s="86"/>
      <c r="T1560" s="87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T1560" s="19" t="s">
        <v>166</v>
      </c>
      <c r="AU1560" s="19" t="s">
        <v>178</v>
      </c>
    </row>
    <row r="1561" spans="1:51" s="13" customFormat="1" ht="12">
      <c r="A1561" s="13"/>
      <c r="B1561" s="226"/>
      <c r="C1561" s="227"/>
      <c r="D1561" s="219" t="s">
        <v>168</v>
      </c>
      <c r="E1561" s="228" t="s">
        <v>28</v>
      </c>
      <c r="F1561" s="229" t="s">
        <v>1823</v>
      </c>
      <c r="G1561" s="227"/>
      <c r="H1561" s="228" t="s">
        <v>28</v>
      </c>
      <c r="I1561" s="230"/>
      <c r="J1561" s="227"/>
      <c r="K1561" s="227"/>
      <c r="L1561" s="231"/>
      <c r="M1561" s="232"/>
      <c r="N1561" s="233"/>
      <c r="O1561" s="233"/>
      <c r="P1561" s="233"/>
      <c r="Q1561" s="233"/>
      <c r="R1561" s="233"/>
      <c r="S1561" s="233"/>
      <c r="T1561" s="234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5" t="s">
        <v>168</v>
      </c>
      <c r="AU1561" s="235" t="s">
        <v>178</v>
      </c>
      <c r="AV1561" s="13" t="s">
        <v>81</v>
      </c>
      <c r="AW1561" s="13" t="s">
        <v>35</v>
      </c>
      <c r="AX1561" s="13" t="s">
        <v>73</v>
      </c>
      <c r="AY1561" s="235" t="s">
        <v>154</v>
      </c>
    </row>
    <row r="1562" spans="1:51" s="14" customFormat="1" ht="12">
      <c r="A1562" s="14"/>
      <c r="B1562" s="236"/>
      <c r="C1562" s="237"/>
      <c r="D1562" s="219" t="s">
        <v>168</v>
      </c>
      <c r="E1562" s="238" t="s">
        <v>28</v>
      </c>
      <c r="F1562" s="239" t="s">
        <v>1824</v>
      </c>
      <c r="G1562" s="237"/>
      <c r="H1562" s="240">
        <v>183.2</v>
      </c>
      <c r="I1562" s="241"/>
      <c r="J1562" s="237"/>
      <c r="K1562" s="237"/>
      <c r="L1562" s="242"/>
      <c r="M1562" s="243"/>
      <c r="N1562" s="244"/>
      <c r="O1562" s="244"/>
      <c r="P1562" s="244"/>
      <c r="Q1562" s="244"/>
      <c r="R1562" s="244"/>
      <c r="S1562" s="244"/>
      <c r="T1562" s="245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46" t="s">
        <v>168</v>
      </c>
      <c r="AU1562" s="246" t="s">
        <v>178</v>
      </c>
      <c r="AV1562" s="14" t="s">
        <v>83</v>
      </c>
      <c r="AW1562" s="14" t="s">
        <v>35</v>
      </c>
      <c r="AX1562" s="14" t="s">
        <v>81</v>
      </c>
      <c r="AY1562" s="246" t="s">
        <v>154</v>
      </c>
    </row>
    <row r="1563" spans="1:65" s="2" customFormat="1" ht="24.15" customHeight="1">
      <c r="A1563" s="40"/>
      <c r="B1563" s="41"/>
      <c r="C1563" s="206" t="s">
        <v>1827</v>
      </c>
      <c r="D1563" s="206" t="s">
        <v>157</v>
      </c>
      <c r="E1563" s="207" t="s">
        <v>1828</v>
      </c>
      <c r="F1563" s="208" t="s">
        <v>1829</v>
      </c>
      <c r="G1563" s="209" t="s">
        <v>207</v>
      </c>
      <c r="H1563" s="210">
        <v>1</v>
      </c>
      <c r="I1563" s="211"/>
      <c r="J1563" s="212">
        <f>ROUND(I1563*H1563,2)</f>
        <v>0</v>
      </c>
      <c r="K1563" s="208" t="s">
        <v>161</v>
      </c>
      <c r="L1563" s="46"/>
      <c r="M1563" s="213" t="s">
        <v>28</v>
      </c>
      <c r="N1563" s="214" t="s">
        <v>44</v>
      </c>
      <c r="O1563" s="86"/>
      <c r="P1563" s="215">
        <f>O1563*H1563</f>
        <v>0</v>
      </c>
      <c r="Q1563" s="215">
        <v>0</v>
      </c>
      <c r="R1563" s="215">
        <f>Q1563*H1563</f>
        <v>0</v>
      </c>
      <c r="S1563" s="215">
        <v>0</v>
      </c>
      <c r="T1563" s="216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17" t="s">
        <v>162</v>
      </c>
      <c r="AT1563" s="217" t="s">
        <v>157</v>
      </c>
      <c r="AU1563" s="217" t="s">
        <v>178</v>
      </c>
      <c r="AY1563" s="19" t="s">
        <v>154</v>
      </c>
      <c r="BE1563" s="218">
        <f>IF(N1563="základní",J1563,0)</f>
        <v>0</v>
      </c>
      <c r="BF1563" s="218">
        <f>IF(N1563="snížená",J1563,0)</f>
        <v>0</v>
      </c>
      <c r="BG1563" s="218">
        <f>IF(N1563="zákl. přenesená",J1563,0)</f>
        <v>0</v>
      </c>
      <c r="BH1563" s="218">
        <f>IF(N1563="sníž. přenesená",J1563,0)</f>
        <v>0</v>
      </c>
      <c r="BI1563" s="218">
        <f>IF(N1563="nulová",J1563,0)</f>
        <v>0</v>
      </c>
      <c r="BJ1563" s="19" t="s">
        <v>81</v>
      </c>
      <c r="BK1563" s="218">
        <f>ROUND(I1563*H1563,2)</f>
        <v>0</v>
      </c>
      <c r="BL1563" s="19" t="s">
        <v>162</v>
      </c>
      <c r="BM1563" s="217" t="s">
        <v>1830</v>
      </c>
    </row>
    <row r="1564" spans="1:47" s="2" customFormat="1" ht="12">
      <c r="A1564" s="40"/>
      <c r="B1564" s="41"/>
      <c r="C1564" s="42"/>
      <c r="D1564" s="219" t="s">
        <v>164</v>
      </c>
      <c r="E1564" s="42"/>
      <c r="F1564" s="220" t="s">
        <v>1829</v>
      </c>
      <c r="G1564" s="42"/>
      <c r="H1564" s="42"/>
      <c r="I1564" s="221"/>
      <c r="J1564" s="42"/>
      <c r="K1564" s="42"/>
      <c r="L1564" s="46"/>
      <c r="M1564" s="222"/>
      <c r="N1564" s="223"/>
      <c r="O1564" s="86"/>
      <c r="P1564" s="86"/>
      <c r="Q1564" s="86"/>
      <c r="R1564" s="86"/>
      <c r="S1564" s="86"/>
      <c r="T1564" s="87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T1564" s="19" t="s">
        <v>164</v>
      </c>
      <c r="AU1564" s="19" t="s">
        <v>178</v>
      </c>
    </row>
    <row r="1565" spans="1:47" s="2" customFormat="1" ht="12">
      <c r="A1565" s="40"/>
      <c r="B1565" s="41"/>
      <c r="C1565" s="42"/>
      <c r="D1565" s="224" t="s">
        <v>166</v>
      </c>
      <c r="E1565" s="42"/>
      <c r="F1565" s="225" t="s">
        <v>1831</v>
      </c>
      <c r="G1565" s="42"/>
      <c r="H1565" s="42"/>
      <c r="I1565" s="221"/>
      <c r="J1565" s="42"/>
      <c r="K1565" s="42"/>
      <c r="L1565" s="46"/>
      <c r="M1565" s="222"/>
      <c r="N1565" s="223"/>
      <c r="O1565" s="86"/>
      <c r="P1565" s="86"/>
      <c r="Q1565" s="86"/>
      <c r="R1565" s="86"/>
      <c r="S1565" s="86"/>
      <c r="T1565" s="87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T1565" s="19" t="s">
        <v>166</v>
      </c>
      <c r="AU1565" s="19" t="s">
        <v>178</v>
      </c>
    </row>
    <row r="1566" spans="1:65" s="2" customFormat="1" ht="37.8" customHeight="1">
      <c r="A1566" s="40"/>
      <c r="B1566" s="41"/>
      <c r="C1566" s="206" t="s">
        <v>1832</v>
      </c>
      <c r="D1566" s="206" t="s">
        <v>157</v>
      </c>
      <c r="E1566" s="207" t="s">
        <v>1833</v>
      </c>
      <c r="F1566" s="208" t="s">
        <v>1039</v>
      </c>
      <c r="G1566" s="209" t="s">
        <v>748</v>
      </c>
      <c r="H1566" s="210">
        <v>1</v>
      </c>
      <c r="I1566" s="211"/>
      <c r="J1566" s="212">
        <f>ROUND(I1566*H1566,2)</f>
        <v>0</v>
      </c>
      <c r="K1566" s="208" t="s">
        <v>161</v>
      </c>
      <c r="L1566" s="46"/>
      <c r="M1566" s="213" t="s">
        <v>28</v>
      </c>
      <c r="N1566" s="214" t="s">
        <v>44</v>
      </c>
      <c r="O1566" s="86"/>
      <c r="P1566" s="215">
        <f>O1566*H1566</f>
        <v>0</v>
      </c>
      <c r="Q1566" s="215">
        <v>0</v>
      </c>
      <c r="R1566" s="215">
        <f>Q1566*H1566</f>
        <v>0</v>
      </c>
      <c r="S1566" s="215">
        <v>0</v>
      </c>
      <c r="T1566" s="216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17" t="s">
        <v>162</v>
      </c>
      <c r="AT1566" s="217" t="s">
        <v>157</v>
      </c>
      <c r="AU1566" s="217" t="s">
        <v>178</v>
      </c>
      <c r="AY1566" s="19" t="s">
        <v>154</v>
      </c>
      <c r="BE1566" s="218">
        <f>IF(N1566="základní",J1566,0)</f>
        <v>0</v>
      </c>
      <c r="BF1566" s="218">
        <f>IF(N1566="snížená",J1566,0)</f>
        <v>0</v>
      </c>
      <c r="BG1566" s="218">
        <f>IF(N1566="zákl. přenesená",J1566,0)</f>
        <v>0</v>
      </c>
      <c r="BH1566" s="218">
        <f>IF(N1566="sníž. přenesená",J1566,0)</f>
        <v>0</v>
      </c>
      <c r="BI1566" s="218">
        <f>IF(N1566="nulová",J1566,0)</f>
        <v>0</v>
      </c>
      <c r="BJ1566" s="19" t="s">
        <v>81</v>
      </c>
      <c r="BK1566" s="218">
        <f>ROUND(I1566*H1566,2)</f>
        <v>0</v>
      </c>
      <c r="BL1566" s="19" t="s">
        <v>162</v>
      </c>
      <c r="BM1566" s="217" t="s">
        <v>1834</v>
      </c>
    </row>
    <row r="1567" spans="1:47" s="2" customFormat="1" ht="12">
      <c r="A1567" s="40"/>
      <c r="B1567" s="41"/>
      <c r="C1567" s="42"/>
      <c r="D1567" s="219" t="s">
        <v>164</v>
      </c>
      <c r="E1567" s="42"/>
      <c r="F1567" s="220" t="s">
        <v>1039</v>
      </c>
      <c r="G1567" s="42"/>
      <c r="H1567" s="42"/>
      <c r="I1567" s="221"/>
      <c r="J1567" s="42"/>
      <c r="K1567" s="42"/>
      <c r="L1567" s="46"/>
      <c r="M1567" s="222"/>
      <c r="N1567" s="223"/>
      <c r="O1567" s="86"/>
      <c r="P1567" s="86"/>
      <c r="Q1567" s="86"/>
      <c r="R1567" s="86"/>
      <c r="S1567" s="86"/>
      <c r="T1567" s="87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T1567" s="19" t="s">
        <v>164</v>
      </c>
      <c r="AU1567" s="19" t="s">
        <v>178</v>
      </c>
    </row>
    <row r="1568" spans="1:47" s="2" customFormat="1" ht="12">
      <c r="A1568" s="40"/>
      <c r="B1568" s="41"/>
      <c r="C1568" s="42"/>
      <c r="D1568" s="224" t="s">
        <v>166</v>
      </c>
      <c r="E1568" s="42"/>
      <c r="F1568" s="225" t="s">
        <v>1835</v>
      </c>
      <c r="G1568" s="42"/>
      <c r="H1568" s="42"/>
      <c r="I1568" s="221"/>
      <c r="J1568" s="42"/>
      <c r="K1568" s="42"/>
      <c r="L1568" s="46"/>
      <c r="M1568" s="222"/>
      <c r="N1568" s="223"/>
      <c r="O1568" s="86"/>
      <c r="P1568" s="86"/>
      <c r="Q1568" s="86"/>
      <c r="R1568" s="86"/>
      <c r="S1568" s="86"/>
      <c r="T1568" s="87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T1568" s="19" t="s">
        <v>166</v>
      </c>
      <c r="AU1568" s="19" t="s">
        <v>178</v>
      </c>
    </row>
    <row r="1569" spans="1:63" s="12" customFormat="1" ht="20.85" customHeight="1">
      <c r="A1569" s="12"/>
      <c r="B1569" s="190"/>
      <c r="C1569" s="191"/>
      <c r="D1569" s="192" t="s">
        <v>72</v>
      </c>
      <c r="E1569" s="204" t="s">
        <v>659</v>
      </c>
      <c r="F1569" s="204" t="s">
        <v>660</v>
      </c>
      <c r="G1569" s="191"/>
      <c r="H1569" s="191"/>
      <c r="I1569" s="194"/>
      <c r="J1569" s="205">
        <f>BK1569</f>
        <v>0</v>
      </c>
      <c r="K1569" s="191"/>
      <c r="L1569" s="196"/>
      <c r="M1569" s="197"/>
      <c r="N1569" s="198"/>
      <c r="O1569" s="198"/>
      <c r="P1569" s="199">
        <f>SUM(P1570:P1572)</f>
        <v>0</v>
      </c>
      <c r="Q1569" s="198"/>
      <c r="R1569" s="199">
        <f>SUM(R1570:R1572)</f>
        <v>0</v>
      </c>
      <c r="S1569" s="198"/>
      <c r="T1569" s="200">
        <f>SUM(T1570:T1572)</f>
        <v>0</v>
      </c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R1569" s="201" t="s">
        <v>81</v>
      </c>
      <c r="AT1569" s="202" t="s">
        <v>72</v>
      </c>
      <c r="AU1569" s="202" t="s">
        <v>83</v>
      </c>
      <c r="AY1569" s="201" t="s">
        <v>154</v>
      </c>
      <c r="BK1569" s="203">
        <f>SUM(BK1570:BK1572)</f>
        <v>0</v>
      </c>
    </row>
    <row r="1570" spans="1:65" s="2" customFormat="1" ht="16.5" customHeight="1">
      <c r="A1570" s="40"/>
      <c r="B1570" s="41"/>
      <c r="C1570" s="206" t="s">
        <v>1836</v>
      </c>
      <c r="D1570" s="206" t="s">
        <v>157</v>
      </c>
      <c r="E1570" s="207" t="s">
        <v>1059</v>
      </c>
      <c r="F1570" s="208" t="s">
        <v>1060</v>
      </c>
      <c r="G1570" s="209" t="s">
        <v>549</v>
      </c>
      <c r="H1570" s="210">
        <v>13.326</v>
      </c>
      <c r="I1570" s="211"/>
      <c r="J1570" s="212">
        <f>ROUND(I1570*H1570,2)</f>
        <v>0</v>
      </c>
      <c r="K1570" s="208" t="s">
        <v>161</v>
      </c>
      <c r="L1570" s="46"/>
      <c r="M1570" s="213" t="s">
        <v>28</v>
      </c>
      <c r="N1570" s="214" t="s">
        <v>44</v>
      </c>
      <c r="O1570" s="86"/>
      <c r="P1570" s="215">
        <f>O1570*H1570</f>
        <v>0</v>
      </c>
      <c r="Q1570" s="215">
        <v>0</v>
      </c>
      <c r="R1570" s="215">
        <f>Q1570*H1570</f>
        <v>0</v>
      </c>
      <c r="S1570" s="215">
        <v>0</v>
      </c>
      <c r="T1570" s="216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17" t="s">
        <v>162</v>
      </c>
      <c r="AT1570" s="217" t="s">
        <v>157</v>
      </c>
      <c r="AU1570" s="217" t="s">
        <v>178</v>
      </c>
      <c r="AY1570" s="19" t="s">
        <v>154</v>
      </c>
      <c r="BE1570" s="218">
        <f>IF(N1570="základní",J1570,0)</f>
        <v>0</v>
      </c>
      <c r="BF1570" s="218">
        <f>IF(N1570="snížená",J1570,0)</f>
        <v>0</v>
      </c>
      <c r="BG1570" s="218">
        <f>IF(N1570="zákl. přenesená",J1570,0)</f>
        <v>0</v>
      </c>
      <c r="BH1570" s="218">
        <f>IF(N1570="sníž. přenesená",J1570,0)</f>
        <v>0</v>
      </c>
      <c r="BI1570" s="218">
        <f>IF(N1570="nulová",J1570,0)</f>
        <v>0</v>
      </c>
      <c r="BJ1570" s="19" t="s">
        <v>81</v>
      </c>
      <c r="BK1570" s="218">
        <f>ROUND(I1570*H1570,2)</f>
        <v>0</v>
      </c>
      <c r="BL1570" s="19" t="s">
        <v>162</v>
      </c>
      <c r="BM1570" s="217" t="s">
        <v>1837</v>
      </c>
    </row>
    <row r="1571" spans="1:47" s="2" customFormat="1" ht="12">
      <c r="A1571" s="40"/>
      <c r="B1571" s="41"/>
      <c r="C1571" s="42"/>
      <c r="D1571" s="219" t="s">
        <v>164</v>
      </c>
      <c r="E1571" s="42"/>
      <c r="F1571" s="220" t="s">
        <v>1062</v>
      </c>
      <c r="G1571" s="42"/>
      <c r="H1571" s="42"/>
      <c r="I1571" s="221"/>
      <c r="J1571" s="42"/>
      <c r="K1571" s="42"/>
      <c r="L1571" s="46"/>
      <c r="M1571" s="222"/>
      <c r="N1571" s="223"/>
      <c r="O1571" s="86"/>
      <c r="P1571" s="86"/>
      <c r="Q1571" s="86"/>
      <c r="R1571" s="86"/>
      <c r="S1571" s="86"/>
      <c r="T1571" s="87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9" t="s">
        <v>164</v>
      </c>
      <c r="AU1571" s="19" t="s">
        <v>178</v>
      </c>
    </row>
    <row r="1572" spans="1:47" s="2" customFormat="1" ht="12">
      <c r="A1572" s="40"/>
      <c r="B1572" s="41"/>
      <c r="C1572" s="42"/>
      <c r="D1572" s="224" t="s">
        <v>166</v>
      </c>
      <c r="E1572" s="42"/>
      <c r="F1572" s="225" t="s">
        <v>1063</v>
      </c>
      <c r="G1572" s="42"/>
      <c r="H1572" s="42"/>
      <c r="I1572" s="221"/>
      <c r="J1572" s="42"/>
      <c r="K1572" s="42"/>
      <c r="L1572" s="46"/>
      <c r="M1572" s="222"/>
      <c r="N1572" s="223"/>
      <c r="O1572" s="86"/>
      <c r="P1572" s="86"/>
      <c r="Q1572" s="86"/>
      <c r="R1572" s="86"/>
      <c r="S1572" s="86"/>
      <c r="T1572" s="87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T1572" s="19" t="s">
        <v>166</v>
      </c>
      <c r="AU1572" s="19" t="s">
        <v>178</v>
      </c>
    </row>
    <row r="1573" spans="1:63" s="12" customFormat="1" ht="20.85" customHeight="1">
      <c r="A1573" s="12"/>
      <c r="B1573" s="190"/>
      <c r="C1573" s="191"/>
      <c r="D1573" s="192" t="s">
        <v>72</v>
      </c>
      <c r="E1573" s="204" t="s">
        <v>1081</v>
      </c>
      <c r="F1573" s="204" t="s">
        <v>1082</v>
      </c>
      <c r="G1573" s="191"/>
      <c r="H1573" s="191"/>
      <c r="I1573" s="194"/>
      <c r="J1573" s="205">
        <f>BK1573</f>
        <v>0</v>
      </c>
      <c r="K1573" s="191"/>
      <c r="L1573" s="196"/>
      <c r="M1573" s="197"/>
      <c r="N1573" s="198"/>
      <c r="O1573" s="198"/>
      <c r="P1573" s="199">
        <f>SUM(P1574:P1586)</f>
        <v>0</v>
      </c>
      <c r="Q1573" s="198"/>
      <c r="R1573" s="199">
        <f>SUM(R1574:R1586)</f>
        <v>0.00101</v>
      </c>
      <c r="S1573" s="198"/>
      <c r="T1573" s="200">
        <f>SUM(T1574:T1586)</f>
        <v>0</v>
      </c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R1573" s="201" t="s">
        <v>83</v>
      </c>
      <c r="AT1573" s="202" t="s">
        <v>72</v>
      </c>
      <c r="AU1573" s="202" t="s">
        <v>83</v>
      </c>
      <c r="AY1573" s="201" t="s">
        <v>154</v>
      </c>
      <c r="BK1573" s="203">
        <f>SUM(BK1574:BK1586)</f>
        <v>0</v>
      </c>
    </row>
    <row r="1574" spans="1:65" s="2" customFormat="1" ht="24.15" customHeight="1">
      <c r="A1574" s="40"/>
      <c r="B1574" s="41"/>
      <c r="C1574" s="206" t="s">
        <v>1838</v>
      </c>
      <c r="D1574" s="206" t="s">
        <v>157</v>
      </c>
      <c r="E1574" s="207" t="s">
        <v>1084</v>
      </c>
      <c r="F1574" s="208" t="s">
        <v>1085</v>
      </c>
      <c r="G1574" s="209" t="s">
        <v>190</v>
      </c>
      <c r="H1574" s="210">
        <v>96</v>
      </c>
      <c r="I1574" s="211"/>
      <c r="J1574" s="212">
        <f>ROUND(I1574*H1574,2)</f>
        <v>0</v>
      </c>
      <c r="K1574" s="208" t="s">
        <v>161</v>
      </c>
      <c r="L1574" s="46"/>
      <c r="M1574" s="213" t="s">
        <v>28</v>
      </c>
      <c r="N1574" s="214" t="s">
        <v>44</v>
      </c>
      <c r="O1574" s="86"/>
      <c r="P1574" s="215">
        <f>O1574*H1574</f>
        <v>0</v>
      </c>
      <c r="Q1574" s="215">
        <v>0</v>
      </c>
      <c r="R1574" s="215">
        <f>Q1574*H1574</f>
        <v>0</v>
      </c>
      <c r="S1574" s="215">
        <v>0</v>
      </c>
      <c r="T1574" s="216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17" t="s">
        <v>162</v>
      </c>
      <c r="AT1574" s="217" t="s">
        <v>157</v>
      </c>
      <c r="AU1574" s="217" t="s">
        <v>178</v>
      </c>
      <c r="AY1574" s="19" t="s">
        <v>154</v>
      </c>
      <c r="BE1574" s="218">
        <f>IF(N1574="základní",J1574,0)</f>
        <v>0</v>
      </c>
      <c r="BF1574" s="218">
        <f>IF(N1574="snížená",J1574,0)</f>
        <v>0</v>
      </c>
      <c r="BG1574" s="218">
        <f>IF(N1574="zákl. přenesená",J1574,0)</f>
        <v>0</v>
      </c>
      <c r="BH1574" s="218">
        <f>IF(N1574="sníž. přenesená",J1574,0)</f>
        <v>0</v>
      </c>
      <c r="BI1574" s="218">
        <f>IF(N1574="nulová",J1574,0)</f>
        <v>0</v>
      </c>
      <c r="BJ1574" s="19" t="s">
        <v>81</v>
      </c>
      <c r="BK1574" s="218">
        <f>ROUND(I1574*H1574,2)</f>
        <v>0</v>
      </c>
      <c r="BL1574" s="19" t="s">
        <v>162</v>
      </c>
      <c r="BM1574" s="217" t="s">
        <v>1839</v>
      </c>
    </row>
    <row r="1575" spans="1:47" s="2" customFormat="1" ht="12">
      <c r="A1575" s="40"/>
      <c r="B1575" s="41"/>
      <c r="C1575" s="42"/>
      <c r="D1575" s="219" t="s">
        <v>164</v>
      </c>
      <c r="E1575" s="42"/>
      <c r="F1575" s="220" t="s">
        <v>1087</v>
      </c>
      <c r="G1575" s="42"/>
      <c r="H1575" s="42"/>
      <c r="I1575" s="221"/>
      <c r="J1575" s="42"/>
      <c r="K1575" s="42"/>
      <c r="L1575" s="46"/>
      <c r="M1575" s="222"/>
      <c r="N1575" s="223"/>
      <c r="O1575" s="86"/>
      <c r="P1575" s="86"/>
      <c r="Q1575" s="86"/>
      <c r="R1575" s="86"/>
      <c r="S1575" s="86"/>
      <c r="T1575" s="87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T1575" s="19" t="s">
        <v>164</v>
      </c>
      <c r="AU1575" s="19" t="s">
        <v>178</v>
      </c>
    </row>
    <row r="1576" spans="1:47" s="2" customFormat="1" ht="12">
      <c r="A1576" s="40"/>
      <c r="B1576" s="41"/>
      <c r="C1576" s="42"/>
      <c r="D1576" s="224" t="s">
        <v>166</v>
      </c>
      <c r="E1576" s="42"/>
      <c r="F1576" s="225" t="s">
        <v>1088</v>
      </c>
      <c r="G1576" s="42"/>
      <c r="H1576" s="42"/>
      <c r="I1576" s="221"/>
      <c r="J1576" s="42"/>
      <c r="K1576" s="42"/>
      <c r="L1576" s="46"/>
      <c r="M1576" s="222"/>
      <c r="N1576" s="223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166</v>
      </c>
      <c r="AU1576" s="19" t="s">
        <v>178</v>
      </c>
    </row>
    <row r="1577" spans="1:51" s="13" customFormat="1" ht="12">
      <c r="A1577" s="13"/>
      <c r="B1577" s="226"/>
      <c r="C1577" s="227"/>
      <c r="D1577" s="219" t="s">
        <v>168</v>
      </c>
      <c r="E1577" s="228" t="s">
        <v>28</v>
      </c>
      <c r="F1577" s="229" t="s">
        <v>1840</v>
      </c>
      <c r="G1577" s="227"/>
      <c r="H1577" s="228" t="s">
        <v>28</v>
      </c>
      <c r="I1577" s="230"/>
      <c r="J1577" s="227"/>
      <c r="K1577" s="227"/>
      <c r="L1577" s="231"/>
      <c r="M1577" s="232"/>
      <c r="N1577" s="233"/>
      <c r="O1577" s="233"/>
      <c r="P1577" s="233"/>
      <c r="Q1577" s="233"/>
      <c r="R1577" s="233"/>
      <c r="S1577" s="233"/>
      <c r="T1577" s="234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35" t="s">
        <v>168</v>
      </c>
      <c r="AU1577" s="235" t="s">
        <v>178</v>
      </c>
      <c r="AV1577" s="13" t="s">
        <v>81</v>
      </c>
      <c r="AW1577" s="13" t="s">
        <v>35</v>
      </c>
      <c r="AX1577" s="13" t="s">
        <v>73</v>
      </c>
      <c r="AY1577" s="235" t="s">
        <v>154</v>
      </c>
    </row>
    <row r="1578" spans="1:51" s="14" customFormat="1" ht="12">
      <c r="A1578" s="14"/>
      <c r="B1578" s="236"/>
      <c r="C1578" s="237"/>
      <c r="D1578" s="219" t="s">
        <v>168</v>
      </c>
      <c r="E1578" s="238" t="s">
        <v>28</v>
      </c>
      <c r="F1578" s="239" t="s">
        <v>1841</v>
      </c>
      <c r="G1578" s="237"/>
      <c r="H1578" s="240">
        <v>96</v>
      </c>
      <c r="I1578" s="241"/>
      <c r="J1578" s="237"/>
      <c r="K1578" s="237"/>
      <c r="L1578" s="242"/>
      <c r="M1578" s="243"/>
      <c r="N1578" s="244"/>
      <c r="O1578" s="244"/>
      <c r="P1578" s="244"/>
      <c r="Q1578" s="244"/>
      <c r="R1578" s="244"/>
      <c r="S1578" s="244"/>
      <c r="T1578" s="245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46" t="s">
        <v>168</v>
      </c>
      <c r="AU1578" s="246" t="s">
        <v>178</v>
      </c>
      <c r="AV1578" s="14" t="s">
        <v>83</v>
      </c>
      <c r="AW1578" s="14" t="s">
        <v>35</v>
      </c>
      <c r="AX1578" s="14" t="s">
        <v>81</v>
      </c>
      <c r="AY1578" s="246" t="s">
        <v>154</v>
      </c>
    </row>
    <row r="1579" spans="1:65" s="2" customFormat="1" ht="21.75" customHeight="1">
      <c r="A1579" s="40"/>
      <c r="B1579" s="41"/>
      <c r="C1579" s="269" t="s">
        <v>1842</v>
      </c>
      <c r="D1579" s="269" t="s">
        <v>627</v>
      </c>
      <c r="E1579" s="270" t="s">
        <v>1093</v>
      </c>
      <c r="F1579" s="271" t="s">
        <v>1094</v>
      </c>
      <c r="G1579" s="272" t="s">
        <v>190</v>
      </c>
      <c r="H1579" s="273">
        <v>101</v>
      </c>
      <c r="I1579" s="274"/>
      <c r="J1579" s="275">
        <f>ROUND(I1579*H1579,2)</f>
        <v>0</v>
      </c>
      <c r="K1579" s="271" t="s">
        <v>161</v>
      </c>
      <c r="L1579" s="276"/>
      <c r="M1579" s="277" t="s">
        <v>28</v>
      </c>
      <c r="N1579" s="278" t="s">
        <v>44</v>
      </c>
      <c r="O1579" s="86"/>
      <c r="P1579" s="215">
        <f>O1579*H1579</f>
        <v>0</v>
      </c>
      <c r="Q1579" s="215">
        <v>1E-05</v>
      </c>
      <c r="R1579" s="215">
        <f>Q1579*H1579</f>
        <v>0.00101</v>
      </c>
      <c r="S1579" s="215">
        <v>0</v>
      </c>
      <c r="T1579" s="216">
        <f>S1579*H1579</f>
        <v>0</v>
      </c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R1579" s="217" t="s">
        <v>223</v>
      </c>
      <c r="AT1579" s="217" t="s">
        <v>627</v>
      </c>
      <c r="AU1579" s="217" t="s">
        <v>178</v>
      </c>
      <c r="AY1579" s="19" t="s">
        <v>154</v>
      </c>
      <c r="BE1579" s="218">
        <f>IF(N1579="základní",J1579,0)</f>
        <v>0</v>
      </c>
      <c r="BF1579" s="218">
        <f>IF(N1579="snížená",J1579,0)</f>
        <v>0</v>
      </c>
      <c r="BG1579" s="218">
        <f>IF(N1579="zákl. přenesená",J1579,0)</f>
        <v>0</v>
      </c>
      <c r="BH1579" s="218">
        <f>IF(N1579="sníž. přenesená",J1579,0)</f>
        <v>0</v>
      </c>
      <c r="BI1579" s="218">
        <f>IF(N1579="nulová",J1579,0)</f>
        <v>0</v>
      </c>
      <c r="BJ1579" s="19" t="s">
        <v>81</v>
      </c>
      <c r="BK1579" s="218">
        <f>ROUND(I1579*H1579,2)</f>
        <v>0</v>
      </c>
      <c r="BL1579" s="19" t="s">
        <v>162</v>
      </c>
      <c r="BM1579" s="217" t="s">
        <v>1843</v>
      </c>
    </row>
    <row r="1580" spans="1:47" s="2" customFormat="1" ht="12">
      <c r="A1580" s="40"/>
      <c r="B1580" s="41"/>
      <c r="C1580" s="42"/>
      <c r="D1580" s="219" t="s">
        <v>164</v>
      </c>
      <c r="E1580" s="42"/>
      <c r="F1580" s="220" t="s">
        <v>1094</v>
      </c>
      <c r="G1580" s="42"/>
      <c r="H1580" s="42"/>
      <c r="I1580" s="221"/>
      <c r="J1580" s="42"/>
      <c r="K1580" s="42"/>
      <c r="L1580" s="46"/>
      <c r="M1580" s="222"/>
      <c r="N1580" s="223"/>
      <c r="O1580" s="86"/>
      <c r="P1580" s="86"/>
      <c r="Q1580" s="86"/>
      <c r="R1580" s="86"/>
      <c r="S1580" s="86"/>
      <c r="T1580" s="87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T1580" s="19" t="s">
        <v>164</v>
      </c>
      <c r="AU1580" s="19" t="s">
        <v>178</v>
      </c>
    </row>
    <row r="1581" spans="1:51" s="13" customFormat="1" ht="12">
      <c r="A1581" s="13"/>
      <c r="B1581" s="226"/>
      <c r="C1581" s="227"/>
      <c r="D1581" s="219" t="s">
        <v>168</v>
      </c>
      <c r="E1581" s="228" t="s">
        <v>28</v>
      </c>
      <c r="F1581" s="229" t="s">
        <v>1096</v>
      </c>
      <c r="G1581" s="227"/>
      <c r="H1581" s="228" t="s">
        <v>28</v>
      </c>
      <c r="I1581" s="230"/>
      <c r="J1581" s="227"/>
      <c r="K1581" s="227"/>
      <c r="L1581" s="231"/>
      <c r="M1581" s="232"/>
      <c r="N1581" s="233"/>
      <c r="O1581" s="233"/>
      <c r="P1581" s="233"/>
      <c r="Q1581" s="233"/>
      <c r="R1581" s="233"/>
      <c r="S1581" s="233"/>
      <c r="T1581" s="234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35" t="s">
        <v>168</v>
      </c>
      <c r="AU1581" s="235" t="s">
        <v>178</v>
      </c>
      <c r="AV1581" s="13" t="s">
        <v>81</v>
      </c>
      <c r="AW1581" s="13" t="s">
        <v>35</v>
      </c>
      <c r="AX1581" s="13" t="s">
        <v>73</v>
      </c>
      <c r="AY1581" s="235" t="s">
        <v>154</v>
      </c>
    </row>
    <row r="1582" spans="1:51" s="13" customFormat="1" ht="12">
      <c r="A1582" s="13"/>
      <c r="B1582" s="226"/>
      <c r="C1582" s="227"/>
      <c r="D1582" s="219" t="s">
        <v>168</v>
      </c>
      <c r="E1582" s="228" t="s">
        <v>28</v>
      </c>
      <c r="F1582" s="229" t="s">
        <v>1097</v>
      </c>
      <c r="G1582" s="227"/>
      <c r="H1582" s="228" t="s">
        <v>28</v>
      </c>
      <c r="I1582" s="230"/>
      <c r="J1582" s="227"/>
      <c r="K1582" s="227"/>
      <c r="L1582" s="231"/>
      <c r="M1582" s="232"/>
      <c r="N1582" s="233"/>
      <c r="O1582" s="233"/>
      <c r="P1582" s="233"/>
      <c r="Q1582" s="233"/>
      <c r="R1582" s="233"/>
      <c r="S1582" s="233"/>
      <c r="T1582" s="234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5" t="s">
        <v>168</v>
      </c>
      <c r="AU1582" s="235" t="s">
        <v>178</v>
      </c>
      <c r="AV1582" s="13" t="s">
        <v>81</v>
      </c>
      <c r="AW1582" s="13" t="s">
        <v>35</v>
      </c>
      <c r="AX1582" s="13" t="s">
        <v>73</v>
      </c>
      <c r="AY1582" s="235" t="s">
        <v>154</v>
      </c>
    </row>
    <row r="1583" spans="1:51" s="14" customFormat="1" ht="12">
      <c r="A1583" s="14"/>
      <c r="B1583" s="236"/>
      <c r="C1583" s="237"/>
      <c r="D1583" s="219" t="s">
        <v>168</v>
      </c>
      <c r="E1583" s="238" t="s">
        <v>28</v>
      </c>
      <c r="F1583" s="239" t="s">
        <v>1844</v>
      </c>
      <c r="G1583" s="237"/>
      <c r="H1583" s="240">
        <v>101</v>
      </c>
      <c r="I1583" s="241"/>
      <c r="J1583" s="237"/>
      <c r="K1583" s="237"/>
      <c r="L1583" s="242"/>
      <c r="M1583" s="243"/>
      <c r="N1583" s="244"/>
      <c r="O1583" s="244"/>
      <c r="P1583" s="244"/>
      <c r="Q1583" s="244"/>
      <c r="R1583" s="244"/>
      <c r="S1583" s="244"/>
      <c r="T1583" s="245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46" t="s">
        <v>168</v>
      </c>
      <c r="AU1583" s="246" t="s">
        <v>178</v>
      </c>
      <c r="AV1583" s="14" t="s">
        <v>83</v>
      </c>
      <c r="AW1583" s="14" t="s">
        <v>35</v>
      </c>
      <c r="AX1583" s="14" t="s">
        <v>81</v>
      </c>
      <c r="AY1583" s="246" t="s">
        <v>154</v>
      </c>
    </row>
    <row r="1584" spans="1:65" s="2" customFormat="1" ht="24.15" customHeight="1">
      <c r="A1584" s="40"/>
      <c r="B1584" s="41"/>
      <c r="C1584" s="206" t="s">
        <v>1845</v>
      </c>
      <c r="D1584" s="206" t="s">
        <v>157</v>
      </c>
      <c r="E1584" s="207" t="s">
        <v>1100</v>
      </c>
      <c r="F1584" s="208" t="s">
        <v>1101</v>
      </c>
      <c r="G1584" s="209" t="s">
        <v>549</v>
      </c>
      <c r="H1584" s="210">
        <v>0.001</v>
      </c>
      <c r="I1584" s="211"/>
      <c r="J1584" s="212">
        <f>ROUND(I1584*H1584,2)</f>
        <v>0</v>
      </c>
      <c r="K1584" s="208" t="s">
        <v>161</v>
      </c>
      <c r="L1584" s="46"/>
      <c r="M1584" s="213" t="s">
        <v>28</v>
      </c>
      <c r="N1584" s="214" t="s">
        <v>44</v>
      </c>
      <c r="O1584" s="86"/>
      <c r="P1584" s="215">
        <f>O1584*H1584</f>
        <v>0</v>
      </c>
      <c r="Q1584" s="215">
        <v>0</v>
      </c>
      <c r="R1584" s="215">
        <f>Q1584*H1584</f>
        <v>0</v>
      </c>
      <c r="S1584" s="215">
        <v>0</v>
      </c>
      <c r="T1584" s="216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17" t="s">
        <v>162</v>
      </c>
      <c r="AT1584" s="217" t="s">
        <v>157</v>
      </c>
      <c r="AU1584" s="217" t="s">
        <v>178</v>
      </c>
      <c r="AY1584" s="19" t="s">
        <v>154</v>
      </c>
      <c r="BE1584" s="218">
        <f>IF(N1584="základní",J1584,0)</f>
        <v>0</v>
      </c>
      <c r="BF1584" s="218">
        <f>IF(N1584="snížená",J1584,0)</f>
        <v>0</v>
      </c>
      <c r="BG1584" s="218">
        <f>IF(N1584="zákl. přenesená",J1584,0)</f>
        <v>0</v>
      </c>
      <c r="BH1584" s="218">
        <f>IF(N1584="sníž. přenesená",J1584,0)</f>
        <v>0</v>
      </c>
      <c r="BI1584" s="218">
        <f>IF(N1584="nulová",J1584,0)</f>
        <v>0</v>
      </c>
      <c r="BJ1584" s="19" t="s">
        <v>81</v>
      </c>
      <c r="BK1584" s="218">
        <f>ROUND(I1584*H1584,2)</f>
        <v>0</v>
      </c>
      <c r="BL1584" s="19" t="s">
        <v>162</v>
      </c>
      <c r="BM1584" s="217" t="s">
        <v>1846</v>
      </c>
    </row>
    <row r="1585" spans="1:47" s="2" customFormat="1" ht="12">
      <c r="A1585" s="40"/>
      <c r="B1585" s="41"/>
      <c r="C1585" s="42"/>
      <c r="D1585" s="219" t="s">
        <v>164</v>
      </c>
      <c r="E1585" s="42"/>
      <c r="F1585" s="220" t="s">
        <v>1103</v>
      </c>
      <c r="G1585" s="42"/>
      <c r="H1585" s="42"/>
      <c r="I1585" s="221"/>
      <c r="J1585" s="42"/>
      <c r="K1585" s="42"/>
      <c r="L1585" s="46"/>
      <c r="M1585" s="222"/>
      <c r="N1585" s="223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164</v>
      </c>
      <c r="AU1585" s="19" t="s">
        <v>178</v>
      </c>
    </row>
    <row r="1586" spans="1:47" s="2" customFormat="1" ht="12">
      <c r="A1586" s="40"/>
      <c r="B1586" s="41"/>
      <c r="C1586" s="42"/>
      <c r="D1586" s="224" t="s">
        <v>166</v>
      </c>
      <c r="E1586" s="42"/>
      <c r="F1586" s="225" t="s">
        <v>1104</v>
      </c>
      <c r="G1586" s="42"/>
      <c r="H1586" s="42"/>
      <c r="I1586" s="221"/>
      <c r="J1586" s="42"/>
      <c r="K1586" s="42"/>
      <c r="L1586" s="46"/>
      <c r="M1586" s="222"/>
      <c r="N1586" s="223"/>
      <c r="O1586" s="86"/>
      <c r="P1586" s="86"/>
      <c r="Q1586" s="86"/>
      <c r="R1586" s="86"/>
      <c r="S1586" s="86"/>
      <c r="T1586" s="87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T1586" s="19" t="s">
        <v>166</v>
      </c>
      <c r="AU1586" s="19" t="s">
        <v>178</v>
      </c>
    </row>
    <row r="1587" spans="1:63" s="12" customFormat="1" ht="20.85" customHeight="1">
      <c r="A1587" s="12"/>
      <c r="B1587" s="190"/>
      <c r="C1587" s="191"/>
      <c r="D1587" s="192" t="s">
        <v>72</v>
      </c>
      <c r="E1587" s="204" t="s">
        <v>1157</v>
      </c>
      <c r="F1587" s="204" t="s">
        <v>1158</v>
      </c>
      <c r="G1587" s="191"/>
      <c r="H1587" s="191"/>
      <c r="I1587" s="194"/>
      <c r="J1587" s="205">
        <f>BK1587</f>
        <v>0</v>
      </c>
      <c r="K1587" s="191"/>
      <c r="L1587" s="196"/>
      <c r="M1587" s="197"/>
      <c r="N1587" s="198"/>
      <c r="O1587" s="198"/>
      <c r="P1587" s="199">
        <f>SUM(P1588:P1594)</f>
        <v>0</v>
      </c>
      <c r="Q1587" s="198"/>
      <c r="R1587" s="199">
        <f>SUM(R1588:R1594)</f>
        <v>0</v>
      </c>
      <c r="S1587" s="198"/>
      <c r="T1587" s="200">
        <f>SUM(T1588:T1594)</f>
        <v>0</v>
      </c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R1587" s="201" t="s">
        <v>83</v>
      </c>
      <c r="AT1587" s="202" t="s">
        <v>72</v>
      </c>
      <c r="AU1587" s="202" t="s">
        <v>83</v>
      </c>
      <c r="AY1587" s="201" t="s">
        <v>154</v>
      </c>
      <c r="BK1587" s="203">
        <f>SUM(BK1588:BK1594)</f>
        <v>0</v>
      </c>
    </row>
    <row r="1588" spans="1:65" s="2" customFormat="1" ht="49.05" customHeight="1">
      <c r="A1588" s="40"/>
      <c r="B1588" s="41"/>
      <c r="C1588" s="206" t="s">
        <v>1847</v>
      </c>
      <c r="D1588" s="206" t="s">
        <v>157</v>
      </c>
      <c r="E1588" s="207" t="s">
        <v>1160</v>
      </c>
      <c r="F1588" s="208" t="s">
        <v>1161</v>
      </c>
      <c r="G1588" s="209" t="s">
        <v>207</v>
      </c>
      <c r="H1588" s="210">
        <v>8</v>
      </c>
      <c r="I1588" s="211"/>
      <c r="J1588" s="212">
        <f>ROUND(I1588*H1588,2)</f>
        <v>0</v>
      </c>
      <c r="K1588" s="208" t="s">
        <v>161</v>
      </c>
      <c r="L1588" s="46"/>
      <c r="M1588" s="213" t="s">
        <v>28</v>
      </c>
      <c r="N1588" s="214" t="s">
        <v>44</v>
      </c>
      <c r="O1588" s="86"/>
      <c r="P1588" s="215">
        <f>O1588*H1588</f>
        <v>0</v>
      </c>
      <c r="Q1588" s="215">
        <v>0</v>
      </c>
      <c r="R1588" s="215">
        <f>Q1588*H1588</f>
        <v>0</v>
      </c>
      <c r="S1588" s="215">
        <v>0</v>
      </c>
      <c r="T1588" s="216">
        <f>S1588*H1588</f>
        <v>0</v>
      </c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R1588" s="217" t="s">
        <v>305</v>
      </c>
      <c r="AT1588" s="217" t="s">
        <v>157</v>
      </c>
      <c r="AU1588" s="217" t="s">
        <v>178</v>
      </c>
      <c r="AY1588" s="19" t="s">
        <v>154</v>
      </c>
      <c r="BE1588" s="218">
        <f>IF(N1588="základní",J1588,0)</f>
        <v>0</v>
      </c>
      <c r="BF1588" s="218">
        <f>IF(N1588="snížená",J1588,0)</f>
        <v>0</v>
      </c>
      <c r="BG1588" s="218">
        <f>IF(N1588="zákl. přenesená",J1588,0)</f>
        <v>0</v>
      </c>
      <c r="BH1588" s="218">
        <f>IF(N1588="sníž. přenesená",J1588,0)</f>
        <v>0</v>
      </c>
      <c r="BI1588" s="218">
        <f>IF(N1588="nulová",J1588,0)</f>
        <v>0</v>
      </c>
      <c r="BJ1588" s="19" t="s">
        <v>81</v>
      </c>
      <c r="BK1588" s="218">
        <f>ROUND(I1588*H1588,2)</f>
        <v>0</v>
      </c>
      <c r="BL1588" s="19" t="s">
        <v>305</v>
      </c>
      <c r="BM1588" s="217" t="s">
        <v>1848</v>
      </c>
    </row>
    <row r="1589" spans="1:47" s="2" customFormat="1" ht="12">
      <c r="A1589" s="40"/>
      <c r="B1589" s="41"/>
      <c r="C1589" s="42"/>
      <c r="D1589" s="219" t="s">
        <v>164</v>
      </c>
      <c r="E1589" s="42"/>
      <c r="F1589" s="220" t="s">
        <v>1161</v>
      </c>
      <c r="G1589" s="42"/>
      <c r="H1589" s="42"/>
      <c r="I1589" s="221"/>
      <c r="J1589" s="42"/>
      <c r="K1589" s="42"/>
      <c r="L1589" s="46"/>
      <c r="M1589" s="222"/>
      <c r="N1589" s="223"/>
      <c r="O1589" s="86"/>
      <c r="P1589" s="86"/>
      <c r="Q1589" s="86"/>
      <c r="R1589" s="86"/>
      <c r="S1589" s="86"/>
      <c r="T1589" s="87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T1589" s="19" t="s">
        <v>164</v>
      </c>
      <c r="AU1589" s="19" t="s">
        <v>178</v>
      </c>
    </row>
    <row r="1590" spans="1:47" s="2" customFormat="1" ht="12">
      <c r="A1590" s="40"/>
      <c r="B1590" s="41"/>
      <c r="C1590" s="42"/>
      <c r="D1590" s="224" t="s">
        <v>166</v>
      </c>
      <c r="E1590" s="42"/>
      <c r="F1590" s="225" t="s">
        <v>1163</v>
      </c>
      <c r="G1590" s="42"/>
      <c r="H1590" s="42"/>
      <c r="I1590" s="221"/>
      <c r="J1590" s="42"/>
      <c r="K1590" s="42"/>
      <c r="L1590" s="46"/>
      <c r="M1590" s="222"/>
      <c r="N1590" s="223"/>
      <c r="O1590" s="86"/>
      <c r="P1590" s="86"/>
      <c r="Q1590" s="86"/>
      <c r="R1590" s="86"/>
      <c r="S1590" s="86"/>
      <c r="T1590" s="87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T1590" s="19" t="s">
        <v>166</v>
      </c>
      <c r="AU1590" s="19" t="s">
        <v>178</v>
      </c>
    </row>
    <row r="1591" spans="1:51" s="14" customFormat="1" ht="12">
      <c r="A1591" s="14"/>
      <c r="B1591" s="236"/>
      <c r="C1591" s="237"/>
      <c r="D1591" s="219" t="s">
        <v>168</v>
      </c>
      <c r="E1591" s="238" t="s">
        <v>28</v>
      </c>
      <c r="F1591" s="239" t="s">
        <v>223</v>
      </c>
      <c r="G1591" s="237"/>
      <c r="H1591" s="240">
        <v>8</v>
      </c>
      <c r="I1591" s="241"/>
      <c r="J1591" s="237"/>
      <c r="K1591" s="237"/>
      <c r="L1591" s="242"/>
      <c r="M1591" s="243"/>
      <c r="N1591" s="244"/>
      <c r="O1591" s="244"/>
      <c r="P1591" s="244"/>
      <c r="Q1591" s="244"/>
      <c r="R1591" s="244"/>
      <c r="S1591" s="244"/>
      <c r="T1591" s="245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46" t="s">
        <v>168</v>
      </c>
      <c r="AU1591" s="246" t="s">
        <v>178</v>
      </c>
      <c r="AV1591" s="14" t="s">
        <v>83</v>
      </c>
      <c r="AW1591" s="14" t="s">
        <v>35</v>
      </c>
      <c r="AX1591" s="14" t="s">
        <v>81</v>
      </c>
      <c r="AY1591" s="246" t="s">
        <v>154</v>
      </c>
    </row>
    <row r="1592" spans="1:51" s="13" customFormat="1" ht="12">
      <c r="A1592" s="13"/>
      <c r="B1592" s="226"/>
      <c r="C1592" s="227"/>
      <c r="D1592" s="219" t="s">
        <v>168</v>
      </c>
      <c r="E1592" s="228" t="s">
        <v>28</v>
      </c>
      <c r="F1592" s="229" t="s">
        <v>1165</v>
      </c>
      <c r="G1592" s="227"/>
      <c r="H1592" s="228" t="s">
        <v>28</v>
      </c>
      <c r="I1592" s="230"/>
      <c r="J1592" s="227"/>
      <c r="K1592" s="227"/>
      <c r="L1592" s="231"/>
      <c r="M1592" s="232"/>
      <c r="N1592" s="233"/>
      <c r="O1592" s="233"/>
      <c r="P1592" s="233"/>
      <c r="Q1592" s="233"/>
      <c r="R1592" s="233"/>
      <c r="S1592" s="233"/>
      <c r="T1592" s="234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35" t="s">
        <v>168</v>
      </c>
      <c r="AU1592" s="235" t="s">
        <v>178</v>
      </c>
      <c r="AV1592" s="13" t="s">
        <v>81</v>
      </c>
      <c r="AW1592" s="13" t="s">
        <v>35</v>
      </c>
      <c r="AX1592" s="13" t="s">
        <v>73</v>
      </c>
      <c r="AY1592" s="235" t="s">
        <v>154</v>
      </c>
    </row>
    <row r="1593" spans="1:51" s="13" customFormat="1" ht="12">
      <c r="A1593" s="13"/>
      <c r="B1593" s="226"/>
      <c r="C1593" s="227"/>
      <c r="D1593" s="219" t="s">
        <v>168</v>
      </c>
      <c r="E1593" s="228" t="s">
        <v>28</v>
      </c>
      <c r="F1593" s="229" t="s">
        <v>1166</v>
      </c>
      <c r="G1593" s="227"/>
      <c r="H1593" s="228" t="s">
        <v>28</v>
      </c>
      <c r="I1593" s="230"/>
      <c r="J1593" s="227"/>
      <c r="K1593" s="227"/>
      <c r="L1593" s="231"/>
      <c r="M1593" s="232"/>
      <c r="N1593" s="233"/>
      <c r="O1593" s="233"/>
      <c r="P1593" s="233"/>
      <c r="Q1593" s="233"/>
      <c r="R1593" s="233"/>
      <c r="S1593" s="233"/>
      <c r="T1593" s="234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5" t="s">
        <v>168</v>
      </c>
      <c r="AU1593" s="235" t="s">
        <v>178</v>
      </c>
      <c r="AV1593" s="13" t="s">
        <v>81</v>
      </c>
      <c r="AW1593" s="13" t="s">
        <v>35</v>
      </c>
      <c r="AX1593" s="13" t="s">
        <v>73</v>
      </c>
      <c r="AY1593" s="235" t="s">
        <v>154</v>
      </c>
    </row>
    <row r="1594" spans="1:51" s="13" customFormat="1" ht="12">
      <c r="A1594" s="13"/>
      <c r="B1594" s="226"/>
      <c r="C1594" s="227"/>
      <c r="D1594" s="219" t="s">
        <v>168</v>
      </c>
      <c r="E1594" s="228" t="s">
        <v>28</v>
      </c>
      <c r="F1594" s="229" t="s">
        <v>1167</v>
      </c>
      <c r="G1594" s="227"/>
      <c r="H1594" s="228" t="s">
        <v>28</v>
      </c>
      <c r="I1594" s="230"/>
      <c r="J1594" s="227"/>
      <c r="K1594" s="227"/>
      <c r="L1594" s="231"/>
      <c r="M1594" s="232"/>
      <c r="N1594" s="233"/>
      <c r="O1594" s="233"/>
      <c r="P1594" s="233"/>
      <c r="Q1594" s="233"/>
      <c r="R1594" s="233"/>
      <c r="S1594" s="233"/>
      <c r="T1594" s="234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5" t="s">
        <v>168</v>
      </c>
      <c r="AU1594" s="235" t="s">
        <v>178</v>
      </c>
      <c r="AV1594" s="13" t="s">
        <v>81</v>
      </c>
      <c r="AW1594" s="13" t="s">
        <v>35</v>
      </c>
      <c r="AX1594" s="13" t="s">
        <v>73</v>
      </c>
      <c r="AY1594" s="235" t="s">
        <v>154</v>
      </c>
    </row>
    <row r="1595" spans="1:63" s="12" customFormat="1" ht="20.85" customHeight="1">
      <c r="A1595" s="12"/>
      <c r="B1595" s="190"/>
      <c r="C1595" s="191"/>
      <c r="D1595" s="192" t="s">
        <v>72</v>
      </c>
      <c r="E1595" s="204" t="s">
        <v>1168</v>
      </c>
      <c r="F1595" s="204" t="s">
        <v>1169</v>
      </c>
      <c r="G1595" s="191"/>
      <c r="H1595" s="191"/>
      <c r="I1595" s="194"/>
      <c r="J1595" s="205">
        <f>BK1595</f>
        <v>0</v>
      </c>
      <c r="K1595" s="191"/>
      <c r="L1595" s="196"/>
      <c r="M1595" s="197"/>
      <c r="N1595" s="198"/>
      <c r="O1595" s="198"/>
      <c r="P1595" s="199">
        <f>SUM(P1596:P1649)</f>
        <v>0</v>
      </c>
      <c r="Q1595" s="198"/>
      <c r="R1595" s="199">
        <f>SUM(R1596:R1649)</f>
        <v>2.4009445</v>
      </c>
      <c r="S1595" s="198"/>
      <c r="T1595" s="200">
        <f>SUM(T1596:T1649)</f>
        <v>0</v>
      </c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R1595" s="201" t="s">
        <v>83</v>
      </c>
      <c r="AT1595" s="202" t="s">
        <v>72</v>
      </c>
      <c r="AU1595" s="202" t="s">
        <v>83</v>
      </c>
      <c r="AY1595" s="201" t="s">
        <v>154</v>
      </c>
      <c r="BK1595" s="203">
        <f>SUM(BK1596:BK1649)</f>
        <v>0</v>
      </c>
    </row>
    <row r="1596" spans="1:65" s="2" customFormat="1" ht="37.8" customHeight="1">
      <c r="A1596" s="40"/>
      <c r="B1596" s="41"/>
      <c r="C1596" s="206" t="s">
        <v>1849</v>
      </c>
      <c r="D1596" s="206" t="s">
        <v>157</v>
      </c>
      <c r="E1596" s="207" t="s">
        <v>1171</v>
      </c>
      <c r="F1596" s="208" t="s">
        <v>1172</v>
      </c>
      <c r="G1596" s="209" t="s">
        <v>160</v>
      </c>
      <c r="H1596" s="210">
        <v>145.8</v>
      </c>
      <c r="I1596" s="211"/>
      <c r="J1596" s="212">
        <f>ROUND(I1596*H1596,2)</f>
        <v>0</v>
      </c>
      <c r="K1596" s="208" t="s">
        <v>161</v>
      </c>
      <c r="L1596" s="46"/>
      <c r="M1596" s="213" t="s">
        <v>28</v>
      </c>
      <c r="N1596" s="214" t="s">
        <v>44</v>
      </c>
      <c r="O1596" s="86"/>
      <c r="P1596" s="215">
        <f>O1596*H1596</f>
        <v>0</v>
      </c>
      <c r="Q1596" s="215">
        <v>0.00095</v>
      </c>
      <c r="R1596" s="215">
        <f>Q1596*H1596</f>
        <v>0.13851000000000002</v>
      </c>
      <c r="S1596" s="215">
        <v>0</v>
      </c>
      <c r="T1596" s="216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17" t="s">
        <v>305</v>
      </c>
      <c r="AT1596" s="217" t="s">
        <v>157</v>
      </c>
      <c r="AU1596" s="217" t="s">
        <v>178</v>
      </c>
      <c r="AY1596" s="19" t="s">
        <v>154</v>
      </c>
      <c r="BE1596" s="218">
        <f>IF(N1596="základní",J1596,0)</f>
        <v>0</v>
      </c>
      <c r="BF1596" s="218">
        <f>IF(N1596="snížená",J1596,0)</f>
        <v>0</v>
      </c>
      <c r="BG1596" s="218">
        <f>IF(N1596="zákl. přenesená",J1596,0)</f>
        <v>0</v>
      </c>
      <c r="BH1596" s="218">
        <f>IF(N1596="sníž. přenesená",J1596,0)</f>
        <v>0</v>
      </c>
      <c r="BI1596" s="218">
        <f>IF(N1596="nulová",J1596,0)</f>
        <v>0</v>
      </c>
      <c r="BJ1596" s="19" t="s">
        <v>81</v>
      </c>
      <c r="BK1596" s="218">
        <f>ROUND(I1596*H1596,2)</f>
        <v>0</v>
      </c>
      <c r="BL1596" s="19" t="s">
        <v>305</v>
      </c>
      <c r="BM1596" s="217" t="s">
        <v>1850</v>
      </c>
    </row>
    <row r="1597" spans="1:47" s="2" customFormat="1" ht="12">
      <c r="A1597" s="40"/>
      <c r="B1597" s="41"/>
      <c r="C1597" s="42"/>
      <c r="D1597" s="219" t="s">
        <v>164</v>
      </c>
      <c r="E1597" s="42"/>
      <c r="F1597" s="220" t="s">
        <v>1174</v>
      </c>
      <c r="G1597" s="42"/>
      <c r="H1597" s="42"/>
      <c r="I1597" s="221"/>
      <c r="J1597" s="42"/>
      <c r="K1597" s="42"/>
      <c r="L1597" s="46"/>
      <c r="M1597" s="222"/>
      <c r="N1597" s="223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164</v>
      </c>
      <c r="AU1597" s="19" t="s">
        <v>178</v>
      </c>
    </row>
    <row r="1598" spans="1:47" s="2" customFormat="1" ht="12">
      <c r="A1598" s="40"/>
      <c r="B1598" s="41"/>
      <c r="C1598" s="42"/>
      <c r="D1598" s="224" t="s">
        <v>166</v>
      </c>
      <c r="E1598" s="42"/>
      <c r="F1598" s="225" t="s">
        <v>1175</v>
      </c>
      <c r="G1598" s="42"/>
      <c r="H1598" s="42"/>
      <c r="I1598" s="221"/>
      <c r="J1598" s="42"/>
      <c r="K1598" s="42"/>
      <c r="L1598" s="46"/>
      <c r="M1598" s="222"/>
      <c r="N1598" s="223"/>
      <c r="O1598" s="86"/>
      <c r="P1598" s="86"/>
      <c r="Q1598" s="86"/>
      <c r="R1598" s="86"/>
      <c r="S1598" s="86"/>
      <c r="T1598" s="87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T1598" s="19" t="s">
        <v>166</v>
      </c>
      <c r="AU1598" s="19" t="s">
        <v>178</v>
      </c>
    </row>
    <row r="1599" spans="1:51" s="13" customFormat="1" ht="12">
      <c r="A1599" s="13"/>
      <c r="B1599" s="226"/>
      <c r="C1599" s="227"/>
      <c r="D1599" s="219" t="s">
        <v>168</v>
      </c>
      <c r="E1599" s="228" t="s">
        <v>28</v>
      </c>
      <c r="F1599" s="229" t="s">
        <v>1851</v>
      </c>
      <c r="G1599" s="227"/>
      <c r="H1599" s="228" t="s">
        <v>28</v>
      </c>
      <c r="I1599" s="230"/>
      <c r="J1599" s="227"/>
      <c r="K1599" s="227"/>
      <c r="L1599" s="231"/>
      <c r="M1599" s="232"/>
      <c r="N1599" s="233"/>
      <c r="O1599" s="233"/>
      <c r="P1599" s="233"/>
      <c r="Q1599" s="233"/>
      <c r="R1599" s="233"/>
      <c r="S1599" s="233"/>
      <c r="T1599" s="234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5" t="s">
        <v>168</v>
      </c>
      <c r="AU1599" s="235" t="s">
        <v>178</v>
      </c>
      <c r="AV1599" s="13" t="s">
        <v>81</v>
      </c>
      <c r="AW1599" s="13" t="s">
        <v>35</v>
      </c>
      <c r="AX1599" s="13" t="s">
        <v>73</v>
      </c>
      <c r="AY1599" s="235" t="s">
        <v>154</v>
      </c>
    </row>
    <row r="1600" spans="1:51" s="14" customFormat="1" ht="12">
      <c r="A1600" s="14"/>
      <c r="B1600" s="236"/>
      <c r="C1600" s="237"/>
      <c r="D1600" s="219" t="s">
        <v>168</v>
      </c>
      <c r="E1600" s="238" t="s">
        <v>28</v>
      </c>
      <c r="F1600" s="239" t="s">
        <v>1852</v>
      </c>
      <c r="G1600" s="237"/>
      <c r="H1600" s="240">
        <v>145.8</v>
      </c>
      <c r="I1600" s="241"/>
      <c r="J1600" s="237"/>
      <c r="K1600" s="237"/>
      <c r="L1600" s="242"/>
      <c r="M1600" s="243"/>
      <c r="N1600" s="244"/>
      <c r="O1600" s="244"/>
      <c r="P1600" s="244"/>
      <c r="Q1600" s="244"/>
      <c r="R1600" s="244"/>
      <c r="S1600" s="244"/>
      <c r="T1600" s="245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6" t="s">
        <v>168</v>
      </c>
      <c r="AU1600" s="246" t="s">
        <v>178</v>
      </c>
      <c r="AV1600" s="14" t="s">
        <v>83</v>
      </c>
      <c r="AW1600" s="14" t="s">
        <v>35</v>
      </c>
      <c r="AX1600" s="14" t="s">
        <v>81</v>
      </c>
      <c r="AY1600" s="246" t="s">
        <v>154</v>
      </c>
    </row>
    <row r="1601" spans="1:65" s="2" customFormat="1" ht="44.25" customHeight="1">
      <c r="A1601" s="40"/>
      <c r="B1601" s="41"/>
      <c r="C1601" s="269" t="s">
        <v>1853</v>
      </c>
      <c r="D1601" s="269" t="s">
        <v>627</v>
      </c>
      <c r="E1601" s="270" t="s">
        <v>1179</v>
      </c>
      <c r="F1601" s="271" t="s">
        <v>1180</v>
      </c>
      <c r="G1601" s="272" t="s">
        <v>160</v>
      </c>
      <c r="H1601" s="273">
        <v>154</v>
      </c>
      <c r="I1601" s="274"/>
      <c r="J1601" s="275">
        <f>ROUND(I1601*H1601,2)</f>
        <v>0</v>
      </c>
      <c r="K1601" s="271" t="s">
        <v>161</v>
      </c>
      <c r="L1601" s="276"/>
      <c r="M1601" s="277" t="s">
        <v>28</v>
      </c>
      <c r="N1601" s="278" t="s">
        <v>44</v>
      </c>
      <c r="O1601" s="86"/>
      <c r="P1601" s="215">
        <f>O1601*H1601</f>
        <v>0</v>
      </c>
      <c r="Q1601" s="215">
        <v>0.0022</v>
      </c>
      <c r="R1601" s="215">
        <f>Q1601*H1601</f>
        <v>0.33880000000000005</v>
      </c>
      <c r="S1601" s="215">
        <v>0</v>
      </c>
      <c r="T1601" s="216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17" t="s">
        <v>442</v>
      </c>
      <c r="AT1601" s="217" t="s">
        <v>627</v>
      </c>
      <c r="AU1601" s="217" t="s">
        <v>178</v>
      </c>
      <c r="AY1601" s="19" t="s">
        <v>154</v>
      </c>
      <c r="BE1601" s="218">
        <f>IF(N1601="základní",J1601,0)</f>
        <v>0</v>
      </c>
      <c r="BF1601" s="218">
        <f>IF(N1601="snížená",J1601,0)</f>
        <v>0</v>
      </c>
      <c r="BG1601" s="218">
        <f>IF(N1601="zákl. přenesená",J1601,0)</f>
        <v>0</v>
      </c>
      <c r="BH1601" s="218">
        <f>IF(N1601="sníž. přenesená",J1601,0)</f>
        <v>0</v>
      </c>
      <c r="BI1601" s="218">
        <f>IF(N1601="nulová",J1601,0)</f>
        <v>0</v>
      </c>
      <c r="BJ1601" s="19" t="s">
        <v>81</v>
      </c>
      <c r="BK1601" s="218">
        <f>ROUND(I1601*H1601,2)</f>
        <v>0</v>
      </c>
      <c r="BL1601" s="19" t="s">
        <v>305</v>
      </c>
      <c r="BM1601" s="217" t="s">
        <v>1854</v>
      </c>
    </row>
    <row r="1602" spans="1:47" s="2" customFormat="1" ht="12">
      <c r="A1602" s="40"/>
      <c r="B1602" s="41"/>
      <c r="C1602" s="42"/>
      <c r="D1602" s="219" t="s">
        <v>164</v>
      </c>
      <c r="E1602" s="42"/>
      <c r="F1602" s="220" t="s">
        <v>1180</v>
      </c>
      <c r="G1602" s="42"/>
      <c r="H1602" s="42"/>
      <c r="I1602" s="221"/>
      <c r="J1602" s="42"/>
      <c r="K1602" s="42"/>
      <c r="L1602" s="46"/>
      <c r="M1602" s="222"/>
      <c r="N1602" s="223"/>
      <c r="O1602" s="86"/>
      <c r="P1602" s="86"/>
      <c r="Q1602" s="86"/>
      <c r="R1602" s="86"/>
      <c r="S1602" s="86"/>
      <c r="T1602" s="87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T1602" s="19" t="s">
        <v>164</v>
      </c>
      <c r="AU1602" s="19" t="s">
        <v>178</v>
      </c>
    </row>
    <row r="1603" spans="1:51" s="13" customFormat="1" ht="12">
      <c r="A1603" s="13"/>
      <c r="B1603" s="226"/>
      <c r="C1603" s="227"/>
      <c r="D1603" s="219" t="s">
        <v>168</v>
      </c>
      <c r="E1603" s="228" t="s">
        <v>28</v>
      </c>
      <c r="F1603" s="229" t="s">
        <v>1182</v>
      </c>
      <c r="G1603" s="227"/>
      <c r="H1603" s="228" t="s">
        <v>28</v>
      </c>
      <c r="I1603" s="230"/>
      <c r="J1603" s="227"/>
      <c r="K1603" s="227"/>
      <c r="L1603" s="231"/>
      <c r="M1603" s="232"/>
      <c r="N1603" s="233"/>
      <c r="O1603" s="233"/>
      <c r="P1603" s="233"/>
      <c r="Q1603" s="233"/>
      <c r="R1603" s="233"/>
      <c r="S1603" s="233"/>
      <c r="T1603" s="234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5" t="s">
        <v>168</v>
      </c>
      <c r="AU1603" s="235" t="s">
        <v>178</v>
      </c>
      <c r="AV1603" s="13" t="s">
        <v>81</v>
      </c>
      <c r="AW1603" s="13" t="s">
        <v>35</v>
      </c>
      <c r="AX1603" s="13" t="s">
        <v>73</v>
      </c>
      <c r="AY1603" s="235" t="s">
        <v>154</v>
      </c>
    </row>
    <row r="1604" spans="1:51" s="14" customFormat="1" ht="12">
      <c r="A1604" s="14"/>
      <c r="B1604" s="236"/>
      <c r="C1604" s="237"/>
      <c r="D1604" s="219" t="s">
        <v>168</v>
      </c>
      <c r="E1604" s="238" t="s">
        <v>28</v>
      </c>
      <c r="F1604" s="239" t="s">
        <v>1855</v>
      </c>
      <c r="G1604" s="237"/>
      <c r="H1604" s="240">
        <v>154</v>
      </c>
      <c r="I1604" s="241"/>
      <c r="J1604" s="237"/>
      <c r="K1604" s="237"/>
      <c r="L1604" s="242"/>
      <c r="M1604" s="243"/>
      <c r="N1604" s="244"/>
      <c r="O1604" s="244"/>
      <c r="P1604" s="244"/>
      <c r="Q1604" s="244"/>
      <c r="R1604" s="244"/>
      <c r="S1604" s="244"/>
      <c r="T1604" s="245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6" t="s">
        <v>168</v>
      </c>
      <c r="AU1604" s="246" t="s">
        <v>178</v>
      </c>
      <c r="AV1604" s="14" t="s">
        <v>83</v>
      </c>
      <c r="AW1604" s="14" t="s">
        <v>35</v>
      </c>
      <c r="AX1604" s="14" t="s">
        <v>81</v>
      </c>
      <c r="AY1604" s="246" t="s">
        <v>154</v>
      </c>
    </row>
    <row r="1605" spans="1:65" s="2" customFormat="1" ht="24.15" customHeight="1">
      <c r="A1605" s="40"/>
      <c r="B1605" s="41"/>
      <c r="C1605" s="206" t="s">
        <v>1856</v>
      </c>
      <c r="D1605" s="206" t="s">
        <v>157</v>
      </c>
      <c r="E1605" s="207" t="s">
        <v>1185</v>
      </c>
      <c r="F1605" s="208" t="s">
        <v>1186</v>
      </c>
      <c r="G1605" s="209" t="s">
        <v>160</v>
      </c>
      <c r="H1605" s="210">
        <v>145.8</v>
      </c>
      <c r="I1605" s="211"/>
      <c r="J1605" s="212">
        <f>ROUND(I1605*H1605,2)</f>
        <v>0</v>
      </c>
      <c r="K1605" s="208" t="s">
        <v>161</v>
      </c>
      <c r="L1605" s="46"/>
      <c r="M1605" s="213" t="s">
        <v>28</v>
      </c>
      <c r="N1605" s="214" t="s">
        <v>44</v>
      </c>
      <c r="O1605" s="86"/>
      <c r="P1605" s="215">
        <f>O1605*H1605</f>
        <v>0</v>
      </c>
      <c r="Q1605" s="215">
        <v>0</v>
      </c>
      <c r="R1605" s="215">
        <f>Q1605*H1605</f>
        <v>0</v>
      </c>
      <c r="S1605" s="215">
        <v>0</v>
      </c>
      <c r="T1605" s="216">
        <f>S1605*H1605</f>
        <v>0</v>
      </c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R1605" s="217" t="s">
        <v>305</v>
      </c>
      <c r="AT1605" s="217" t="s">
        <v>157</v>
      </c>
      <c r="AU1605" s="217" t="s">
        <v>178</v>
      </c>
      <c r="AY1605" s="19" t="s">
        <v>154</v>
      </c>
      <c r="BE1605" s="218">
        <f>IF(N1605="základní",J1605,0)</f>
        <v>0</v>
      </c>
      <c r="BF1605" s="218">
        <f>IF(N1605="snížená",J1605,0)</f>
        <v>0</v>
      </c>
      <c r="BG1605" s="218">
        <f>IF(N1605="zákl. přenesená",J1605,0)</f>
        <v>0</v>
      </c>
      <c r="BH1605" s="218">
        <f>IF(N1605="sníž. přenesená",J1605,0)</f>
        <v>0</v>
      </c>
      <c r="BI1605" s="218">
        <f>IF(N1605="nulová",J1605,0)</f>
        <v>0</v>
      </c>
      <c r="BJ1605" s="19" t="s">
        <v>81</v>
      </c>
      <c r="BK1605" s="218">
        <f>ROUND(I1605*H1605,2)</f>
        <v>0</v>
      </c>
      <c r="BL1605" s="19" t="s">
        <v>305</v>
      </c>
      <c r="BM1605" s="217" t="s">
        <v>1857</v>
      </c>
    </row>
    <row r="1606" spans="1:47" s="2" customFormat="1" ht="12">
      <c r="A1606" s="40"/>
      <c r="B1606" s="41"/>
      <c r="C1606" s="42"/>
      <c r="D1606" s="219" t="s">
        <v>164</v>
      </c>
      <c r="E1606" s="42"/>
      <c r="F1606" s="220" t="s">
        <v>1186</v>
      </c>
      <c r="G1606" s="42"/>
      <c r="H1606" s="42"/>
      <c r="I1606" s="221"/>
      <c r="J1606" s="42"/>
      <c r="K1606" s="42"/>
      <c r="L1606" s="46"/>
      <c r="M1606" s="222"/>
      <c r="N1606" s="223"/>
      <c r="O1606" s="86"/>
      <c r="P1606" s="86"/>
      <c r="Q1606" s="86"/>
      <c r="R1606" s="86"/>
      <c r="S1606" s="86"/>
      <c r="T1606" s="87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T1606" s="19" t="s">
        <v>164</v>
      </c>
      <c r="AU1606" s="19" t="s">
        <v>178</v>
      </c>
    </row>
    <row r="1607" spans="1:47" s="2" customFormat="1" ht="12">
      <c r="A1607" s="40"/>
      <c r="B1607" s="41"/>
      <c r="C1607" s="42"/>
      <c r="D1607" s="224" t="s">
        <v>166</v>
      </c>
      <c r="E1607" s="42"/>
      <c r="F1607" s="225" t="s">
        <v>1188</v>
      </c>
      <c r="G1607" s="42"/>
      <c r="H1607" s="42"/>
      <c r="I1607" s="221"/>
      <c r="J1607" s="42"/>
      <c r="K1607" s="42"/>
      <c r="L1607" s="46"/>
      <c r="M1607" s="222"/>
      <c r="N1607" s="223"/>
      <c r="O1607" s="86"/>
      <c r="P1607" s="86"/>
      <c r="Q1607" s="86"/>
      <c r="R1607" s="86"/>
      <c r="S1607" s="86"/>
      <c r="T1607" s="87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T1607" s="19" t="s">
        <v>166</v>
      </c>
      <c r="AU1607" s="19" t="s">
        <v>178</v>
      </c>
    </row>
    <row r="1608" spans="1:65" s="2" customFormat="1" ht="37.8" customHeight="1">
      <c r="A1608" s="40"/>
      <c r="B1608" s="41"/>
      <c r="C1608" s="206" t="s">
        <v>1858</v>
      </c>
      <c r="D1608" s="206" t="s">
        <v>157</v>
      </c>
      <c r="E1608" s="207" t="s">
        <v>1859</v>
      </c>
      <c r="F1608" s="208" t="s">
        <v>1860</v>
      </c>
      <c r="G1608" s="209" t="s">
        <v>207</v>
      </c>
      <c r="H1608" s="210">
        <v>8</v>
      </c>
      <c r="I1608" s="211"/>
      <c r="J1608" s="212">
        <f>ROUND(I1608*H1608,2)</f>
        <v>0</v>
      </c>
      <c r="K1608" s="208" t="s">
        <v>161</v>
      </c>
      <c r="L1608" s="46"/>
      <c r="M1608" s="213" t="s">
        <v>28</v>
      </c>
      <c r="N1608" s="214" t="s">
        <v>44</v>
      </c>
      <c r="O1608" s="86"/>
      <c r="P1608" s="215">
        <f>O1608*H1608</f>
        <v>0</v>
      </c>
      <c r="Q1608" s="215">
        <v>0</v>
      </c>
      <c r="R1608" s="215">
        <f>Q1608*H1608</f>
        <v>0</v>
      </c>
      <c r="S1608" s="215">
        <v>0</v>
      </c>
      <c r="T1608" s="216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17" t="s">
        <v>305</v>
      </c>
      <c r="AT1608" s="217" t="s">
        <v>157</v>
      </c>
      <c r="AU1608" s="217" t="s">
        <v>178</v>
      </c>
      <c r="AY1608" s="19" t="s">
        <v>154</v>
      </c>
      <c r="BE1608" s="218">
        <f>IF(N1608="základní",J1608,0)</f>
        <v>0</v>
      </c>
      <c r="BF1608" s="218">
        <f>IF(N1608="snížená",J1608,0)</f>
        <v>0</v>
      </c>
      <c r="BG1608" s="218">
        <f>IF(N1608="zákl. přenesená",J1608,0)</f>
        <v>0</v>
      </c>
      <c r="BH1608" s="218">
        <f>IF(N1608="sníž. přenesená",J1608,0)</f>
        <v>0</v>
      </c>
      <c r="BI1608" s="218">
        <f>IF(N1608="nulová",J1608,0)</f>
        <v>0</v>
      </c>
      <c r="BJ1608" s="19" t="s">
        <v>81</v>
      </c>
      <c r="BK1608" s="218">
        <f>ROUND(I1608*H1608,2)</f>
        <v>0</v>
      </c>
      <c r="BL1608" s="19" t="s">
        <v>305</v>
      </c>
      <c r="BM1608" s="217" t="s">
        <v>1861</v>
      </c>
    </row>
    <row r="1609" spans="1:47" s="2" customFormat="1" ht="12">
      <c r="A1609" s="40"/>
      <c r="B1609" s="41"/>
      <c r="C1609" s="42"/>
      <c r="D1609" s="219" t="s">
        <v>164</v>
      </c>
      <c r="E1609" s="42"/>
      <c r="F1609" s="220" t="s">
        <v>1860</v>
      </c>
      <c r="G1609" s="42"/>
      <c r="H1609" s="42"/>
      <c r="I1609" s="221"/>
      <c r="J1609" s="42"/>
      <c r="K1609" s="42"/>
      <c r="L1609" s="46"/>
      <c r="M1609" s="222"/>
      <c r="N1609" s="223"/>
      <c r="O1609" s="86"/>
      <c r="P1609" s="86"/>
      <c r="Q1609" s="86"/>
      <c r="R1609" s="86"/>
      <c r="S1609" s="86"/>
      <c r="T1609" s="87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T1609" s="19" t="s">
        <v>164</v>
      </c>
      <c r="AU1609" s="19" t="s">
        <v>178</v>
      </c>
    </row>
    <row r="1610" spans="1:47" s="2" customFormat="1" ht="12">
      <c r="A1610" s="40"/>
      <c r="B1610" s="41"/>
      <c r="C1610" s="42"/>
      <c r="D1610" s="224" t="s">
        <v>166</v>
      </c>
      <c r="E1610" s="42"/>
      <c r="F1610" s="225" t="s">
        <v>1862</v>
      </c>
      <c r="G1610" s="42"/>
      <c r="H1610" s="42"/>
      <c r="I1610" s="221"/>
      <c r="J1610" s="42"/>
      <c r="K1610" s="42"/>
      <c r="L1610" s="46"/>
      <c r="M1610" s="222"/>
      <c r="N1610" s="223"/>
      <c r="O1610" s="86"/>
      <c r="P1610" s="86"/>
      <c r="Q1610" s="86"/>
      <c r="R1610" s="86"/>
      <c r="S1610" s="86"/>
      <c r="T1610" s="87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T1610" s="19" t="s">
        <v>166</v>
      </c>
      <c r="AU1610" s="19" t="s">
        <v>178</v>
      </c>
    </row>
    <row r="1611" spans="1:65" s="2" customFormat="1" ht="24.15" customHeight="1">
      <c r="A1611" s="40"/>
      <c r="B1611" s="41"/>
      <c r="C1611" s="206" t="s">
        <v>1863</v>
      </c>
      <c r="D1611" s="206" t="s">
        <v>157</v>
      </c>
      <c r="E1611" s="207" t="s">
        <v>1207</v>
      </c>
      <c r="F1611" s="208" t="s">
        <v>1208</v>
      </c>
      <c r="G1611" s="209" t="s">
        <v>160</v>
      </c>
      <c r="H1611" s="210">
        <v>6.5</v>
      </c>
      <c r="I1611" s="211"/>
      <c r="J1611" s="212">
        <f>ROUND(I1611*H1611,2)</f>
        <v>0</v>
      </c>
      <c r="K1611" s="208" t="s">
        <v>161</v>
      </c>
      <c r="L1611" s="46"/>
      <c r="M1611" s="213" t="s">
        <v>28</v>
      </c>
      <c r="N1611" s="214" t="s">
        <v>44</v>
      </c>
      <c r="O1611" s="86"/>
      <c r="P1611" s="215">
        <f>O1611*H1611</f>
        <v>0</v>
      </c>
      <c r="Q1611" s="215">
        <v>0.02539</v>
      </c>
      <c r="R1611" s="215">
        <f>Q1611*H1611</f>
        <v>0.165035</v>
      </c>
      <c r="S1611" s="215">
        <v>0</v>
      </c>
      <c r="T1611" s="216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17" t="s">
        <v>305</v>
      </c>
      <c r="AT1611" s="217" t="s">
        <v>157</v>
      </c>
      <c r="AU1611" s="217" t="s">
        <v>178</v>
      </c>
      <c r="AY1611" s="19" t="s">
        <v>154</v>
      </c>
      <c r="BE1611" s="218">
        <f>IF(N1611="základní",J1611,0)</f>
        <v>0</v>
      </c>
      <c r="BF1611" s="218">
        <f>IF(N1611="snížená",J1611,0)</f>
        <v>0</v>
      </c>
      <c r="BG1611" s="218">
        <f>IF(N1611="zákl. přenesená",J1611,0)</f>
        <v>0</v>
      </c>
      <c r="BH1611" s="218">
        <f>IF(N1611="sníž. přenesená",J1611,0)</f>
        <v>0</v>
      </c>
      <c r="BI1611" s="218">
        <f>IF(N1611="nulová",J1611,0)</f>
        <v>0</v>
      </c>
      <c r="BJ1611" s="19" t="s">
        <v>81</v>
      </c>
      <c r="BK1611" s="218">
        <f>ROUND(I1611*H1611,2)</f>
        <v>0</v>
      </c>
      <c r="BL1611" s="19" t="s">
        <v>305</v>
      </c>
      <c r="BM1611" s="217" t="s">
        <v>1864</v>
      </c>
    </row>
    <row r="1612" spans="1:47" s="2" customFormat="1" ht="12">
      <c r="A1612" s="40"/>
      <c r="B1612" s="41"/>
      <c r="C1612" s="42"/>
      <c r="D1612" s="219" t="s">
        <v>164</v>
      </c>
      <c r="E1612" s="42"/>
      <c r="F1612" s="220" t="s">
        <v>1210</v>
      </c>
      <c r="G1612" s="42"/>
      <c r="H1612" s="42"/>
      <c r="I1612" s="221"/>
      <c r="J1612" s="42"/>
      <c r="K1612" s="42"/>
      <c r="L1612" s="46"/>
      <c r="M1612" s="222"/>
      <c r="N1612" s="223"/>
      <c r="O1612" s="86"/>
      <c r="P1612" s="86"/>
      <c r="Q1612" s="86"/>
      <c r="R1612" s="86"/>
      <c r="S1612" s="86"/>
      <c r="T1612" s="87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T1612" s="19" t="s">
        <v>164</v>
      </c>
      <c r="AU1612" s="19" t="s">
        <v>178</v>
      </c>
    </row>
    <row r="1613" spans="1:47" s="2" customFormat="1" ht="12">
      <c r="A1613" s="40"/>
      <c r="B1613" s="41"/>
      <c r="C1613" s="42"/>
      <c r="D1613" s="224" t="s">
        <v>166</v>
      </c>
      <c r="E1613" s="42"/>
      <c r="F1613" s="225" t="s">
        <v>1211</v>
      </c>
      <c r="G1613" s="42"/>
      <c r="H1613" s="42"/>
      <c r="I1613" s="221"/>
      <c r="J1613" s="42"/>
      <c r="K1613" s="42"/>
      <c r="L1613" s="46"/>
      <c r="M1613" s="222"/>
      <c r="N1613" s="223"/>
      <c r="O1613" s="86"/>
      <c r="P1613" s="86"/>
      <c r="Q1613" s="86"/>
      <c r="R1613" s="86"/>
      <c r="S1613" s="86"/>
      <c r="T1613" s="87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T1613" s="19" t="s">
        <v>166</v>
      </c>
      <c r="AU1613" s="19" t="s">
        <v>178</v>
      </c>
    </row>
    <row r="1614" spans="1:51" s="13" customFormat="1" ht="12">
      <c r="A1614" s="13"/>
      <c r="B1614" s="226"/>
      <c r="C1614" s="227"/>
      <c r="D1614" s="219" t="s">
        <v>168</v>
      </c>
      <c r="E1614" s="228" t="s">
        <v>28</v>
      </c>
      <c r="F1614" s="229" t="s">
        <v>1865</v>
      </c>
      <c r="G1614" s="227"/>
      <c r="H1614" s="228" t="s">
        <v>28</v>
      </c>
      <c r="I1614" s="230"/>
      <c r="J1614" s="227"/>
      <c r="K1614" s="227"/>
      <c r="L1614" s="231"/>
      <c r="M1614" s="232"/>
      <c r="N1614" s="233"/>
      <c r="O1614" s="233"/>
      <c r="P1614" s="233"/>
      <c r="Q1614" s="233"/>
      <c r="R1614" s="233"/>
      <c r="S1614" s="233"/>
      <c r="T1614" s="234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35" t="s">
        <v>168</v>
      </c>
      <c r="AU1614" s="235" t="s">
        <v>178</v>
      </c>
      <c r="AV1614" s="13" t="s">
        <v>81</v>
      </c>
      <c r="AW1614" s="13" t="s">
        <v>35</v>
      </c>
      <c r="AX1614" s="13" t="s">
        <v>73</v>
      </c>
      <c r="AY1614" s="235" t="s">
        <v>154</v>
      </c>
    </row>
    <row r="1615" spans="1:51" s="14" customFormat="1" ht="12">
      <c r="A1615" s="14"/>
      <c r="B1615" s="236"/>
      <c r="C1615" s="237"/>
      <c r="D1615" s="219" t="s">
        <v>168</v>
      </c>
      <c r="E1615" s="238" t="s">
        <v>28</v>
      </c>
      <c r="F1615" s="239" t="s">
        <v>1866</v>
      </c>
      <c r="G1615" s="237"/>
      <c r="H1615" s="240">
        <v>6.338</v>
      </c>
      <c r="I1615" s="241"/>
      <c r="J1615" s="237"/>
      <c r="K1615" s="237"/>
      <c r="L1615" s="242"/>
      <c r="M1615" s="243"/>
      <c r="N1615" s="244"/>
      <c r="O1615" s="244"/>
      <c r="P1615" s="244"/>
      <c r="Q1615" s="244"/>
      <c r="R1615" s="244"/>
      <c r="S1615" s="244"/>
      <c r="T1615" s="245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46" t="s">
        <v>168</v>
      </c>
      <c r="AU1615" s="246" t="s">
        <v>178</v>
      </c>
      <c r="AV1615" s="14" t="s">
        <v>83</v>
      </c>
      <c r="AW1615" s="14" t="s">
        <v>35</v>
      </c>
      <c r="AX1615" s="14" t="s">
        <v>73</v>
      </c>
      <c r="AY1615" s="246" t="s">
        <v>154</v>
      </c>
    </row>
    <row r="1616" spans="1:51" s="14" customFormat="1" ht="12">
      <c r="A1616" s="14"/>
      <c r="B1616" s="236"/>
      <c r="C1616" s="237"/>
      <c r="D1616" s="219" t="s">
        <v>168</v>
      </c>
      <c r="E1616" s="238" t="s">
        <v>28</v>
      </c>
      <c r="F1616" s="239" t="s">
        <v>1867</v>
      </c>
      <c r="G1616" s="237"/>
      <c r="H1616" s="240">
        <v>0.162</v>
      </c>
      <c r="I1616" s="241"/>
      <c r="J1616" s="237"/>
      <c r="K1616" s="237"/>
      <c r="L1616" s="242"/>
      <c r="M1616" s="243"/>
      <c r="N1616" s="244"/>
      <c r="O1616" s="244"/>
      <c r="P1616" s="244"/>
      <c r="Q1616" s="244"/>
      <c r="R1616" s="244"/>
      <c r="S1616" s="244"/>
      <c r="T1616" s="245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6" t="s">
        <v>168</v>
      </c>
      <c r="AU1616" s="246" t="s">
        <v>178</v>
      </c>
      <c r="AV1616" s="14" t="s">
        <v>83</v>
      </c>
      <c r="AW1616" s="14" t="s">
        <v>35</v>
      </c>
      <c r="AX1616" s="14" t="s">
        <v>73</v>
      </c>
      <c r="AY1616" s="246" t="s">
        <v>154</v>
      </c>
    </row>
    <row r="1617" spans="1:51" s="15" customFormat="1" ht="12">
      <c r="A1617" s="15"/>
      <c r="B1617" s="247"/>
      <c r="C1617" s="248"/>
      <c r="D1617" s="219" t="s">
        <v>168</v>
      </c>
      <c r="E1617" s="249" t="s">
        <v>28</v>
      </c>
      <c r="F1617" s="250" t="s">
        <v>222</v>
      </c>
      <c r="G1617" s="248"/>
      <c r="H1617" s="251">
        <v>6.5</v>
      </c>
      <c r="I1617" s="252"/>
      <c r="J1617" s="248"/>
      <c r="K1617" s="248"/>
      <c r="L1617" s="253"/>
      <c r="M1617" s="254"/>
      <c r="N1617" s="255"/>
      <c r="O1617" s="255"/>
      <c r="P1617" s="255"/>
      <c r="Q1617" s="255"/>
      <c r="R1617" s="255"/>
      <c r="S1617" s="255"/>
      <c r="T1617" s="256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57" t="s">
        <v>168</v>
      </c>
      <c r="AU1617" s="257" t="s">
        <v>178</v>
      </c>
      <c r="AV1617" s="15" t="s">
        <v>162</v>
      </c>
      <c r="AW1617" s="15" t="s">
        <v>35</v>
      </c>
      <c r="AX1617" s="15" t="s">
        <v>81</v>
      </c>
      <c r="AY1617" s="257" t="s">
        <v>154</v>
      </c>
    </row>
    <row r="1618" spans="1:65" s="2" customFormat="1" ht="16.5" customHeight="1">
      <c r="A1618" s="40"/>
      <c r="B1618" s="41"/>
      <c r="C1618" s="206" t="s">
        <v>1868</v>
      </c>
      <c r="D1618" s="206" t="s">
        <v>157</v>
      </c>
      <c r="E1618" s="207" t="s">
        <v>1244</v>
      </c>
      <c r="F1618" s="208" t="s">
        <v>1245</v>
      </c>
      <c r="G1618" s="209" t="s">
        <v>190</v>
      </c>
      <c r="H1618" s="210">
        <v>6.3</v>
      </c>
      <c r="I1618" s="211"/>
      <c r="J1618" s="212">
        <f>ROUND(I1618*H1618,2)</f>
        <v>0</v>
      </c>
      <c r="K1618" s="208" t="s">
        <v>161</v>
      </c>
      <c r="L1618" s="46"/>
      <c r="M1618" s="213" t="s">
        <v>28</v>
      </c>
      <c r="N1618" s="214" t="s">
        <v>44</v>
      </c>
      <c r="O1618" s="86"/>
      <c r="P1618" s="215">
        <f>O1618*H1618</f>
        <v>0</v>
      </c>
      <c r="Q1618" s="215">
        <v>0.00091</v>
      </c>
      <c r="R1618" s="215">
        <f>Q1618*H1618</f>
        <v>0.005733</v>
      </c>
      <c r="S1618" s="215">
        <v>0</v>
      </c>
      <c r="T1618" s="216">
        <f>S1618*H1618</f>
        <v>0</v>
      </c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R1618" s="217" t="s">
        <v>305</v>
      </c>
      <c r="AT1618" s="217" t="s">
        <v>157</v>
      </c>
      <c r="AU1618" s="217" t="s">
        <v>178</v>
      </c>
      <c r="AY1618" s="19" t="s">
        <v>154</v>
      </c>
      <c r="BE1618" s="218">
        <f>IF(N1618="základní",J1618,0)</f>
        <v>0</v>
      </c>
      <c r="BF1618" s="218">
        <f>IF(N1618="snížená",J1618,0)</f>
        <v>0</v>
      </c>
      <c r="BG1618" s="218">
        <f>IF(N1618="zákl. přenesená",J1618,0)</f>
        <v>0</v>
      </c>
      <c r="BH1618" s="218">
        <f>IF(N1618="sníž. přenesená",J1618,0)</f>
        <v>0</v>
      </c>
      <c r="BI1618" s="218">
        <f>IF(N1618="nulová",J1618,0)</f>
        <v>0</v>
      </c>
      <c r="BJ1618" s="19" t="s">
        <v>81</v>
      </c>
      <c r="BK1618" s="218">
        <f>ROUND(I1618*H1618,2)</f>
        <v>0</v>
      </c>
      <c r="BL1618" s="19" t="s">
        <v>305</v>
      </c>
      <c r="BM1618" s="217" t="s">
        <v>1869</v>
      </c>
    </row>
    <row r="1619" spans="1:47" s="2" customFormat="1" ht="12">
      <c r="A1619" s="40"/>
      <c r="B1619" s="41"/>
      <c r="C1619" s="42"/>
      <c r="D1619" s="219" t="s">
        <v>164</v>
      </c>
      <c r="E1619" s="42"/>
      <c r="F1619" s="220" t="s">
        <v>1247</v>
      </c>
      <c r="G1619" s="42"/>
      <c r="H1619" s="42"/>
      <c r="I1619" s="221"/>
      <c r="J1619" s="42"/>
      <c r="K1619" s="42"/>
      <c r="L1619" s="46"/>
      <c r="M1619" s="222"/>
      <c r="N1619" s="223"/>
      <c r="O1619" s="86"/>
      <c r="P1619" s="86"/>
      <c r="Q1619" s="86"/>
      <c r="R1619" s="86"/>
      <c r="S1619" s="86"/>
      <c r="T1619" s="87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T1619" s="19" t="s">
        <v>164</v>
      </c>
      <c r="AU1619" s="19" t="s">
        <v>178</v>
      </c>
    </row>
    <row r="1620" spans="1:47" s="2" customFormat="1" ht="12">
      <c r="A1620" s="40"/>
      <c r="B1620" s="41"/>
      <c r="C1620" s="42"/>
      <c r="D1620" s="224" t="s">
        <v>166</v>
      </c>
      <c r="E1620" s="42"/>
      <c r="F1620" s="225" t="s">
        <v>1248</v>
      </c>
      <c r="G1620" s="42"/>
      <c r="H1620" s="42"/>
      <c r="I1620" s="221"/>
      <c r="J1620" s="42"/>
      <c r="K1620" s="42"/>
      <c r="L1620" s="46"/>
      <c r="M1620" s="222"/>
      <c r="N1620" s="223"/>
      <c r="O1620" s="86"/>
      <c r="P1620" s="86"/>
      <c r="Q1620" s="86"/>
      <c r="R1620" s="86"/>
      <c r="S1620" s="86"/>
      <c r="T1620" s="87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T1620" s="19" t="s">
        <v>166</v>
      </c>
      <c r="AU1620" s="19" t="s">
        <v>178</v>
      </c>
    </row>
    <row r="1621" spans="1:51" s="14" customFormat="1" ht="12">
      <c r="A1621" s="14"/>
      <c r="B1621" s="236"/>
      <c r="C1621" s="237"/>
      <c r="D1621" s="219" t="s">
        <v>168</v>
      </c>
      <c r="E1621" s="238" t="s">
        <v>28</v>
      </c>
      <c r="F1621" s="239" t="s">
        <v>1870</v>
      </c>
      <c r="G1621" s="237"/>
      <c r="H1621" s="240">
        <v>6.3</v>
      </c>
      <c r="I1621" s="241"/>
      <c r="J1621" s="237"/>
      <c r="K1621" s="237"/>
      <c r="L1621" s="242"/>
      <c r="M1621" s="243"/>
      <c r="N1621" s="244"/>
      <c r="O1621" s="244"/>
      <c r="P1621" s="244"/>
      <c r="Q1621" s="244"/>
      <c r="R1621" s="244"/>
      <c r="S1621" s="244"/>
      <c r="T1621" s="245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46" t="s">
        <v>168</v>
      </c>
      <c r="AU1621" s="246" t="s">
        <v>178</v>
      </c>
      <c r="AV1621" s="14" t="s">
        <v>83</v>
      </c>
      <c r="AW1621" s="14" t="s">
        <v>35</v>
      </c>
      <c r="AX1621" s="14" t="s">
        <v>81</v>
      </c>
      <c r="AY1621" s="246" t="s">
        <v>154</v>
      </c>
    </row>
    <row r="1622" spans="1:65" s="2" customFormat="1" ht="21.75" customHeight="1">
      <c r="A1622" s="40"/>
      <c r="B1622" s="41"/>
      <c r="C1622" s="206" t="s">
        <v>1871</v>
      </c>
      <c r="D1622" s="206" t="s">
        <v>157</v>
      </c>
      <c r="E1622" s="207" t="s">
        <v>1259</v>
      </c>
      <c r="F1622" s="208" t="s">
        <v>1260</v>
      </c>
      <c r="G1622" s="209" t="s">
        <v>160</v>
      </c>
      <c r="H1622" s="210">
        <v>6.5</v>
      </c>
      <c r="I1622" s="211"/>
      <c r="J1622" s="212">
        <f>ROUND(I1622*H1622,2)</f>
        <v>0</v>
      </c>
      <c r="K1622" s="208" t="s">
        <v>161</v>
      </c>
      <c r="L1622" s="46"/>
      <c r="M1622" s="213" t="s">
        <v>28</v>
      </c>
      <c r="N1622" s="214" t="s">
        <v>44</v>
      </c>
      <c r="O1622" s="86"/>
      <c r="P1622" s="215">
        <f>O1622*H1622</f>
        <v>0</v>
      </c>
      <c r="Q1622" s="215">
        <v>0.0002</v>
      </c>
      <c r="R1622" s="215">
        <f>Q1622*H1622</f>
        <v>0.0013000000000000002</v>
      </c>
      <c r="S1622" s="215">
        <v>0</v>
      </c>
      <c r="T1622" s="216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17" t="s">
        <v>305</v>
      </c>
      <c r="AT1622" s="217" t="s">
        <v>157</v>
      </c>
      <c r="AU1622" s="217" t="s">
        <v>178</v>
      </c>
      <c r="AY1622" s="19" t="s">
        <v>154</v>
      </c>
      <c r="BE1622" s="218">
        <f>IF(N1622="základní",J1622,0)</f>
        <v>0</v>
      </c>
      <c r="BF1622" s="218">
        <f>IF(N1622="snížená",J1622,0)</f>
        <v>0</v>
      </c>
      <c r="BG1622" s="218">
        <f>IF(N1622="zákl. přenesená",J1622,0)</f>
        <v>0</v>
      </c>
      <c r="BH1622" s="218">
        <f>IF(N1622="sníž. přenesená",J1622,0)</f>
        <v>0</v>
      </c>
      <c r="BI1622" s="218">
        <f>IF(N1622="nulová",J1622,0)</f>
        <v>0</v>
      </c>
      <c r="BJ1622" s="19" t="s">
        <v>81</v>
      </c>
      <c r="BK1622" s="218">
        <f>ROUND(I1622*H1622,2)</f>
        <v>0</v>
      </c>
      <c r="BL1622" s="19" t="s">
        <v>305</v>
      </c>
      <c r="BM1622" s="217" t="s">
        <v>1872</v>
      </c>
    </row>
    <row r="1623" spans="1:47" s="2" customFormat="1" ht="12">
      <c r="A1623" s="40"/>
      <c r="B1623" s="41"/>
      <c r="C1623" s="42"/>
      <c r="D1623" s="219" t="s">
        <v>164</v>
      </c>
      <c r="E1623" s="42"/>
      <c r="F1623" s="220" t="s">
        <v>1262</v>
      </c>
      <c r="G1623" s="42"/>
      <c r="H1623" s="42"/>
      <c r="I1623" s="221"/>
      <c r="J1623" s="42"/>
      <c r="K1623" s="42"/>
      <c r="L1623" s="46"/>
      <c r="M1623" s="222"/>
      <c r="N1623" s="223"/>
      <c r="O1623" s="86"/>
      <c r="P1623" s="86"/>
      <c r="Q1623" s="86"/>
      <c r="R1623" s="86"/>
      <c r="S1623" s="86"/>
      <c r="T1623" s="87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T1623" s="19" t="s">
        <v>164</v>
      </c>
      <c r="AU1623" s="19" t="s">
        <v>178</v>
      </c>
    </row>
    <row r="1624" spans="1:47" s="2" customFormat="1" ht="12">
      <c r="A1624" s="40"/>
      <c r="B1624" s="41"/>
      <c r="C1624" s="42"/>
      <c r="D1624" s="224" t="s">
        <v>166</v>
      </c>
      <c r="E1624" s="42"/>
      <c r="F1624" s="225" t="s">
        <v>1263</v>
      </c>
      <c r="G1624" s="42"/>
      <c r="H1624" s="42"/>
      <c r="I1624" s="221"/>
      <c r="J1624" s="42"/>
      <c r="K1624" s="42"/>
      <c r="L1624" s="46"/>
      <c r="M1624" s="222"/>
      <c r="N1624" s="223"/>
      <c r="O1624" s="86"/>
      <c r="P1624" s="86"/>
      <c r="Q1624" s="86"/>
      <c r="R1624" s="86"/>
      <c r="S1624" s="86"/>
      <c r="T1624" s="87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T1624" s="19" t="s">
        <v>166</v>
      </c>
      <c r="AU1624" s="19" t="s">
        <v>178</v>
      </c>
    </row>
    <row r="1625" spans="1:51" s="13" customFormat="1" ht="12">
      <c r="A1625" s="13"/>
      <c r="B1625" s="226"/>
      <c r="C1625" s="227"/>
      <c r="D1625" s="219" t="s">
        <v>168</v>
      </c>
      <c r="E1625" s="228" t="s">
        <v>28</v>
      </c>
      <c r="F1625" s="229" t="s">
        <v>1873</v>
      </c>
      <c r="G1625" s="227"/>
      <c r="H1625" s="228" t="s">
        <v>28</v>
      </c>
      <c r="I1625" s="230"/>
      <c r="J1625" s="227"/>
      <c r="K1625" s="227"/>
      <c r="L1625" s="231"/>
      <c r="M1625" s="232"/>
      <c r="N1625" s="233"/>
      <c r="O1625" s="233"/>
      <c r="P1625" s="233"/>
      <c r="Q1625" s="233"/>
      <c r="R1625" s="233"/>
      <c r="S1625" s="233"/>
      <c r="T1625" s="234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35" t="s">
        <v>168</v>
      </c>
      <c r="AU1625" s="235" t="s">
        <v>178</v>
      </c>
      <c r="AV1625" s="13" t="s">
        <v>81</v>
      </c>
      <c r="AW1625" s="13" t="s">
        <v>35</v>
      </c>
      <c r="AX1625" s="13" t="s">
        <v>73</v>
      </c>
      <c r="AY1625" s="235" t="s">
        <v>154</v>
      </c>
    </row>
    <row r="1626" spans="1:51" s="14" customFormat="1" ht="12">
      <c r="A1626" s="14"/>
      <c r="B1626" s="236"/>
      <c r="C1626" s="237"/>
      <c r="D1626" s="219" t="s">
        <v>168</v>
      </c>
      <c r="E1626" s="238" t="s">
        <v>28</v>
      </c>
      <c r="F1626" s="239" t="s">
        <v>1874</v>
      </c>
      <c r="G1626" s="237"/>
      <c r="H1626" s="240">
        <v>6.5</v>
      </c>
      <c r="I1626" s="241"/>
      <c r="J1626" s="237"/>
      <c r="K1626" s="237"/>
      <c r="L1626" s="242"/>
      <c r="M1626" s="243"/>
      <c r="N1626" s="244"/>
      <c r="O1626" s="244"/>
      <c r="P1626" s="244"/>
      <c r="Q1626" s="244"/>
      <c r="R1626" s="244"/>
      <c r="S1626" s="244"/>
      <c r="T1626" s="245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46" t="s">
        <v>168</v>
      </c>
      <c r="AU1626" s="246" t="s">
        <v>178</v>
      </c>
      <c r="AV1626" s="14" t="s">
        <v>83</v>
      </c>
      <c r="AW1626" s="14" t="s">
        <v>35</v>
      </c>
      <c r="AX1626" s="14" t="s">
        <v>81</v>
      </c>
      <c r="AY1626" s="246" t="s">
        <v>154</v>
      </c>
    </row>
    <row r="1627" spans="1:65" s="2" customFormat="1" ht="33" customHeight="1">
      <c r="A1627" s="40"/>
      <c r="B1627" s="41"/>
      <c r="C1627" s="206" t="s">
        <v>1875</v>
      </c>
      <c r="D1627" s="206" t="s">
        <v>157</v>
      </c>
      <c r="E1627" s="207" t="s">
        <v>1876</v>
      </c>
      <c r="F1627" s="208" t="s">
        <v>1877</v>
      </c>
      <c r="G1627" s="209" t="s">
        <v>160</v>
      </c>
      <c r="H1627" s="210">
        <v>58</v>
      </c>
      <c r="I1627" s="211"/>
      <c r="J1627" s="212">
        <f>ROUND(I1627*H1627,2)</f>
        <v>0</v>
      </c>
      <c r="K1627" s="208" t="s">
        <v>161</v>
      </c>
      <c r="L1627" s="46"/>
      <c r="M1627" s="213" t="s">
        <v>28</v>
      </c>
      <c r="N1627" s="214" t="s">
        <v>44</v>
      </c>
      <c r="O1627" s="86"/>
      <c r="P1627" s="215">
        <f>O1627*H1627</f>
        <v>0</v>
      </c>
      <c r="Q1627" s="215">
        <v>0.03005</v>
      </c>
      <c r="R1627" s="215">
        <f>Q1627*H1627</f>
        <v>1.7429000000000001</v>
      </c>
      <c r="S1627" s="215">
        <v>0</v>
      </c>
      <c r="T1627" s="216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17" t="s">
        <v>305</v>
      </c>
      <c r="AT1627" s="217" t="s">
        <v>157</v>
      </c>
      <c r="AU1627" s="217" t="s">
        <v>178</v>
      </c>
      <c r="AY1627" s="19" t="s">
        <v>154</v>
      </c>
      <c r="BE1627" s="218">
        <f>IF(N1627="základní",J1627,0)</f>
        <v>0</v>
      </c>
      <c r="BF1627" s="218">
        <f>IF(N1627="snížená",J1627,0)</f>
        <v>0</v>
      </c>
      <c r="BG1627" s="218">
        <f>IF(N1627="zákl. přenesená",J1627,0)</f>
        <v>0</v>
      </c>
      <c r="BH1627" s="218">
        <f>IF(N1627="sníž. přenesená",J1627,0)</f>
        <v>0</v>
      </c>
      <c r="BI1627" s="218">
        <f>IF(N1627="nulová",J1627,0)</f>
        <v>0</v>
      </c>
      <c r="BJ1627" s="19" t="s">
        <v>81</v>
      </c>
      <c r="BK1627" s="218">
        <f>ROUND(I1627*H1627,2)</f>
        <v>0</v>
      </c>
      <c r="BL1627" s="19" t="s">
        <v>305</v>
      </c>
      <c r="BM1627" s="217" t="s">
        <v>1878</v>
      </c>
    </row>
    <row r="1628" spans="1:47" s="2" customFormat="1" ht="12">
      <c r="A1628" s="40"/>
      <c r="B1628" s="41"/>
      <c r="C1628" s="42"/>
      <c r="D1628" s="219" t="s">
        <v>164</v>
      </c>
      <c r="E1628" s="42"/>
      <c r="F1628" s="220" t="s">
        <v>1879</v>
      </c>
      <c r="G1628" s="42"/>
      <c r="H1628" s="42"/>
      <c r="I1628" s="221"/>
      <c r="J1628" s="42"/>
      <c r="K1628" s="42"/>
      <c r="L1628" s="46"/>
      <c r="M1628" s="222"/>
      <c r="N1628" s="223"/>
      <c r="O1628" s="86"/>
      <c r="P1628" s="86"/>
      <c r="Q1628" s="86"/>
      <c r="R1628" s="86"/>
      <c r="S1628" s="86"/>
      <c r="T1628" s="87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T1628" s="19" t="s">
        <v>164</v>
      </c>
      <c r="AU1628" s="19" t="s">
        <v>178</v>
      </c>
    </row>
    <row r="1629" spans="1:47" s="2" customFormat="1" ht="12">
      <c r="A1629" s="40"/>
      <c r="B1629" s="41"/>
      <c r="C1629" s="42"/>
      <c r="D1629" s="224" t="s">
        <v>166</v>
      </c>
      <c r="E1629" s="42"/>
      <c r="F1629" s="225" t="s">
        <v>1880</v>
      </c>
      <c r="G1629" s="42"/>
      <c r="H1629" s="42"/>
      <c r="I1629" s="221"/>
      <c r="J1629" s="42"/>
      <c r="K1629" s="42"/>
      <c r="L1629" s="46"/>
      <c r="M1629" s="222"/>
      <c r="N1629" s="223"/>
      <c r="O1629" s="86"/>
      <c r="P1629" s="86"/>
      <c r="Q1629" s="86"/>
      <c r="R1629" s="86"/>
      <c r="S1629" s="86"/>
      <c r="T1629" s="87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T1629" s="19" t="s">
        <v>166</v>
      </c>
      <c r="AU1629" s="19" t="s">
        <v>178</v>
      </c>
    </row>
    <row r="1630" spans="1:51" s="13" customFormat="1" ht="12">
      <c r="A1630" s="13"/>
      <c r="B1630" s="226"/>
      <c r="C1630" s="227"/>
      <c r="D1630" s="219" t="s">
        <v>168</v>
      </c>
      <c r="E1630" s="228" t="s">
        <v>28</v>
      </c>
      <c r="F1630" s="229" t="s">
        <v>1881</v>
      </c>
      <c r="G1630" s="227"/>
      <c r="H1630" s="228" t="s">
        <v>28</v>
      </c>
      <c r="I1630" s="230"/>
      <c r="J1630" s="227"/>
      <c r="K1630" s="227"/>
      <c r="L1630" s="231"/>
      <c r="M1630" s="232"/>
      <c r="N1630" s="233"/>
      <c r="O1630" s="233"/>
      <c r="P1630" s="233"/>
      <c r="Q1630" s="233"/>
      <c r="R1630" s="233"/>
      <c r="S1630" s="233"/>
      <c r="T1630" s="234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35" t="s">
        <v>168</v>
      </c>
      <c r="AU1630" s="235" t="s">
        <v>178</v>
      </c>
      <c r="AV1630" s="13" t="s">
        <v>81</v>
      </c>
      <c r="AW1630" s="13" t="s">
        <v>35</v>
      </c>
      <c r="AX1630" s="13" t="s">
        <v>73</v>
      </c>
      <c r="AY1630" s="235" t="s">
        <v>154</v>
      </c>
    </row>
    <row r="1631" spans="1:51" s="13" customFormat="1" ht="12">
      <c r="A1631" s="13"/>
      <c r="B1631" s="226"/>
      <c r="C1631" s="227"/>
      <c r="D1631" s="219" t="s">
        <v>168</v>
      </c>
      <c r="E1631" s="228" t="s">
        <v>28</v>
      </c>
      <c r="F1631" s="229" t="s">
        <v>1882</v>
      </c>
      <c r="G1631" s="227"/>
      <c r="H1631" s="228" t="s">
        <v>28</v>
      </c>
      <c r="I1631" s="230"/>
      <c r="J1631" s="227"/>
      <c r="K1631" s="227"/>
      <c r="L1631" s="231"/>
      <c r="M1631" s="232"/>
      <c r="N1631" s="233"/>
      <c r="O1631" s="233"/>
      <c r="P1631" s="233"/>
      <c r="Q1631" s="233"/>
      <c r="R1631" s="233"/>
      <c r="S1631" s="233"/>
      <c r="T1631" s="234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5" t="s">
        <v>168</v>
      </c>
      <c r="AU1631" s="235" t="s">
        <v>178</v>
      </c>
      <c r="AV1631" s="13" t="s">
        <v>81</v>
      </c>
      <c r="AW1631" s="13" t="s">
        <v>35</v>
      </c>
      <c r="AX1631" s="13" t="s">
        <v>73</v>
      </c>
      <c r="AY1631" s="235" t="s">
        <v>154</v>
      </c>
    </row>
    <row r="1632" spans="1:51" s="13" customFormat="1" ht="12">
      <c r="A1632" s="13"/>
      <c r="B1632" s="226"/>
      <c r="C1632" s="227"/>
      <c r="D1632" s="219" t="s">
        <v>168</v>
      </c>
      <c r="E1632" s="228" t="s">
        <v>28</v>
      </c>
      <c r="F1632" s="229" t="s">
        <v>1883</v>
      </c>
      <c r="G1632" s="227"/>
      <c r="H1632" s="228" t="s">
        <v>28</v>
      </c>
      <c r="I1632" s="230"/>
      <c r="J1632" s="227"/>
      <c r="K1632" s="227"/>
      <c r="L1632" s="231"/>
      <c r="M1632" s="232"/>
      <c r="N1632" s="233"/>
      <c r="O1632" s="233"/>
      <c r="P1632" s="233"/>
      <c r="Q1632" s="233"/>
      <c r="R1632" s="233"/>
      <c r="S1632" s="233"/>
      <c r="T1632" s="234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35" t="s">
        <v>168</v>
      </c>
      <c r="AU1632" s="235" t="s">
        <v>178</v>
      </c>
      <c r="AV1632" s="13" t="s">
        <v>81</v>
      </c>
      <c r="AW1632" s="13" t="s">
        <v>35</v>
      </c>
      <c r="AX1632" s="13" t="s">
        <v>73</v>
      </c>
      <c r="AY1632" s="235" t="s">
        <v>154</v>
      </c>
    </row>
    <row r="1633" spans="1:51" s="14" customFormat="1" ht="12">
      <c r="A1633" s="14"/>
      <c r="B1633" s="236"/>
      <c r="C1633" s="237"/>
      <c r="D1633" s="219" t="s">
        <v>168</v>
      </c>
      <c r="E1633" s="238" t="s">
        <v>28</v>
      </c>
      <c r="F1633" s="239" t="s">
        <v>1884</v>
      </c>
      <c r="G1633" s="237"/>
      <c r="H1633" s="240">
        <v>35.28</v>
      </c>
      <c r="I1633" s="241"/>
      <c r="J1633" s="237"/>
      <c r="K1633" s="237"/>
      <c r="L1633" s="242"/>
      <c r="M1633" s="243"/>
      <c r="N1633" s="244"/>
      <c r="O1633" s="244"/>
      <c r="P1633" s="244"/>
      <c r="Q1633" s="244"/>
      <c r="R1633" s="244"/>
      <c r="S1633" s="244"/>
      <c r="T1633" s="245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46" t="s">
        <v>168</v>
      </c>
      <c r="AU1633" s="246" t="s">
        <v>178</v>
      </c>
      <c r="AV1633" s="14" t="s">
        <v>83</v>
      </c>
      <c r="AW1633" s="14" t="s">
        <v>35</v>
      </c>
      <c r="AX1633" s="14" t="s">
        <v>73</v>
      </c>
      <c r="AY1633" s="246" t="s">
        <v>154</v>
      </c>
    </row>
    <row r="1634" spans="1:51" s="13" customFormat="1" ht="12">
      <c r="A1634" s="13"/>
      <c r="B1634" s="226"/>
      <c r="C1634" s="227"/>
      <c r="D1634" s="219" t="s">
        <v>168</v>
      </c>
      <c r="E1634" s="228" t="s">
        <v>28</v>
      </c>
      <c r="F1634" s="229" t="s">
        <v>1885</v>
      </c>
      <c r="G1634" s="227"/>
      <c r="H1634" s="228" t="s">
        <v>28</v>
      </c>
      <c r="I1634" s="230"/>
      <c r="J1634" s="227"/>
      <c r="K1634" s="227"/>
      <c r="L1634" s="231"/>
      <c r="M1634" s="232"/>
      <c r="N1634" s="233"/>
      <c r="O1634" s="233"/>
      <c r="P1634" s="233"/>
      <c r="Q1634" s="233"/>
      <c r="R1634" s="233"/>
      <c r="S1634" s="233"/>
      <c r="T1634" s="234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35" t="s">
        <v>168</v>
      </c>
      <c r="AU1634" s="235" t="s">
        <v>178</v>
      </c>
      <c r="AV1634" s="13" t="s">
        <v>81</v>
      </c>
      <c r="AW1634" s="13" t="s">
        <v>35</v>
      </c>
      <c r="AX1634" s="13" t="s">
        <v>73</v>
      </c>
      <c r="AY1634" s="235" t="s">
        <v>154</v>
      </c>
    </row>
    <row r="1635" spans="1:51" s="14" customFormat="1" ht="12">
      <c r="A1635" s="14"/>
      <c r="B1635" s="236"/>
      <c r="C1635" s="237"/>
      <c r="D1635" s="219" t="s">
        <v>168</v>
      </c>
      <c r="E1635" s="238" t="s">
        <v>28</v>
      </c>
      <c r="F1635" s="239" t="s">
        <v>1886</v>
      </c>
      <c r="G1635" s="237"/>
      <c r="H1635" s="240">
        <v>22.68</v>
      </c>
      <c r="I1635" s="241"/>
      <c r="J1635" s="237"/>
      <c r="K1635" s="237"/>
      <c r="L1635" s="242"/>
      <c r="M1635" s="243"/>
      <c r="N1635" s="244"/>
      <c r="O1635" s="244"/>
      <c r="P1635" s="244"/>
      <c r="Q1635" s="244"/>
      <c r="R1635" s="244"/>
      <c r="S1635" s="244"/>
      <c r="T1635" s="245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46" t="s">
        <v>168</v>
      </c>
      <c r="AU1635" s="246" t="s">
        <v>178</v>
      </c>
      <c r="AV1635" s="14" t="s">
        <v>83</v>
      </c>
      <c r="AW1635" s="14" t="s">
        <v>35</v>
      </c>
      <c r="AX1635" s="14" t="s">
        <v>73</v>
      </c>
      <c r="AY1635" s="246" t="s">
        <v>154</v>
      </c>
    </row>
    <row r="1636" spans="1:51" s="14" customFormat="1" ht="12">
      <c r="A1636" s="14"/>
      <c r="B1636" s="236"/>
      <c r="C1636" s="237"/>
      <c r="D1636" s="219" t="s">
        <v>168</v>
      </c>
      <c r="E1636" s="238" t="s">
        <v>28</v>
      </c>
      <c r="F1636" s="239" t="s">
        <v>1887</v>
      </c>
      <c r="G1636" s="237"/>
      <c r="H1636" s="240">
        <v>0.04</v>
      </c>
      <c r="I1636" s="241"/>
      <c r="J1636" s="237"/>
      <c r="K1636" s="237"/>
      <c r="L1636" s="242"/>
      <c r="M1636" s="243"/>
      <c r="N1636" s="244"/>
      <c r="O1636" s="244"/>
      <c r="P1636" s="244"/>
      <c r="Q1636" s="244"/>
      <c r="R1636" s="244"/>
      <c r="S1636" s="244"/>
      <c r="T1636" s="245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6" t="s">
        <v>168</v>
      </c>
      <c r="AU1636" s="246" t="s">
        <v>178</v>
      </c>
      <c r="AV1636" s="14" t="s">
        <v>83</v>
      </c>
      <c r="AW1636" s="14" t="s">
        <v>35</v>
      </c>
      <c r="AX1636" s="14" t="s">
        <v>73</v>
      </c>
      <c r="AY1636" s="246" t="s">
        <v>154</v>
      </c>
    </row>
    <row r="1637" spans="1:51" s="15" customFormat="1" ht="12">
      <c r="A1637" s="15"/>
      <c r="B1637" s="247"/>
      <c r="C1637" s="248"/>
      <c r="D1637" s="219" t="s">
        <v>168</v>
      </c>
      <c r="E1637" s="249" t="s">
        <v>28</v>
      </c>
      <c r="F1637" s="250" t="s">
        <v>222</v>
      </c>
      <c r="G1637" s="248"/>
      <c r="H1637" s="251">
        <v>58</v>
      </c>
      <c r="I1637" s="252"/>
      <c r="J1637" s="248"/>
      <c r="K1637" s="248"/>
      <c r="L1637" s="253"/>
      <c r="M1637" s="254"/>
      <c r="N1637" s="255"/>
      <c r="O1637" s="255"/>
      <c r="P1637" s="255"/>
      <c r="Q1637" s="255"/>
      <c r="R1637" s="255"/>
      <c r="S1637" s="255"/>
      <c r="T1637" s="256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T1637" s="257" t="s">
        <v>168</v>
      </c>
      <c r="AU1637" s="257" t="s">
        <v>178</v>
      </c>
      <c r="AV1637" s="15" t="s">
        <v>162</v>
      </c>
      <c r="AW1637" s="15" t="s">
        <v>35</v>
      </c>
      <c r="AX1637" s="15" t="s">
        <v>81</v>
      </c>
      <c r="AY1637" s="257" t="s">
        <v>154</v>
      </c>
    </row>
    <row r="1638" spans="1:65" s="2" customFormat="1" ht="16.5" customHeight="1">
      <c r="A1638" s="40"/>
      <c r="B1638" s="41"/>
      <c r="C1638" s="206" t="s">
        <v>1888</v>
      </c>
      <c r="D1638" s="206" t="s">
        <v>157</v>
      </c>
      <c r="E1638" s="207" t="s">
        <v>1889</v>
      </c>
      <c r="F1638" s="208" t="s">
        <v>1890</v>
      </c>
      <c r="G1638" s="209" t="s">
        <v>190</v>
      </c>
      <c r="H1638" s="210">
        <v>3.15</v>
      </c>
      <c r="I1638" s="211"/>
      <c r="J1638" s="212">
        <f>ROUND(I1638*H1638,2)</f>
        <v>0</v>
      </c>
      <c r="K1638" s="208" t="s">
        <v>161</v>
      </c>
      <c r="L1638" s="46"/>
      <c r="M1638" s="213" t="s">
        <v>28</v>
      </c>
      <c r="N1638" s="214" t="s">
        <v>44</v>
      </c>
      <c r="O1638" s="86"/>
      <c r="P1638" s="215">
        <f>O1638*H1638</f>
        <v>0</v>
      </c>
      <c r="Q1638" s="215">
        <v>0.00091</v>
      </c>
      <c r="R1638" s="215">
        <f>Q1638*H1638</f>
        <v>0.0028665</v>
      </c>
      <c r="S1638" s="215">
        <v>0</v>
      </c>
      <c r="T1638" s="216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17" t="s">
        <v>305</v>
      </c>
      <c r="AT1638" s="217" t="s">
        <v>157</v>
      </c>
      <c r="AU1638" s="217" t="s">
        <v>178</v>
      </c>
      <c r="AY1638" s="19" t="s">
        <v>154</v>
      </c>
      <c r="BE1638" s="218">
        <f>IF(N1638="základní",J1638,0)</f>
        <v>0</v>
      </c>
      <c r="BF1638" s="218">
        <f>IF(N1638="snížená",J1638,0)</f>
        <v>0</v>
      </c>
      <c r="BG1638" s="218">
        <f>IF(N1638="zákl. přenesená",J1638,0)</f>
        <v>0</v>
      </c>
      <c r="BH1638" s="218">
        <f>IF(N1638="sníž. přenesená",J1638,0)</f>
        <v>0</v>
      </c>
      <c r="BI1638" s="218">
        <f>IF(N1638="nulová",J1638,0)</f>
        <v>0</v>
      </c>
      <c r="BJ1638" s="19" t="s">
        <v>81</v>
      </c>
      <c r="BK1638" s="218">
        <f>ROUND(I1638*H1638,2)</f>
        <v>0</v>
      </c>
      <c r="BL1638" s="19" t="s">
        <v>305</v>
      </c>
      <c r="BM1638" s="217" t="s">
        <v>1891</v>
      </c>
    </row>
    <row r="1639" spans="1:47" s="2" customFormat="1" ht="12">
      <c r="A1639" s="40"/>
      <c r="B1639" s="41"/>
      <c r="C1639" s="42"/>
      <c r="D1639" s="219" t="s">
        <v>164</v>
      </c>
      <c r="E1639" s="42"/>
      <c r="F1639" s="220" t="s">
        <v>1892</v>
      </c>
      <c r="G1639" s="42"/>
      <c r="H1639" s="42"/>
      <c r="I1639" s="221"/>
      <c r="J1639" s="42"/>
      <c r="K1639" s="42"/>
      <c r="L1639" s="46"/>
      <c r="M1639" s="222"/>
      <c r="N1639" s="223"/>
      <c r="O1639" s="86"/>
      <c r="P1639" s="86"/>
      <c r="Q1639" s="86"/>
      <c r="R1639" s="86"/>
      <c r="S1639" s="86"/>
      <c r="T1639" s="87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T1639" s="19" t="s">
        <v>164</v>
      </c>
      <c r="AU1639" s="19" t="s">
        <v>178</v>
      </c>
    </row>
    <row r="1640" spans="1:47" s="2" customFormat="1" ht="12">
      <c r="A1640" s="40"/>
      <c r="B1640" s="41"/>
      <c r="C1640" s="42"/>
      <c r="D1640" s="224" t="s">
        <v>166</v>
      </c>
      <c r="E1640" s="42"/>
      <c r="F1640" s="225" t="s">
        <v>1893</v>
      </c>
      <c r="G1640" s="42"/>
      <c r="H1640" s="42"/>
      <c r="I1640" s="221"/>
      <c r="J1640" s="42"/>
      <c r="K1640" s="42"/>
      <c r="L1640" s="46"/>
      <c r="M1640" s="222"/>
      <c r="N1640" s="223"/>
      <c r="O1640" s="86"/>
      <c r="P1640" s="86"/>
      <c r="Q1640" s="86"/>
      <c r="R1640" s="86"/>
      <c r="S1640" s="86"/>
      <c r="T1640" s="87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T1640" s="19" t="s">
        <v>166</v>
      </c>
      <c r="AU1640" s="19" t="s">
        <v>178</v>
      </c>
    </row>
    <row r="1641" spans="1:65" s="2" customFormat="1" ht="16.5" customHeight="1">
      <c r="A1641" s="40"/>
      <c r="B1641" s="41"/>
      <c r="C1641" s="206" t="s">
        <v>1894</v>
      </c>
      <c r="D1641" s="206" t="s">
        <v>157</v>
      </c>
      <c r="E1641" s="207" t="s">
        <v>1278</v>
      </c>
      <c r="F1641" s="208" t="s">
        <v>1279</v>
      </c>
      <c r="G1641" s="209" t="s">
        <v>160</v>
      </c>
      <c r="H1641" s="210">
        <v>58</v>
      </c>
      <c r="I1641" s="211"/>
      <c r="J1641" s="212">
        <f>ROUND(I1641*H1641,2)</f>
        <v>0</v>
      </c>
      <c r="K1641" s="208" t="s">
        <v>161</v>
      </c>
      <c r="L1641" s="46"/>
      <c r="M1641" s="213" t="s">
        <v>28</v>
      </c>
      <c r="N1641" s="214" t="s">
        <v>44</v>
      </c>
      <c r="O1641" s="86"/>
      <c r="P1641" s="215">
        <f>O1641*H1641</f>
        <v>0</v>
      </c>
      <c r="Q1641" s="215">
        <v>0.0001</v>
      </c>
      <c r="R1641" s="215">
        <f>Q1641*H1641</f>
        <v>0.0058000000000000005</v>
      </c>
      <c r="S1641" s="215">
        <v>0</v>
      </c>
      <c r="T1641" s="216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7" t="s">
        <v>305</v>
      </c>
      <c r="AT1641" s="217" t="s">
        <v>157</v>
      </c>
      <c r="AU1641" s="217" t="s">
        <v>178</v>
      </c>
      <c r="AY1641" s="19" t="s">
        <v>154</v>
      </c>
      <c r="BE1641" s="218">
        <f>IF(N1641="základní",J1641,0)</f>
        <v>0</v>
      </c>
      <c r="BF1641" s="218">
        <f>IF(N1641="snížená",J1641,0)</f>
        <v>0</v>
      </c>
      <c r="BG1641" s="218">
        <f>IF(N1641="zákl. přenesená",J1641,0)</f>
        <v>0</v>
      </c>
      <c r="BH1641" s="218">
        <f>IF(N1641="sníž. přenesená",J1641,0)</f>
        <v>0</v>
      </c>
      <c r="BI1641" s="218">
        <f>IF(N1641="nulová",J1641,0)</f>
        <v>0</v>
      </c>
      <c r="BJ1641" s="19" t="s">
        <v>81</v>
      </c>
      <c r="BK1641" s="218">
        <f>ROUND(I1641*H1641,2)</f>
        <v>0</v>
      </c>
      <c r="BL1641" s="19" t="s">
        <v>305</v>
      </c>
      <c r="BM1641" s="217" t="s">
        <v>1895</v>
      </c>
    </row>
    <row r="1642" spans="1:47" s="2" customFormat="1" ht="12">
      <c r="A1642" s="40"/>
      <c r="B1642" s="41"/>
      <c r="C1642" s="42"/>
      <c r="D1642" s="219" t="s">
        <v>164</v>
      </c>
      <c r="E1642" s="42"/>
      <c r="F1642" s="220" t="s">
        <v>1281</v>
      </c>
      <c r="G1642" s="42"/>
      <c r="H1642" s="42"/>
      <c r="I1642" s="221"/>
      <c r="J1642" s="42"/>
      <c r="K1642" s="42"/>
      <c r="L1642" s="46"/>
      <c r="M1642" s="222"/>
      <c r="N1642" s="223"/>
      <c r="O1642" s="86"/>
      <c r="P1642" s="86"/>
      <c r="Q1642" s="86"/>
      <c r="R1642" s="86"/>
      <c r="S1642" s="86"/>
      <c r="T1642" s="87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T1642" s="19" t="s">
        <v>164</v>
      </c>
      <c r="AU1642" s="19" t="s">
        <v>178</v>
      </c>
    </row>
    <row r="1643" spans="1:47" s="2" customFormat="1" ht="12">
      <c r="A1643" s="40"/>
      <c r="B1643" s="41"/>
      <c r="C1643" s="42"/>
      <c r="D1643" s="224" t="s">
        <v>166</v>
      </c>
      <c r="E1643" s="42"/>
      <c r="F1643" s="225" t="s">
        <v>1282</v>
      </c>
      <c r="G1643" s="42"/>
      <c r="H1643" s="42"/>
      <c r="I1643" s="221"/>
      <c r="J1643" s="42"/>
      <c r="K1643" s="42"/>
      <c r="L1643" s="46"/>
      <c r="M1643" s="222"/>
      <c r="N1643" s="223"/>
      <c r="O1643" s="86"/>
      <c r="P1643" s="86"/>
      <c r="Q1643" s="86"/>
      <c r="R1643" s="86"/>
      <c r="S1643" s="86"/>
      <c r="T1643" s="87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T1643" s="19" t="s">
        <v>166</v>
      </c>
      <c r="AU1643" s="19" t="s">
        <v>178</v>
      </c>
    </row>
    <row r="1644" spans="1:51" s="13" customFormat="1" ht="12">
      <c r="A1644" s="13"/>
      <c r="B1644" s="226"/>
      <c r="C1644" s="227"/>
      <c r="D1644" s="219" t="s">
        <v>168</v>
      </c>
      <c r="E1644" s="228" t="s">
        <v>28</v>
      </c>
      <c r="F1644" s="229" t="s">
        <v>1896</v>
      </c>
      <c r="G1644" s="227"/>
      <c r="H1644" s="228" t="s">
        <v>28</v>
      </c>
      <c r="I1644" s="230"/>
      <c r="J1644" s="227"/>
      <c r="K1644" s="227"/>
      <c r="L1644" s="231"/>
      <c r="M1644" s="232"/>
      <c r="N1644" s="233"/>
      <c r="O1644" s="233"/>
      <c r="P1644" s="233"/>
      <c r="Q1644" s="233"/>
      <c r="R1644" s="233"/>
      <c r="S1644" s="233"/>
      <c r="T1644" s="234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5" t="s">
        <v>168</v>
      </c>
      <c r="AU1644" s="235" t="s">
        <v>178</v>
      </c>
      <c r="AV1644" s="13" t="s">
        <v>81</v>
      </c>
      <c r="AW1644" s="13" t="s">
        <v>35</v>
      </c>
      <c r="AX1644" s="13" t="s">
        <v>73</v>
      </c>
      <c r="AY1644" s="235" t="s">
        <v>154</v>
      </c>
    </row>
    <row r="1645" spans="1:51" s="13" customFormat="1" ht="12">
      <c r="A1645" s="13"/>
      <c r="B1645" s="226"/>
      <c r="C1645" s="227"/>
      <c r="D1645" s="219" t="s">
        <v>168</v>
      </c>
      <c r="E1645" s="228" t="s">
        <v>28</v>
      </c>
      <c r="F1645" s="229" t="s">
        <v>1897</v>
      </c>
      <c r="G1645" s="227"/>
      <c r="H1645" s="228" t="s">
        <v>28</v>
      </c>
      <c r="I1645" s="230"/>
      <c r="J1645" s="227"/>
      <c r="K1645" s="227"/>
      <c r="L1645" s="231"/>
      <c r="M1645" s="232"/>
      <c r="N1645" s="233"/>
      <c r="O1645" s="233"/>
      <c r="P1645" s="233"/>
      <c r="Q1645" s="233"/>
      <c r="R1645" s="233"/>
      <c r="S1645" s="233"/>
      <c r="T1645" s="234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5" t="s">
        <v>168</v>
      </c>
      <c r="AU1645" s="235" t="s">
        <v>178</v>
      </c>
      <c r="AV1645" s="13" t="s">
        <v>81</v>
      </c>
      <c r="AW1645" s="13" t="s">
        <v>35</v>
      </c>
      <c r="AX1645" s="13" t="s">
        <v>73</v>
      </c>
      <c r="AY1645" s="235" t="s">
        <v>154</v>
      </c>
    </row>
    <row r="1646" spans="1:51" s="14" customFormat="1" ht="12">
      <c r="A1646" s="14"/>
      <c r="B1646" s="236"/>
      <c r="C1646" s="237"/>
      <c r="D1646" s="219" t="s">
        <v>168</v>
      </c>
      <c r="E1646" s="238" t="s">
        <v>28</v>
      </c>
      <c r="F1646" s="239" t="s">
        <v>1898</v>
      </c>
      <c r="G1646" s="237"/>
      <c r="H1646" s="240">
        <v>58</v>
      </c>
      <c r="I1646" s="241"/>
      <c r="J1646" s="237"/>
      <c r="K1646" s="237"/>
      <c r="L1646" s="242"/>
      <c r="M1646" s="243"/>
      <c r="N1646" s="244"/>
      <c r="O1646" s="244"/>
      <c r="P1646" s="244"/>
      <c r="Q1646" s="244"/>
      <c r="R1646" s="244"/>
      <c r="S1646" s="244"/>
      <c r="T1646" s="245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46" t="s">
        <v>168</v>
      </c>
      <c r="AU1646" s="246" t="s">
        <v>178</v>
      </c>
      <c r="AV1646" s="14" t="s">
        <v>83</v>
      </c>
      <c r="AW1646" s="14" t="s">
        <v>35</v>
      </c>
      <c r="AX1646" s="14" t="s">
        <v>81</v>
      </c>
      <c r="AY1646" s="246" t="s">
        <v>154</v>
      </c>
    </row>
    <row r="1647" spans="1:65" s="2" customFormat="1" ht="24.15" customHeight="1">
      <c r="A1647" s="40"/>
      <c r="B1647" s="41"/>
      <c r="C1647" s="206" t="s">
        <v>1899</v>
      </c>
      <c r="D1647" s="206" t="s">
        <v>157</v>
      </c>
      <c r="E1647" s="207" t="s">
        <v>1290</v>
      </c>
      <c r="F1647" s="208" t="s">
        <v>1291</v>
      </c>
      <c r="G1647" s="209" t="s">
        <v>549</v>
      </c>
      <c r="H1647" s="210">
        <v>2.46</v>
      </c>
      <c r="I1647" s="211"/>
      <c r="J1647" s="212">
        <f>ROUND(I1647*H1647,2)</f>
        <v>0</v>
      </c>
      <c r="K1647" s="208" t="s">
        <v>161</v>
      </c>
      <c r="L1647" s="46"/>
      <c r="M1647" s="213" t="s">
        <v>28</v>
      </c>
      <c r="N1647" s="214" t="s">
        <v>44</v>
      </c>
      <c r="O1647" s="86"/>
      <c r="P1647" s="215">
        <f>O1647*H1647</f>
        <v>0</v>
      </c>
      <c r="Q1647" s="215">
        <v>0</v>
      </c>
      <c r="R1647" s="215">
        <f>Q1647*H1647</f>
        <v>0</v>
      </c>
      <c r="S1647" s="215">
        <v>0</v>
      </c>
      <c r="T1647" s="216">
        <f>S1647*H1647</f>
        <v>0</v>
      </c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R1647" s="217" t="s">
        <v>305</v>
      </c>
      <c r="AT1647" s="217" t="s">
        <v>157</v>
      </c>
      <c r="AU1647" s="217" t="s">
        <v>178</v>
      </c>
      <c r="AY1647" s="19" t="s">
        <v>154</v>
      </c>
      <c r="BE1647" s="218">
        <f>IF(N1647="základní",J1647,0)</f>
        <v>0</v>
      </c>
      <c r="BF1647" s="218">
        <f>IF(N1647="snížená",J1647,0)</f>
        <v>0</v>
      </c>
      <c r="BG1647" s="218">
        <f>IF(N1647="zákl. přenesená",J1647,0)</f>
        <v>0</v>
      </c>
      <c r="BH1647" s="218">
        <f>IF(N1647="sníž. přenesená",J1647,0)</f>
        <v>0</v>
      </c>
      <c r="BI1647" s="218">
        <f>IF(N1647="nulová",J1647,0)</f>
        <v>0</v>
      </c>
      <c r="BJ1647" s="19" t="s">
        <v>81</v>
      </c>
      <c r="BK1647" s="218">
        <f>ROUND(I1647*H1647,2)</f>
        <v>0</v>
      </c>
      <c r="BL1647" s="19" t="s">
        <v>305</v>
      </c>
      <c r="BM1647" s="217" t="s">
        <v>1900</v>
      </c>
    </row>
    <row r="1648" spans="1:47" s="2" customFormat="1" ht="12">
      <c r="A1648" s="40"/>
      <c r="B1648" s="41"/>
      <c r="C1648" s="42"/>
      <c r="D1648" s="219" t="s">
        <v>164</v>
      </c>
      <c r="E1648" s="42"/>
      <c r="F1648" s="220" t="s">
        <v>1293</v>
      </c>
      <c r="G1648" s="42"/>
      <c r="H1648" s="42"/>
      <c r="I1648" s="221"/>
      <c r="J1648" s="42"/>
      <c r="K1648" s="42"/>
      <c r="L1648" s="46"/>
      <c r="M1648" s="222"/>
      <c r="N1648" s="223"/>
      <c r="O1648" s="86"/>
      <c r="P1648" s="86"/>
      <c r="Q1648" s="86"/>
      <c r="R1648" s="86"/>
      <c r="S1648" s="86"/>
      <c r="T1648" s="87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T1648" s="19" t="s">
        <v>164</v>
      </c>
      <c r="AU1648" s="19" t="s">
        <v>178</v>
      </c>
    </row>
    <row r="1649" spans="1:47" s="2" customFormat="1" ht="12">
      <c r="A1649" s="40"/>
      <c r="B1649" s="41"/>
      <c r="C1649" s="42"/>
      <c r="D1649" s="224" t="s">
        <v>166</v>
      </c>
      <c r="E1649" s="42"/>
      <c r="F1649" s="225" t="s">
        <v>1294</v>
      </c>
      <c r="G1649" s="42"/>
      <c r="H1649" s="42"/>
      <c r="I1649" s="221"/>
      <c r="J1649" s="42"/>
      <c r="K1649" s="42"/>
      <c r="L1649" s="46"/>
      <c r="M1649" s="222"/>
      <c r="N1649" s="223"/>
      <c r="O1649" s="86"/>
      <c r="P1649" s="86"/>
      <c r="Q1649" s="86"/>
      <c r="R1649" s="86"/>
      <c r="S1649" s="86"/>
      <c r="T1649" s="87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T1649" s="19" t="s">
        <v>166</v>
      </c>
      <c r="AU1649" s="19" t="s">
        <v>178</v>
      </c>
    </row>
    <row r="1650" spans="1:63" s="12" customFormat="1" ht="20.85" customHeight="1">
      <c r="A1650" s="12"/>
      <c r="B1650" s="190"/>
      <c r="C1650" s="191"/>
      <c r="D1650" s="192" t="s">
        <v>72</v>
      </c>
      <c r="E1650" s="204" t="s">
        <v>1295</v>
      </c>
      <c r="F1650" s="204" t="s">
        <v>1296</v>
      </c>
      <c r="G1650" s="191"/>
      <c r="H1650" s="191"/>
      <c r="I1650" s="194"/>
      <c r="J1650" s="205">
        <f>BK1650</f>
        <v>0</v>
      </c>
      <c r="K1650" s="191"/>
      <c r="L1650" s="196"/>
      <c r="M1650" s="197"/>
      <c r="N1650" s="198"/>
      <c r="O1650" s="198"/>
      <c r="P1650" s="199">
        <f>SUM(P1651:P1720)</f>
        <v>0</v>
      </c>
      <c r="Q1650" s="198"/>
      <c r="R1650" s="199">
        <f>SUM(R1651:R1720)</f>
        <v>0.2244</v>
      </c>
      <c r="S1650" s="198"/>
      <c r="T1650" s="200">
        <f>SUM(T1651:T1720)</f>
        <v>0.0011200000000000001</v>
      </c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R1650" s="201" t="s">
        <v>83</v>
      </c>
      <c r="AT1650" s="202" t="s">
        <v>72</v>
      </c>
      <c r="AU1650" s="202" t="s">
        <v>83</v>
      </c>
      <c r="AY1650" s="201" t="s">
        <v>154</v>
      </c>
      <c r="BK1650" s="203">
        <f>SUM(BK1651:BK1720)</f>
        <v>0</v>
      </c>
    </row>
    <row r="1651" spans="1:65" s="2" customFormat="1" ht="24.15" customHeight="1">
      <c r="A1651" s="40"/>
      <c r="B1651" s="41"/>
      <c r="C1651" s="206" t="s">
        <v>1901</v>
      </c>
      <c r="D1651" s="206" t="s">
        <v>157</v>
      </c>
      <c r="E1651" s="207" t="s">
        <v>1312</v>
      </c>
      <c r="F1651" s="208" t="s">
        <v>1313</v>
      </c>
      <c r="G1651" s="209" t="s">
        <v>207</v>
      </c>
      <c r="H1651" s="210">
        <v>2</v>
      </c>
      <c r="I1651" s="211"/>
      <c r="J1651" s="212">
        <f>ROUND(I1651*H1651,2)</f>
        <v>0</v>
      </c>
      <c r="K1651" s="208" t="s">
        <v>161</v>
      </c>
      <c r="L1651" s="46"/>
      <c r="M1651" s="213" t="s">
        <v>28</v>
      </c>
      <c r="N1651" s="214" t="s">
        <v>44</v>
      </c>
      <c r="O1651" s="86"/>
      <c r="P1651" s="215">
        <f>O1651*H1651</f>
        <v>0</v>
      </c>
      <c r="Q1651" s="215">
        <v>0</v>
      </c>
      <c r="R1651" s="215">
        <f>Q1651*H1651</f>
        <v>0</v>
      </c>
      <c r="S1651" s="215">
        <v>0</v>
      </c>
      <c r="T1651" s="216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17" t="s">
        <v>305</v>
      </c>
      <c r="AT1651" s="217" t="s">
        <v>157</v>
      </c>
      <c r="AU1651" s="217" t="s">
        <v>178</v>
      </c>
      <c r="AY1651" s="19" t="s">
        <v>154</v>
      </c>
      <c r="BE1651" s="218">
        <f>IF(N1651="základní",J1651,0)</f>
        <v>0</v>
      </c>
      <c r="BF1651" s="218">
        <f>IF(N1651="snížená",J1651,0)</f>
        <v>0</v>
      </c>
      <c r="BG1651" s="218">
        <f>IF(N1651="zákl. přenesená",J1651,0)</f>
        <v>0</v>
      </c>
      <c r="BH1651" s="218">
        <f>IF(N1651="sníž. přenesená",J1651,0)</f>
        <v>0</v>
      </c>
      <c r="BI1651" s="218">
        <f>IF(N1651="nulová",J1651,0)</f>
        <v>0</v>
      </c>
      <c r="BJ1651" s="19" t="s">
        <v>81</v>
      </c>
      <c r="BK1651" s="218">
        <f>ROUND(I1651*H1651,2)</f>
        <v>0</v>
      </c>
      <c r="BL1651" s="19" t="s">
        <v>305</v>
      </c>
      <c r="BM1651" s="217" t="s">
        <v>1902</v>
      </c>
    </row>
    <row r="1652" spans="1:47" s="2" customFormat="1" ht="12">
      <c r="A1652" s="40"/>
      <c r="B1652" s="41"/>
      <c r="C1652" s="42"/>
      <c r="D1652" s="219" t="s">
        <v>164</v>
      </c>
      <c r="E1652" s="42"/>
      <c r="F1652" s="220" t="s">
        <v>1315</v>
      </c>
      <c r="G1652" s="42"/>
      <c r="H1652" s="42"/>
      <c r="I1652" s="221"/>
      <c r="J1652" s="42"/>
      <c r="K1652" s="42"/>
      <c r="L1652" s="46"/>
      <c r="M1652" s="222"/>
      <c r="N1652" s="223"/>
      <c r="O1652" s="86"/>
      <c r="P1652" s="86"/>
      <c r="Q1652" s="86"/>
      <c r="R1652" s="86"/>
      <c r="S1652" s="86"/>
      <c r="T1652" s="87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T1652" s="19" t="s">
        <v>164</v>
      </c>
      <c r="AU1652" s="19" t="s">
        <v>178</v>
      </c>
    </row>
    <row r="1653" spans="1:47" s="2" customFormat="1" ht="12">
      <c r="A1653" s="40"/>
      <c r="B1653" s="41"/>
      <c r="C1653" s="42"/>
      <c r="D1653" s="224" t="s">
        <v>166</v>
      </c>
      <c r="E1653" s="42"/>
      <c r="F1653" s="225" t="s">
        <v>1316</v>
      </c>
      <c r="G1653" s="42"/>
      <c r="H1653" s="42"/>
      <c r="I1653" s="221"/>
      <c r="J1653" s="42"/>
      <c r="K1653" s="42"/>
      <c r="L1653" s="46"/>
      <c r="M1653" s="222"/>
      <c r="N1653" s="223"/>
      <c r="O1653" s="86"/>
      <c r="P1653" s="86"/>
      <c r="Q1653" s="86"/>
      <c r="R1653" s="86"/>
      <c r="S1653" s="86"/>
      <c r="T1653" s="87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T1653" s="19" t="s">
        <v>166</v>
      </c>
      <c r="AU1653" s="19" t="s">
        <v>178</v>
      </c>
    </row>
    <row r="1654" spans="1:51" s="13" customFormat="1" ht="12">
      <c r="A1654" s="13"/>
      <c r="B1654" s="226"/>
      <c r="C1654" s="227"/>
      <c r="D1654" s="219" t="s">
        <v>168</v>
      </c>
      <c r="E1654" s="228" t="s">
        <v>28</v>
      </c>
      <c r="F1654" s="229" t="s">
        <v>1317</v>
      </c>
      <c r="G1654" s="227"/>
      <c r="H1654" s="228" t="s">
        <v>28</v>
      </c>
      <c r="I1654" s="230"/>
      <c r="J1654" s="227"/>
      <c r="K1654" s="227"/>
      <c r="L1654" s="231"/>
      <c r="M1654" s="232"/>
      <c r="N1654" s="233"/>
      <c r="O1654" s="233"/>
      <c r="P1654" s="233"/>
      <c r="Q1654" s="233"/>
      <c r="R1654" s="233"/>
      <c r="S1654" s="233"/>
      <c r="T1654" s="234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5" t="s">
        <v>168</v>
      </c>
      <c r="AU1654" s="235" t="s">
        <v>178</v>
      </c>
      <c r="AV1654" s="13" t="s">
        <v>81</v>
      </c>
      <c r="AW1654" s="13" t="s">
        <v>35</v>
      </c>
      <c r="AX1654" s="13" t="s">
        <v>73</v>
      </c>
      <c r="AY1654" s="235" t="s">
        <v>154</v>
      </c>
    </row>
    <row r="1655" spans="1:51" s="14" customFormat="1" ht="12">
      <c r="A1655" s="14"/>
      <c r="B1655" s="236"/>
      <c r="C1655" s="237"/>
      <c r="D1655" s="219" t="s">
        <v>168</v>
      </c>
      <c r="E1655" s="238" t="s">
        <v>28</v>
      </c>
      <c r="F1655" s="239" t="s">
        <v>83</v>
      </c>
      <c r="G1655" s="237"/>
      <c r="H1655" s="240">
        <v>2</v>
      </c>
      <c r="I1655" s="241"/>
      <c r="J1655" s="237"/>
      <c r="K1655" s="237"/>
      <c r="L1655" s="242"/>
      <c r="M1655" s="243"/>
      <c r="N1655" s="244"/>
      <c r="O1655" s="244"/>
      <c r="P1655" s="244"/>
      <c r="Q1655" s="244"/>
      <c r="R1655" s="244"/>
      <c r="S1655" s="244"/>
      <c r="T1655" s="245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46" t="s">
        <v>168</v>
      </c>
      <c r="AU1655" s="246" t="s">
        <v>178</v>
      </c>
      <c r="AV1655" s="14" t="s">
        <v>83</v>
      </c>
      <c r="AW1655" s="14" t="s">
        <v>35</v>
      </c>
      <c r="AX1655" s="14" t="s">
        <v>81</v>
      </c>
      <c r="AY1655" s="246" t="s">
        <v>154</v>
      </c>
    </row>
    <row r="1656" spans="1:65" s="2" customFormat="1" ht="24.15" customHeight="1">
      <c r="A1656" s="40"/>
      <c r="B1656" s="41"/>
      <c r="C1656" s="269" t="s">
        <v>1903</v>
      </c>
      <c r="D1656" s="269" t="s">
        <v>627</v>
      </c>
      <c r="E1656" s="270" t="s">
        <v>1319</v>
      </c>
      <c r="F1656" s="271" t="s">
        <v>1320</v>
      </c>
      <c r="G1656" s="272" t="s">
        <v>207</v>
      </c>
      <c r="H1656" s="273">
        <v>2</v>
      </c>
      <c r="I1656" s="274"/>
      <c r="J1656" s="275">
        <f>ROUND(I1656*H1656,2)</f>
        <v>0</v>
      </c>
      <c r="K1656" s="271" t="s">
        <v>161</v>
      </c>
      <c r="L1656" s="276"/>
      <c r="M1656" s="277" t="s">
        <v>28</v>
      </c>
      <c r="N1656" s="278" t="s">
        <v>44</v>
      </c>
      <c r="O1656" s="86"/>
      <c r="P1656" s="215">
        <f>O1656*H1656</f>
        <v>0</v>
      </c>
      <c r="Q1656" s="215">
        <v>0.025</v>
      </c>
      <c r="R1656" s="215">
        <f>Q1656*H1656</f>
        <v>0.05</v>
      </c>
      <c r="S1656" s="215">
        <v>0</v>
      </c>
      <c r="T1656" s="216">
        <f>S1656*H1656</f>
        <v>0</v>
      </c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R1656" s="217" t="s">
        <v>442</v>
      </c>
      <c r="AT1656" s="217" t="s">
        <v>627</v>
      </c>
      <c r="AU1656" s="217" t="s">
        <v>178</v>
      </c>
      <c r="AY1656" s="19" t="s">
        <v>154</v>
      </c>
      <c r="BE1656" s="218">
        <f>IF(N1656="základní",J1656,0)</f>
        <v>0</v>
      </c>
      <c r="BF1656" s="218">
        <f>IF(N1656="snížená",J1656,0)</f>
        <v>0</v>
      </c>
      <c r="BG1656" s="218">
        <f>IF(N1656="zákl. přenesená",J1656,0)</f>
        <v>0</v>
      </c>
      <c r="BH1656" s="218">
        <f>IF(N1656="sníž. přenesená",J1656,0)</f>
        <v>0</v>
      </c>
      <c r="BI1656" s="218">
        <f>IF(N1656="nulová",J1656,0)</f>
        <v>0</v>
      </c>
      <c r="BJ1656" s="19" t="s">
        <v>81</v>
      </c>
      <c r="BK1656" s="218">
        <f>ROUND(I1656*H1656,2)</f>
        <v>0</v>
      </c>
      <c r="BL1656" s="19" t="s">
        <v>305</v>
      </c>
      <c r="BM1656" s="217" t="s">
        <v>1904</v>
      </c>
    </row>
    <row r="1657" spans="1:47" s="2" customFormat="1" ht="12">
      <c r="A1657" s="40"/>
      <c r="B1657" s="41"/>
      <c r="C1657" s="42"/>
      <c r="D1657" s="219" t="s">
        <v>164</v>
      </c>
      <c r="E1657" s="42"/>
      <c r="F1657" s="220" t="s">
        <v>1320</v>
      </c>
      <c r="G1657" s="42"/>
      <c r="H1657" s="42"/>
      <c r="I1657" s="221"/>
      <c r="J1657" s="42"/>
      <c r="K1657" s="42"/>
      <c r="L1657" s="46"/>
      <c r="M1657" s="222"/>
      <c r="N1657" s="223"/>
      <c r="O1657" s="86"/>
      <c r="P1657" s="86"/>
      <c r="Q1657" s="86"/>
      <c r="R1657" s="86"/>
      <c r="S1657" s="86"/>
      <c r="T1657" s="87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T1657" s="19" t="s">
        <v>164</v>
      </c>
      <c r="AU1657" s="19" t="s">
        <v>178</v>
      </c>
    </row>
    <row r="1658" spans="1:51" s="13" customFormat="1" ht="12">
      <c r="A1658" s="13"/>
      <c r="B1658" s="226"/>
      <c r="C1658" s="227"/>
      <c r="D1658" s="219" t="s">
        <v>168</v>
      </c>
      <c r="E1658" s="228" t="s">
        <v>28</v>
      </c>
      <c r="F1658" s="229" t="s">
        <v>1322</v>
      </c>
      <c r="G1658" s="227"/>
      <c r="H1658" s="228" t="s">
        <v>28</v>
      </c>
      <c r="I1658" s="230"/>
      <c r="J1658" s="227"/>
      <c r="K1658" s="227"/>
      <c r="L1658" s="231"/>
      <c r="M1658" s="232"/>
      <c r="N1658" s="233"/>
      <c r="O1658" s="233"/>
      <c r="P1658" s="233"/>
      <c r="Q1658" s="233"/>
      <c r="R1658" s="233"/>
      <c r="S1658" s="233"/>
      <c r="T1658" s="234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5" t="s">
        <v>168</v>
      </c>
      <c r="AU1658" s="235" t="s">
        <v>178</v>
      </c>
      <c r="AV1658" s="13" t="s">
        <v>81</v>
      </c>
      <c r="AW1658" s="13" t="s">
        <v>35</v>
      </c>
      <c r="AX1658" s="13" t="s">
        <v>73</v>
      </c>
      <c r="AY1658" s="235" t="s">
        <v>154</v>
      </c>
    </row>
    <row r="1659" spans="1:51" s="13" customFormat="1" ht="12">
      <c r="A1659" s="13"/>
      <c r="B1659" s="226"/>
      <c r="C1659" s="227"/>
      <c r="D1659" s="219" t="s">
        <v>168</v>
      </c>
      <c r="E1659" s="228" t="s">
        <v>28</v>
      </c>
      <c r="F1659" s="229" t="s">
        <v>1323</v>
      </c>
      <c r="G1659" s="227"/>
      <c r="H1659" s="228" t="s">
        <v>28</v>
      </c>
      <c r="I1659" s="230"/>
      <c r="J1659" s="227"/>
      <c r="K1659" s="227"/>
      <c r="L1659" s="231"/>
      <c r="M1659" s="232"/>
      <c r="N1659" s="233"/>
      <c r="O1659" s="233"/>
      <c r="P1659" s="233"/>
      <c r="Q1659" s="233"/>
      <c r="R1659" s="233"/>
      <c r="S1659" s="233"/>
      <c r="T1659" s="234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5" t="s">
        <v>168</v>
      </c>
      <c r="AU1659" s="235" t="s">
        <v>178</v>
      </c>
      <c r="AV1659" s="13" t="s">
        <v>81</v>
      </c>
      <c r="AW1659" s="13" t="s">
        <v>35</v>
      </c>
      <c r="AX1659" s="13" t="s">
        <v>73</v>
      </c>
      <c r="AY1659" s="235" t="s">
        <v>154</v>
      </c>
    </row>
    <row r="1660" spans="1:51" s="13" customFormat="1" ht="12">
      <c r="A1660" s="13"/>
      <c r="B1660" s="226"/>
      <c r="C1660" s="227"/>
      <c r="D1660" s="219" t="s">
        <v>168</v>
      </c>
      <c r="E1660" s="228" t="s">
        <v>28</v>
      </c>
      <c r="F1660" s="229" t="s">
        <v>1324</v>
      </c>
      <c r="G1660" s="227"/>
      <c r="H1660" s="228" t="s">
        <v>28</v>
      </c>
      <c r="I1660" s="230"/>
      <c r="J1660" s="227"/>
      <c r="K1660" s="227"/>
      <c r="L1660" s="231"/>
      <c r="M1660" s="232"/>
      <c r="N1660" s="233"/>
      <c r="O1660" s="233"/>
      <c r="P1660" s="233"/>
      <c r="Q1660" s="233"/>
      <c r="R1660" s="233"/>
      <c r="S1660" s="233"/>
      <c r="T1660" s="234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35" t="s">
        <v>168</v>
      </c>
      <c r="AU1660" s="235" t="s">
        <v>178</v>
      </c>
      <c r="AV1660" s="13" t="s">
        <v>81</v>
      </c>
      <c r="AW1660" s="13" t="s">
        <v>35</v>
      </c>
      <c r="AX1660" s="13" t="s">
        <v>73</v>
      </c>
      <c r="AY1660" s="235" t="s">
        <v>154</v>
      </c>
    </row>
    <row r="1661" spans="1:51" s="13" customFormat="1" ht="12">
      <c r="A1661" s="13"/>
      <c r="B1661" s="226"/>
      <c r="C1661" s="227"/>
      <c r="D1661" s="219" t="s">
        <v>168</v>
      </c>
      <c r="E1661" s="228" t="s">
        <v>28</v>
      </c>
      <c r="F1661" s="229" t="s">
        <v>1325</v>
      </c>
      <c r="G1661" s="227"/>
      <c r="H1661" s="228" t="s">
        <v>28</v>
      </c>
      <c r="I1661" s="230"/>
      <c r="J1661" s="227"/>
      <c r="K1661" s="227"/>
      <c r="L1661" s="231"/>
      <c r="M1661" s="232"/>
      <c r="N1661" s="233"/>
      <c r="O1661" s="233"/>
      <c r="P1661" s="233"/>
      <c r="Q1661" s="233"/>
      <c r="R1661" s="233"/>
      <c r="S1661" s="233"/>
      <c r="T1661" s="234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5" t="s">
        <v>168</v>
      </c>
      <c r="AU1661" s="235" t="s">
        <v>178</v>
      </c>
      <c r="AV1661" s="13" t="s">
        <v>81</v>
      </c>
      <c r="AW1661" s="13" t="s">
        <v>35</v>
      </c>
      <c r="AX1661" s="13" t="s">
        <v>73</v>
      </c>
      <c r="AY1661" s="235" t="s">
        <v>154</v>
      </c>
    </row>
    <row r="1662" spans="1:51" s="14" customFormat="1" ht="12">
      <c r="A1662" s="14"/>
      <c r="B1662" s="236"/>
      <c r="C1662" s="237"/>
      <c r="D1662" s="219" t="s">
        <v>168</v>
      </c>
      <c r="E1662" s="238" t="s">
        <v>28</v>
      </c>
      <c r="F1662" s="239" t="s">
        <v>83</v>
      </c>
      <c r="G1662" s="237"/>
      <c r="H1662" s="240">
        <v>2</v>
      </c>
      <c r="I1662" s="241"/>
      <c r="J1662" s="237"/>
      <c r="K1662" s="237"/>
      <c r="L1662" s="242"/>
      <c r="M1662" s="243"/>
      <c r="N1662" s="244"/>
      <c r="O1662" s="244"/>
      <c r="P1662" s="244"/>
      <c r="Q1662" s="244"/>
      <c r="R1662" s="244"/>
      <c r="S1662" s="244"/>
      <c r="T1662" s="245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6" t="s">
        <v>168</v>
      </c>
      <c r="AU1662" s="246" t="s">
        <v>178</v>
      </c>
      <c r="AV1662" s="14" t="s">
        <v>83</v>
      </c>
      <c r="AW1662" s="14" t="s">
        <v>35</v>
      </c>
      <c r="AX1662" s="14" t="s">
        <v>81</v>
      </c>
      <c r="AY1662" s="246" t="s">
        <v>154</v>
      </c>
    </row>
    <row r="1663" spans="1:51" s="13" customFormat="1" ht="12">
      <c r="A1663" s="13"/>
      <c r="B1663" s="226"/>
      <c r="C1663" s="227"/>
      <c r="D1663" s="219" t="s">
        <v>168</v>
      </c>
      <c r="E1663" s="228" t="s">
        <v>28</v>
      </c>
      <c r="F1663" s="229" t="s">
        <v>1165</v>
      </c>
      <c r="G1663" s="227"/>
      <c r="H1663" s="228" t="s">
        <v>28</v>
      </c>
      <c r="I1663" s="230"/>
      <c r="J1663" s="227"/>
      <c r="K1663" s="227"/>
      <c r="L1663" s="231"/>
      <c r="M1663" s="232"/>
      <c r="N1663" s="233"/>
      <c r="O1663" s="233"/>
      <c r="P1663" s="233"/>
      <c r="Q1663" s="233"/>
      <c r="R1663" s="233"/>
      <c r="S1663" s="233"/>
      <c r="T1663" s="23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5" t="s">
        <v>168</v>
      </c>
      <c r="AU1663" s="235" t="s">
        <v>178</v>
      </c>
      <c r="AV1663" s="13" t="s">
        <v>81</v>
      </c>
      <c r="AW1663" s="13" t="s">
        <v>35</v>
      </c>
      <c r="AX1663" s="13" t="s">
        <v>73</v>
      </c>
      <c r="AY1663" s="235" t="s">
        <v>154</v>
      </c>
    </row>
    <row r="1664" spans="1:51" s="13" customFormat="1" ht="12">
      <c r="A1664" s="13"/>
      <c r="B1664" s="226"/>
      <c r="C1664" s="227"/>
      <c r="D1664" s="219" t="s">
        <v>168</v>
      </c>
      <c r="E1664" s="228" t="s">
        <v>28</v>
      </c>
      <c r="F1664" s="229" t="s">
        <v>1310</v>
      </c>
      <c r="G1664" s="227"/>
      <c r="H1664" s="228" t="s">
        <v>28</v>
      </c>
      <c r="I1664" s="230"/>
      <c r="J1664" s="227"/>
      <c r="K1664" s="227"/>
      <c r="L1664" s="231"/>
      <c r="M1664" s="232"/>
      <c r="N1664" s="233"/>
      <c r="O1664" s="233"/>
      <c r="P1664" s="233"/>
      <c r="Q1664" s="233"/>
      <c r="R1664" s="233"/>
      <c r="S1664" s="233"/>
      <c r="T1664" s="234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5" t="s">
        <v>168</v>
      </c>
      <c r="AU1664" s="235" t="s">
        <v>178</v>
      </c>
      <c r="AV1664" s="13" t="s">
        <v>81</v>
      </c>
      <c r="AW1664" s="13" t="s">
        <v>35</v>
      </c>
      <c r="AX1664" s="13" t="s">
        <v>73</v>
      </c>
      <c r="AY1664" s="235" t="s">
        <v>154</v>
      </c>
    </row>
    <row r="1665" spans="1:65" s="2" customFormat="1" ht="24.15" customHeight="1">
      <c r="A1665" s="40"/>
      <c r="B1665" s="41"/>
      <c r="C1665" s="206" t="s">
        <v>1905</v>
      </c>
      <c r="D1665" s="206" t="s">
        <v>157</v>
      </c>
      <c r="E1665" s="207" t="s">
        <v>1327</v>
      </c>
      <c r="F1665" s="208" t="s">
        <v>1328</v>
      </c>
      <c r="G1665" s="209" t="s">
        <v>207</v>
      </c>
      <c r="H1665" s="210">
        <v>2</v>
      </c>
      <c r="I1665" s="211"/>
      <c r="J1665" s="212">
        <f>ROUND(I1665*H1665,2)</f>
        <v>0</v>
      </c>
      <c r="K1665" s="208" t="s">
        <v>161</v>
      </c>
      <c r="L1665" s="46"/>
      <c r="M1665" s="213" t="s">
        <v>28</v>
      </c>
      <c r="N1665" s="214" t="s">
        <v>44</v>
      </c>
      <c r="O1665" s="86"/>
      <c r="P1665" s="215">
        <f>O1665*H1665</f>
        <v>0</v>
      </c>
      <c r="Q1665" s="215">
        <v>0</v>
      </c>
      <c r="R1665" s="215">
        <f>Q1665*H1665</f>
        <v>0</v>
      </c>
      <c r="S1665" s="215">
        <v>0</v>
      </c>
      <c r="T1665" s="216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17" t="s">
        <v>305</v>
      </c>
      <c r="AT1665" s="217" t="s">
        <v>157</v>
      </c>
      <c r="AU1665" s="217" t="s">
        <v>178</v>
      </c>
      <c r="AY1665" s="19" t="s">
        <v>154</v>
      </c>
      <c r="BE1665" s="218">
        <f>IF(N1665="základní",J1665,0)</f>
        <v>0</v>
      </c>
      <c r="BF1665" s="218">
        <f>IF(N1665="snížená",J1665,0)</f>
        <v>0</v>
      </c>
      <c r="BG1665" s="218">
        <f>IF(N1665="zákl. přenesená",J1665,0)</f>
        <v>0</v>
      </c>
      <c r="BH1665" s="218">
        <f>IF(N1665="sníž. přenesená",J1665,0)</f>
        <v>0</v>
      </c>
      <c r="BI1665" s="218">
        <f>IF(N1665="nulová",J1665,0)</f>
        <v>0</v>
      </c>
      <c r="BJ1665" s="19" t="s">
        <v>81</v>
      </c>
      <c r="BK1665" s="218">
        <f>ROUND(I1665*H1665,2)</f>
        <v>0</v>
      </c>
      <c r="BL1665" s="19" t="s">
        <v>305</v>
      </c>
      <c r="BM1665" s="217" t="s">
        <v>1906</v>
      </c>
    </row>
    <row r="1666" spans="1:47" s="2" customFormat="1" ht="12">
      <c r="A1666" s="40"/>
      <c r="B1666" s="41"/>
      <c r="C1666" s="42"/>
      <c r="D1666" s="219" t="s">
        <v>164</v>
      </c>
      <c r="E1666" s="42"/>
      <c r="F1666" s="220" t="s">
        <v>1328</v>
      </c>
      <c r="G1666" s="42"/>
      <c r="H1666" s="42"/>
      <c r="I1666" s="221"/>
      <c r="J1666" s="42"/>
      <c r="K1666" s="42"/>
      <c r="L1666" s="46"/>
      <c r="M1666" s="222"/>
      <c r="N1666" s="223"/>
      <c r="O1666" s="86"/>
      <c r="P1666" s="86"/>
      <c r="Q1666" s="86"/>
      <c r="R1666" s="86"/>
      <c r="S1666" s="86"/>
      <c r="T1666" s="87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T1666" s="19" t="s">
        <v>164</v>
      </c>
      <c r="AU1666" s="19" t="s">
        <v>178</v>
      </c>
    </row>
    <row r="1667" spans="1:47" s="2" customFormat="1" ht="12">
      <c r="A1667" s="40"/>
      <c r="B1667" s="41"/>
      <c r="C1667" s="42"/>
      <c r="D1667" s="224" t="s">
        <v>166</v>
      </c>
      <c r="E1667" s="42"/>
      <c r="F1667" s="225" t="s">
        <v>1330</v>
      </c>
      <c r="G1667" s="42"/>
      <c r="H1667" s="42"/>
      <c r="I1667" s="221"/>
      <c r="J1667" s="42"/>
      <c r="K1667" s="42"/>
      <c r="L1667" s="46"/>
      <c r="M1667" s="222"/>
      <c r="N1667" s="223"/>
      <c r="O1667" s="86"/>
      <c r="P1667" s="86"/>
      <c r="Q1667" s="86"/>
      <c r="R1667" s="86"/>
      <c r="S1667" s="86"/>
      <c r="T1667" s="87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T1667" s="19" t="s">
        <v>166</v>
      </c>
      <c r="AU1667" s="19" t="s">
        <v>178</v>
      </c>
    </row>
    <row r="1668" spans="1:65" s="2" customFormat="1" ht="16.5" customHeight="1">
      <c r="A1668" s="40"/>
      <c r="B1668" s="41"/>
      <c r="C1668" s="206" t="s">
        <v>1907</v>
      </c>
      <c r="D1668" s="206" t="s">
        <v>157</v>
      </c>
      <c r="E1668" s="207" t="s">
        <v>1336</v>
      </c>
      <c r="F1668" s="208" t="s">
        <v>1337</v>
      </c>
      <c r="G1668" s="209" t="s">
        <v>160</v>
      </c>
      <c r="H1668" s="210">
        <v>1.6</v>
      </c>
      <c r="I1668" s="211"/>
      <c r="J1668" s="212">
        <f>ROUND(I1668*H1668,2)</f>
        <v>0</v>
      </c>
      <c r="K1668" s="208" t="s">
        <v>161</v>
      </c>
      <c r="L1668" s="46"/>
      <c r="M1668" s="213" t="s">
        <v>28</v>
      </c>
      <c r="N1668" s="214" t="s">
        <v>44</v>
      </c>
      <c r="O1668" s="86"/>
      <c r="P1668" s="215">
        <f>O1668*H1668</f>
        <v>0</v>
      </c>
      <c r="Q1668" s="215">
        <v>0</v>
      </c>
      <c r="R1668" s="215">
        <f>Q1668*H1668</f>
        <v>0</v>
      </c>
      <c r="S1668" s="215">
        <v>0.0007</v>
      </c>
      <c r="T1668" s="216">
        <f>S1668*H1668</f>
        <v>0.0011200000000000001</v>
      </c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R1668" s="217" t="s">
        <v>305</v>
      </c>
      <c r="AT1668" s="217" t="s">
        <v>157</v>
      </c>
      <c r="AU1668" s="217" t="s">
        <v>178</v>
      </c>
      <c r="AY1668" s="19" t="s">
        <v>154</v>
      </c>
      <c r="BE1668" s="218">
        <f>IF(N1668="základní",J1668,0)</f>
        <v>0</v>
      </c>
      <c r="BF1668" s="218">
        <f>IF(N1668="snížená",J1668,0)</f>
        <v>0</v>
      </c>
      <c r="BG1668" s="218">
        <f>IF(N1668="zákl. přenesená",J1668,0)</f>
        <v>0</v>
      </c>
      <c r="BH1668" s="218">
        <f>IF(N1668="sníž. přenesená",J1668,0)</f>
        <v>0</v>
      </c>
      <c r="BI1668" s="218">
        <f>IF(N1668="nulová",J1668,0)</f>
        <v>0</v>
      </c>
      <c r="BJ1668" s="19" t="s">
        <v>81</v>
      </c>
      <c r="BK1668" s="218">
        <f>ROUND(I1668*H1668,2)</f>
        <v>0</v>
      </c>
      <c r="BL1668" s="19" t="s">
        <v>305</v>
      </c>
      <c r="BM1668" s="217" t="s">
        <v>1908</v>
      </c>
    </row>
    <row r="1669" spans="1:47" s="2" customFormat="1" ht="12">
      <c r="A1669" s="40"/>
      <c r="B1669" s="41"/>
      <c r="C1669" s="42"/>
      <c r="D1669" s="219" t="s">
        <v>164</v>
      </c>
      <c r="E1669" s="42"/>
      <c r="F1669" s="220" t="s">
        <v>1339</v>
      </c>
      <c r="G1669" s="42"/>
      <c r="H1669" s="42"/>
      <c r="I1669" s="221"/>
      <c r="J1669" s="42"/>
      <c r="K1669" s="42"/>
      <c r="L1669" s="46"/>
      <c r="M1669" s="222"/>
      <c r="N1669" s="223"/>
      <c r="O1669" s="86"/>
      <c r="P1669" s="86"/>
      <c r="Q1669" s="86"/>
      <c r="R1669" s="86"/>
      <c r="S1669" s="86"/>
      <c r="T1669" s="87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T1669" s="19" t="s">
        <v>164</v>
      </c>
      <c r="AU1669" s="19" t="s">
        <v>178</v>
      </c>
    </row>
    <row r="1670" spans="1:47" s="2" customFormat="1" ht="12">
      <c r="A1670" s="40"/>
      <c r="B1670" s="41"/>
      <c r="C1670" s="42"/>
      <c r="D1670" s="224" t="s">
        <v>166</v>
      </c>
      <c r="E1670" s="42"/>
      <c r="F1670" s="225" t="s">
        <v>1340</v>
      </c>
      <c r="G1670" s="42"/>
      <c r="H1670" s="42"/>
      <c r="I1670" s="221"/>
      <c r="J1670" s="42"/>
      <c r="K1670" s="42"/>
      <c r="L1670" s="46"/>
      <c r="M1670" s="222"/>
      <c r="N1670" s="223"/>
      <c r="O1670" s="86"/>
      <c r="P1670" s="86"/>
      <c r="Q1670" s="86"/>
      <c r="R1670" s="86"/>
      <c r="S1670" s="86"/>
      <c r="T1670" s="87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T1670" s="19" t="s">
        <v>166</v>
      </c>
      <c r="AU1670" s="19" t="s">
        <v>178</v>
      </c>
    </row>
    <row r="1671" spans="1:51" s="14" customFormat="1" ht="12">
      <c r="A1671" s="14"/>
      <c r="B1671" s="236"/>
      <c r="C1671" s="237"/>
      <c r="D1671" s="219" t="s">
        <v>168</v>
      </c>
      <c r="E1671" s="238" t="s">
        <v>28</v>
      </c>
      <c r="F1671" s="239" t="s">
        <v>1341</v>
      </c>
      <c r="G1671" s="237"/>
      <c r="H1671" s="240">
        <v>1.6</v>
      </c>
      <c r="I1671" s="241"/>
      <c r="J1671" s="237"/>
      <c r="K1671" s="237"/>
      <c r="L1671" s="242"/>
      <c r="M1671" s="243"/>
      <c r="N1671" s="244"/>
      <c r="O1671" s="244"/>
      <c r="P1671" s="244"/>
      <c r="Q1671" s="244"/>
      <c r="R1671" s="244"/>
      <c r="S1671" s="244"/>
      <c r="T1671" s="245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T1671" s="246" t="s">
        <v>168</v>
      </c>
      <c r="AU1671" s="246" t="s">
        <v>178</v>
      </c>
      <c r="AV1671" s="14" t="s">
        <v>83</v>
      </c>
      <c r="AW1671" s="14" t="s">
        <v>35</v>
      </c>
      <c r="AX1671" s="14" t="s">
        <v>81</v>
      </c>
      <c r="AY1671" s="246" t="s">
        <v>154</v>
      </c>
    </row>
    <row r="1672" spans="1:65" s="2" customFormat="1" ht="16.5" customHeight="1">
      <c r="A1672" s="40"/>
      <c r="B1672" s="41"/>
      <c r="C1672" s="206" t="s">
        <v>1909</v>
      </c>
      <c r="D1672" s="206" t="s">
        <v>157</v>
      </c>
      <c r="E1672" s="207" t="s">
        <v>1910</v>
      </c>
      <c r="F1672" s="208" t="s">
        <v>1911</v>
      </c>
      <c r="G1672" s="209" t="s">
        <v>207</v>
      </c>
      <c r="H1672" s="210">
        <v>2</v>
      </c>
      <c r="I1672" s="211"/>
      <c r="J1672" s="212">
        <f>ROUND(I1672*H1672,2)</f>
        <v>0</v>
      </c>
      <c r="K1672" s="208" t="s">
        <v>161</v>
      </c>
      <c r="L1672" s="46"/>
      <c r="M1672" s="213" t="s">
        <v>28</v>
      </c>
      <c r="N1672" s="214" t="s">
        <v>44</v>
      </c>
      <c r="O1672" s="86"/>
      <c r="P1672" s="215">
        <f>O1672*H1672</f>
        <v>0</v>
      </c>
      <c r="Q1672" s="215">
        <v>0</v>
      </c>
      <c r="R1672" s="215">
        <f>Q1672*H1672</f>
        <v>0</v>
      </c>
      <c r="S1672" s="215">
        <v>0</v>
      </c>
      <c r="T1672" s="216">
        <f>S1672*H1672</f>
        <v>0</v>
      </c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R1672" s="217" t="s">
        <v>305</v>
      </c>
      <c r="AT1672" s="217" t="s">
        <v>157</v>
      </c>
      <c r="AU1672" s="217" t="s">
        <v>178</v>
      </c>
      <c r="AY1672" s="19" t="s">
        <v>154</v>
      </c>
      <c r="BE1672" s="218">
        <f>IF(N1672="základní",J1672,0)</f>
        <v>0</v>
      </c>
      <c r="BF1672" s="218">
        <f>IF(N1672="snížená",J1672,0)</f>
        <v>0</v>
      </c>
      <c r="BG1672" s="218">
        <f>IF(N1672="zákl. přenesená",J1672,0)</f>
        <v>0</v>
      </c>
      <c r="BH1672" s="218">
        <f>IF(N1672="sníž. přenesená",J1672,0)</f>
        <v>0</v>
      </c>
      <c r="BI1672" s="218">
        <f>IF(N1672="nulová",J1672,0)</f>
        <v>0</v>
      </c>
      <c r="BJ1672" s="19" t="s">
        <v>81</v>
      </c>
      <c r="BK1672" s="218">
        <f>ROUND(I1672*H1672,2)</f>
        <v>0</v>
      </c>
      <c r="BL1672" s="19" t="s">
        <v>305</v>
      </c>
      <c r="BM1672" s="217" t="s">
        <v>1912</v>
      </c>
    </row>
    <row r="1673" spans="1:47" s="2" customFormat="1" ht="12">
      <c r="A1673" s="40"/>
      <c r="B1673" s="41"/>
      <c r="C1673" s="42"/>
      <c r="D1673" s="219" t="s">
        <v>164</v>
      </c>
      <c r="E1673" s="42"/>
      <c r="F1673" s="220" t="s">
        <v>1913</v>
      </c>
      <c r="G1673" s="42"/>
      <c r="H1673" s="42"/>
      <c r="I1673" s="221"/>
      <c r="J1673" s="42"/>
      <c r="K1673" s="42"/>
      <c r="L1673" s="46"/>
      <c r="M1673" s="222"/>
      <c r="N1673" s="223"/>
      <c r="O1673" s="86"/>
      <c r="P1673" s="86"/>
      <c r="Q1673" s="86"/>
      <c r="R1673" s="86"/>
      <c r="S1673" s="86"/>
      <c r="T1673" s="87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T1673" s="19" t="s">
        <v>164</v>
      </c>
      <c r="AU1673" s="19" t="s">
        <v>178</v>
      </c>
    </row>
    <row r="1674" spans="1:47" s="2" customFormat="1" ht="12">
      <c r="A1674" s="40"/>
      <c r="B1674" s="41"/>
      <c r="C1674" s="42"/>
      <c r="D1674" s="224" t="s">
        <v>166</v>
      </c>
      <c r="E1674" s="42"/>
      <c r="F1674" s="225" t="s">
        <v>1914</v>
      </c>
      <c r="G1674" s="42"/>
      <c r="H1674" s="42"/>
      <c r="I1674" s="221"/>
      <c r="J1674" s="42"/>
      <c r="K1674" s="42"/>
      <c r="L1674" s="46"/>
      <c r="M1674" s="222"/>
      <c r="N1674" s="223"/>
      <c r="O1674" s="86"/>
      <c r="P1674" s="86"/>
      <c r="Q1674" s="86"/>
      <c r="R1674" s="86"/>
      <c r="S1674" s="86"/>
      <c r="T1674" s="87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T1674" s="19" t="s">
        <v>166</v>
      </c>
      <c r="AU1674" s="19" t="s">
        <v>178</v>
      </c>
    </row>
    <row r="1675" spans="1:51" s="13" customFormat="1" ht="12">
      <c r="A1675" s="13"/>
      <c r="B1675" s="226"/>
      <c r="C1675" s="227"/>
      <c r="D1675" s="219" t="s">
        <v>168</v>
      </c>
      <c r="E1675" s="228" t="s">
        <v>28</v>
      </c>
      <c r="F1675" s="229" t="s">
        <v>1317</v>
      </c>
      <c r="G1675" s="227"/>
      <c r="H1675" s="228" t="s">
        <v>28</v>
      </c>
      <c r="I1675" s="230"/>
      <c r="J1675" s="227"/>
      <c r="K1675" s="227"/>
      <c r="L1675" s="231"/>
      <c r="M1675" s="232"/>
      <c r="N1675" s="233"/>
      <c r="O1675" s="233"/>
      <c r="P1675" s="233"/>
      <c r="Q1675" s="233"/>
      <c r="R1675" s="233"/>
      <c r="S1675" s="233"/>
      <c r="T1675" s="234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5" t="s">
        <v>168</v>
      </c>
      <c r="AU1675" s="235" t="s">
        <v>178</v>
      </c>
      <c r="AV1675" s="13" t="s">
        <v>81</v>
      </c>
      <c r="AW1675" s="13" t="s">
        <v>35</v>
      </c>
      <c r="AX1675" s="13" t="s">
        <v>73</v>
      </c>
      <c r="AY1675" s="235" t="s">
        <v>154</v>
      </c>
    </row>
    <row r="1676" spans="1:51" s="14" customFormat="1" ht="12">
      <c r="A1676" s="14"/>
      <c r="B1676" s="236"/>
      <c r="C1676" s="237"/>
      <c r="D1676" s="219" t="s">
        <v>168</v>
      </c>
      <c r="E1676" s="238" t="s">
        <v>28</v>
      </c>
      <c r="F1676" s="239" t="s">
        <v>83</v>
      </c>
      <c r="G1676" s="237"/>
      <c r="H1676" s="240">
        <v>2</v>
      </c>
      <c r="I1676" s="241"/>
      <c r="J1676" s="237"/>
      <c r="K1676" s="237"/>
      <c r="L1676" s="242"/>
      <c r="M1676" s="243"/>
      <c r="N1676" s="244"/>
      <c r="O1676" s="244"/>
      <c r="P1676" s="244"/>
      <c r="Q1676" s="244"/>
      <c r="R1676" s="244"/>
      <c r="S1676" s="244"/>
      <c r="T1676" s="245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6" t="s">
        <v>168</v>
      </c>
      <c r="AU1676" s="246" t="s">
        <v>178</v>
      </c>
      <c r="AV1676" s="14" t="s">
        <v>83</v>
      </c>
      <c r="AW1676" s="14" t="s">
        <v>35</v>
      </c>
      <c r="AX1676" s="14" t="s">
        <v>81</v>
      </c>
      <c r="AY1676" s="246" t="s">
        <v>154</v>
      </c>
    </row>
    <row r="1677" spans="1:65" s="2" customFormat="1" ht="24.15" customHeight="1">
      <c r="A1677" s="40"/>
      <c r="B1677" s="41"/>
      <c r="C1677" s="269" t="s">
        <v>1915</v>
      </c>
      <c r="D1677" s="269" t="s">
        <v>627</v>
      </c>
      <c r="E1677" s="270" t="s">
        <v>1349</v>
      </c>
      <c r="F1677" s="271" t="s">
        <v>1350</v>
      </c>
      <c r="G1677" s="272" t="s">
        <v>207</v>
      </c>
      <c r="H1677" s="273">
        <v>3</v>
      </c>
      <c r="I1677" s="274"/>
      <c r="J1677" s="275">
        <f>ROUND(I1677*H1677,2)</f>
        <v>0</v>
      </c>
      <c r="K1677" s="271" t="s">
        <v>161</v>
      </c>
      <c r="L1677" s="276"/>
      <c r="M1677" s="277" t="s">
        <v>28</v>
      </c>
      <c r="N1677" s="278" t="s">
        <v>44</v>
      </c>
      <c r="O1677" s="86"/>
      <c r="P1677" s="215">
        <f>O1677*H1677</f>
        <v>0</v>
      </c>
      <c r="Q1677" s="215">
        <v>0.0015</v>
      </c>
      <c r="R1677" s="215">
        <f>Q1677*H1677</f>
        <v>0.0045000000000000005</v>
      </c>
      <c r="S1677" s="215">
        <v>0</v>
      </c>
      <c r="T1677" s="216">
        <f>S1677*H1677</f>
        <v>0</v>
      </c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R1677" s="217" t="s">
        <v>442</v>
      </c>
      <c r="AT1677" s="217" t="s">
        <v>627</v>
      </c>
      <c r="AU1677" s="217" t="s">
        <v>178</v>
      </c>
      <c r="AY1677" s="19" t="s">
        <v>154</v>
      </c>
      <c r="BE1677" s="218">
        <f>IF(N1677="základní",J1677,0)</f>
        <v>0</v>
      </c>
      <c r="BF1677" s="218">
        <f>IF(N1677="snížená",J1677,0)</f>
        <v>0</v>
      </c>
      <c r="BG1677" s="218">
        <f>IF(N1677="zákl. přenesená",J1677,0)</f>
        <v>0</v>
      </c>
      <c r="BH1677" s="218">
        <f>IF(N1677="sníž. přenesená",J1677,0)</f>
        <v>0</v>
      </c>
      <c r="BI1677" s="218">
        <f>IF(N1677="nulová",J1677,0)</f>
        <v>0</v>
      </c>
      <c r="BJ1677" s="19" t="s">
        <v>81</v>
      </c>
      <c r="BK1677" s="218">
        <f>ROUND(I1677*H1677,2)</f>
        <v>0</v>
      </c>
      <c r="BL1677" s="19" t="s">
        <v>305</v>
      </c>
      <c r="BM1677" s="217" t="s">
        <v>1916</v>
      </c>
    </row>
    <row r="1678" spans="1:47" s="2" customFormat="1" ht="12">
      <c r="A1678" s="40"/>
      <c r="B1678" s="41"/>
      <c r="C1678" s="42"/>
      <c r="D1678" s="219" t="s">
        <v>164</v>
      </c>
      <c r="E1678" s="42"/>
      <c r="F1678" s="220" t="s">
        <v>1350</v>
      </c>
      <c r="G1678" s="42"/>
      <c r="H1678" s="42"/>
      <c r="I1678" s="221"/>
      <c r="J1678" s="42"/>
      <c r="K1678" s="42"/>
      <c r="L1678" s="46"/>
      <c r="M1678" s="222"/>
      <c r="N1678" s="223"/>
      <c r="O1678" s="86"/>
      <c r="P1678" s="86"/>
      <c r="Q1678" s="86"/>
      <c r="R1678" s="86"/>
      <c r="S1678" s="86"/>
      <c r="T1678" s="87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T1678" s="19" t="s">
        <v>164</v>
      </c>
      <c r="AU1678" s="19" t="s">
        <v>178</v>
      </c>
    </row>
    <row r="1679" spans="1:51" s="13" customFormat="1" ht="12">
      <c r="A1679" s="13"/>
      <c r="B1679" s="226"/>
      <c r="C1679" s="227"/>
      <c r="D1679" s="219" t="s">
        <v>168</v>
      </c>
      <c r="E1679" s="228" t="s">
        <v>28</v>
      </c>
      <c r="F1679" s="229" t="s">
        <v>1352</v>
      </c>
      <c r="G1679" s="227"/>
      <c r="H1679" s="228" t="s">
        <v>28</v>
      </c>
      <c r="I1679" s="230"/>
      <c r="J1679" s="227"/>
      <c r="K1679" s="227"/>
      <c r="L1679" s="231"/>
      <c r="M1679" s="232"/>
      <c r="N1679" s="233"/>
      <c r="O1679" s="233"/>
      <c r="P1679" s="233"/>
      <c r="Q1679" s="233"/>
      <c r="R1679" s="233"/>
      <c r="S1679" s="233"/>
      <c r="T1679" s="234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5" t="s">
        <v>168</v>
      </c>
      <c r="AU1679" s="235" t="s">
        <v>178</v>
      </c>
      <c r="AV1679" s="13" t="s">
        <v>81</v>
      </c>
      <c r="AW1679" s="13" t="s">
        <v>35</v>
      </c>
      <c r="AX1679" s="13" t="s">
        <v>73</v>
      </c>
      <c r="AY1679" s="235" t="s">
        <v>154</v>
      </c>
    </row>
    <row r="1680" spans="1:51" s="14" customFormat="1" ht="12">
      <c r="A1680" s="14"/>
      <c r="B1680" s="236"/>
      <c r="C1680" s="237"/>
      <c r="D1680" s="219" t="s">
        <v>168</v>
      </c>
      <c r="E1680" s="238" t="s">
        <v>28</v>
      </c>
      <c r="F1680" s="239" t="s">
        <v>83</v>
      </c>
      <c r="G1680" s="237"/>
      <c r="H1680" s="240">
        <v>2</v>
      </c>
      <c r="I1680" s="241"/>
      <c r="J1680" s="237"/>
      <c r="K1680" s="237"/>
      <c r="L1680" s="242"/>
      <c r="M1680" s="243"/>
      <c r="N1680" s="244"/>
      <c r="O1680" s="244"/>
      <c r="P1680" s="244"/>
      <c r="Q1680" s="244"/>
      <c r="R1680" s="244"/>
      <c r="S1680" s="244"/>
      <c r="T1680" s="245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46" t="s">
        <v>168</v>
      </c>
      <c r="AU1680" s="246" t="s">
        <v>178</v>
      </c>
      <c r="AV1680" s="14" t="s">
        <v>83</v>
      </c>
      <c r="AW1680" s="14" t="s">
        <v>35</v>
      </c>
      <c r="AX1680" s="14" t="s">
        <v>73</v>
      </c>
      <c r="AY1680" s="246" t="s">
        <v>154</v>
      </c>
    </row>
    <row r="1681" spans="1:51" s="13" customFormat="1" ht="12">
      <c r="A1681" s="13"/>
      <c r="B1681" s="226"/>
      <c r="C1681" s="227"/>
      <c r="D1681" s="219" t="s">
        <v>168</v>
      </c>
      <c r="E1681" s="228" t="s">
        <v>28</v>
      </c>
      <c r="F1681" s="229" t="s">
        <v>1353</v>
      </c>
      <c r="G1681" s="227"/>
      <c r="H1681" s="228" t="s">
        <v>28</v>
      </c>
      <c r="I1681" s="230"/>
      <c r="J1681" s="227"/>
      <c r="K1681" s="227"/>
      <c r="L1681" s="231"/>
      <c r="M1681" s="232"/>
      <c r="N1681" s="233"/>
      <c r="O1681" s="233"/>
      <c r="P1681" s="233"/>
      <c r="Q1681" s="233"/>
      <c r="R1681" s="233"/>
      <c r="S1681" s="233"/>
      <c r="T1681" s="234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5" t="s">
        <v>168</v>
      </c>
      <c r="AU1681" s="235" t="s">
        <v>178</v>
      </c>
      <c r="AV1681" s="13" t="s">
        <v>81</v>
      </c>
      <c r="AW1681" s="13" t="s">
        <v>35</v>
      </c>
      <c r="AX1681" s="13" t="s">
        <v>73</v>
      </c>
      <c r="AY1681" s="235" t="s">
        <v>154</v>
      </c>
    </row>
    <row r="1682" spans="1:51" s="14" customFormat="1" ht="12">
      <c r="A1682" s="14"/>
      <c r="B1682" s="236"/>
      <c r="C1682" s="237"/>
      <c r="D1682" s="219" t="s">
        <v>168</v>
      </c>
      <c r="E1682" s="238" t="s">
        <v>28</v>
      </c>
      <c r="F1682" s="239" t="s">
        <v>81</v>
      </c>
      <c r="G1682" s="237"/>
      <c r="H1682" s="240">
        <v>1</v>
      </c>
      <c r="I1682" s="241"/>
      <c r="J1682" s="237"/>
      <c r="K1682" s="237"/>
      <c r="L1682" s="242"/>
      <c r="M1682" s="243"/>
      <c r="N1682" s="244"/>
      <c r="O1682" s="244"/>
      <c r="P1682" s="244"/>
      <c r="Q1682" s="244"/>
      <c r="R1682" s="244"/>
      <c r="S1682" s="244"/>
      <c r="T1682" s="245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46" t="s">
        <v>168</v>
      </c>
      <c r="AU1682" s="246" t="s">
        <v>178</v>
      </c>
      <c r="AV1682" s="14" t="s">
        <v>83</v>
      </c>
      <c r="AW1682" s="14" t="s">
        <v>35</v>
      </c>
      <c r="AX1682" s="14" t="s">
        <v>73</v>
      </c>
      <c r="AY1682" s="246" t="s">
        <v>154</v>
      </c>
    </row>
    <row r="1683" spans="1:51" s="15" customFormat="1" ht="12">
      <c r="A1683" s="15"/>
      <c r="B1683" s="247"/>
      <c r="C1683" s="248"/>
      <c r="D1683" s="219" t="s">
        <v>168</v>
      </c>
      <c r="E1683" s="249" t="s">
        <v>28</v>
      </c>
      <c r="F1683" s="250" t="s">
        <v>222</v>
      </c>
      <c r="G1683" s="248"/>
      <c r="H1683" s="251">
        <v>3</v>
      </c>
      <c r="I1683" s="252"/>
      <c r="J1683" s="248"/>
      <c r="K1683" s="248"/>
      <c r="L1683" s="253"/>
      <c r="M1683" s="254"/>
      <c r="N1683" s="255"/>
      <c r="O1683" s="255"/>
      <c r="P1683" s="255"/>
      <c r="Q1683" s="255"/>
      <c r="R1683" s="255"/>
      <c r="S1683" s="255"/>
      <c r="T1683" s="256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T1683" s="257" t="s">
        <v>168</v>
      </c>
      <c r="AU1683" s="257" t="s">
        <v>178</v>
      </c>
      <c r="AV1683" s="15" t="s">
        <v>162</v>
      </c>
      <c r="AW1683" s="15" t="s">
        <v>35</v>
      </c>
      <c r="AX1683" s="15" t="s">
        <v>81</v>
      </c>
      <c r="AY1683" s="257" t="s">
        <v>154</v>
      </c>
    </row>
    <row r="1684" spans="1:65" s="2" customFormat="1" ht="16.5" customHeight="1">
      <c r="A1684" s="40"/>
      <c r="B1684" s="41"/>
      <c r="C1684" s="206" t="s">
        <v>1917</v>
      </c>
      <c r="D1684" s="206" t="s">
        <v>157</v>
      </c>
      <c r="E1684" s="207" t="s">
        <v>1360</v>
      </c>
      <c r="F1684" s="208" t="s">
        <v>1361</v>
      </c>
      <c r="G1684" s="209" t="s">
        <v>748</v>
      </c>
      <c r="H1684" s="210">
        <v>1</v>
      </c>
      <c r="I1684" s="211"/>
      <c r="J1684" s="212">
        <f>ROUND(I1684*H1684,2)</f>
        <v>0</v>
      </c>
      <c r="K1684" s="208" t="s">
        <v>161</v>
      </c>
      <c r="L1684" s="46"/>
      <c r="M1684" s="213" t="s">
        <v>28</v>
      </c>
      <c r="N1684" s="214" t="s">
        <v>44</v>
      </c>
      <c r="O1684" s="86"/>
      <c r="P1684" s="215">
        <f>O1684*H1684</f>
        <v>0</v>
      </c>
      <c r="Q1684" s="215">
        <v>0</v>
      </c>
      <c r="R1684" s="215">
        <f>Q1684*H1684</f>
        <v>0</v>
      </c>
      <c r="S1684" s="215">
        <v>0</v>
      </c>
      <c r="T1684" s="216">
        <f>S1684*H1684</f>
        <v>0</v>
      </c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R1684" s="217" t="s">
        <v>305</v>
      </c>
      <c r="AT1684" s="217" t="s">
        <v>157</v>
      </c>
      <c r="AU1684" s="217" t="s">
        <v>178</v>
      </c>
      <c r="AY1684" s="19" t="s">
        <v>154</v>
      </c>
      <c r="BE1684" s="218">
        <f>IF(N1684="základní",J1684,0)</f>
        <v>0</v>
      </c>
      <c r="BF1684" s="218">
        <f>IF(N1684="snížená",J1684,0)</f>
        <v>0</v>
      </c>
      <c r="BG1684" s="218">
        <f>IF(N1684="zákl. přenesená",J1684,0)</f>
        <v>0</v>
      </c>
      <c r="BH1684" s="218">
        <f>IF(N1684="sníž. přenesená",J1684,0)</f>
        <v>0</v>
      </c>
      <c r="BI1684" s="218">
        <f>IF(N1684="nulová",J1684,0)</f>
        <v>0</v>
      </c>
      <c r="BJ1684" s="19" t="s">
        <v>81</v>
      </c>
      <c r="BK1684" s="218">
        <f>ROUND(I1684*H1684,2)</f>
        <v>0</v>
      </c>
      <c r="BL1684" s="19" t="s">
        <v>305</v>
      </c>
      <c r="BM1684" s="217" t="s">
        <v>1918</v>
      </c>
    </row>
    <row r="1685" spans="1:47" s="2" customFormat="1" ht="12">
      <c r="A1685" s="40"/>
      <c r="B1685" s="41"/>
      <c r="C1685" s="42"/>
      <c r="D1685" s="219" t="s">
        <v>164</v>
      </c>
      <c r="E1685" s="42"/>
      <c r="F1685" s="220" t="s">
        <v>1361</v>
      </c>
      <c r="G1685" s="42"/>
      <c r="H1685" s="42"/>
      <c r="I1685" s="221"/>
      <c r="J1685" s="42"/>
      <c r="K1685" s="42"/>
      <c r="L1685" s="46"/>
      <c r="M1685" s="222"/>
      <c r="N1685" s="223"/>
      <c r="O1685" s="86"/>
      <c r="P1685" s="86"/>
      <c r="Q1685" s="86"/>
      <c r="R1685" s="86"/>
      <c r="S1685" s="86"/>
      <c r="T1685" s="87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T1685" s="19" t="s">
        <v>164</v>
      </c>
      <c r="AU1685" s="19" t="s">
        <v>178</v>
      </c>
    </row>
    <row r="1686" spans="1:47" s="2" customFormat="1" ht="12">
      <c r="A1686" s="40"/>
      <c r="B1686" s="41"/>
      <c r="C1686" s="42"/>
      <c r="D1686" s="224" t="s">
        <v>166</v>
      </c>
      <c r="E1686" s="42"/>
      <c r="F1686" s="225" t="s">
        <v>1363</v>
      </c>
      <c r="G1686" s="42"/>
      <c r="H1686" s="42"/>
      <c r="I1686" s="221"/>
      <c r="J1686" s="42"/>
      <c r="K1686" s="42"/>
      <c r="L1686" s="46"/>
      <c r="M1686" s="222"/>
      <c r="N1686" s="223"/>
      <c r="O1686" s="86"/>
      <c r="P1686" s="86"/>
      <c r="Q1686" s="86"/>
      <c r="R1686" s="86"/>
      <c r="S1686" s="86"/>
      <c r="T1686" s="87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T1686" s="19" t="s">
        <v>166</v>
      </c>
      <c r="AU1686" s="19" t="s">
        <v>178</v>
      </c>
    </row>
    <row r="1687" spans="1:65" s="2" customFormat="1" ht="24.15" customHeight="1">
      <c r="A1687" s="40"/>
      <c r="B1687" s="41"/>
      <c r="C1687" s="206" t="s">
        <v>1919</v>
      </c>
      <c r="D1687" s="206" t="s">
        <v>157</v>
      </c>
      <c r="E1687" s="207" t="s">
        <v>1365</v>
      </c>
      <c r="F1687" s="208" t="s">
        <v>1366</v>
      </c>
      <c r="G1687" s="209" t="s">
        <v>207</v>
      </c>
      <c r="H1687" s="210">
        <v>2</v>
      </c>
      <c r="I1687" s="211"/>
      <c r="J1687" s="212">
        <f>ROUND(I1687*H1687,2)</f>
        <v>0</v>
      </c>
      <c r="K1687" s="208" t="s">
        <v>161</v>
      </c>
      <c r="L1687" s="46"/>
      <c r="M1687" s="213" t="s">
        <v>28</v>
      </c>
      <c r="N1687" s="214" t="s">
        <v>44</v>
      </c>
      <c r="O1687" s="86"/>
      <c r="P1687" s="215">
        <f>O1687*H1687</f>
        <v>0</v>
      </c>
      <c r="Q1687" s="215">
        <v>0</v>
      </c>
      <c r="R1687" s="215">
        <f>Q1687*H1687</f>
        <v>0</v>
      </c>
      <c r="S1687" s="215">
        <v>0</v>
      </c>
      <c r="T1687" s="216">
        <f>S1687*H1687</f>
        <v>0</v>
      </c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R1687" s="217" t="s">
        <v>305</v>
      </c>
      <c r="AT1687" s="217" t="s">
        <v>157</v>
      </c>
      <c r="AU1687" s="217" t="s">
        <v>178</v>
      </c>
      <c r="AY1687" s="19" t="s">
        <v>154</v>
      </c>
      <c r="BE1687" s="218">
        <f>IF(N1687="základní",J1687,0)</f>
        <v>0</v>
      </c>
      <c r="BF1687" s="218">
        <f>IF(N1687="snížená",J1687,0)</f>
        <v>0</v>
      </c>
      <c r="BG1687" s="218">
        <f>IF(N1687="zákl. přenesená",J1687,0)</f>
        <v>0</v>
      </c>
      <c r="BH1687" s="218">
        <f>IF(N1687="sníž. přenesená",J1687,0)</f>
        <v>0</v>
      </c>
      <c r="BI1687" s="218">
        <f>IF(N1687="nulová",J1687,0)</f>
        <v>0</v>
      </c>
      <c r="BJ1687" s="19" t="s">
        <v>81</v>
      </c>
      <c r="BK1687" s="218">
        <f>ROUND(I1687*H1687,2)</f>
        <v>0</v>
      </c>
      <c r="BL1687" s="19" t="s">
        <v>305</v>
      </c>
      <c r="BM1687" s="217" t="s">
        <v>1920</v>
      </c>
    </row>
    <row r="1688" spans="1:47" s="2" customFormat="1" ht="12">
      <c r="A1688" s="40"/>
      <c r="B1688" s="41"/>
      <c r="C1688" s="42"/>
      <c r="D1688" s="219" t="s">
        <v>164</v>
      </c>
      <c r="E1688" s="42"/>
      <c r="F1688" s="220" t="s">
        <v>1368</v>
      </c>
      <c r="G1688" s="42"/>
      <c r="H1688" s="42"/>
      <c r="I1688" s="221"/>
      <c r="J1688" s="42"/>
      <c r="K1688" s="42"/>
      <c r="L1688" s="46"/>
      <c r="M1688" s="222"/>
      <c r="N1688" s="223"/>
      <c r="O1688" s="86"/>
      <c r="P1688" s="86"/>
      <c r="Q1688" s="86"/>
      <c r="R1688" s="86"/>
      <c r="S1688" s="86"/>
      <c r="T1688" s="87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T1688" s="19" t="s">
        <v>164</v>
      </c>
      <c r="AU1688" s="19" t="s">
        <v>178</v>
      </c>
    </row>
    <row r="1689" spans="1:47" s="2" customFormat="1" ht="12">
      <c r="A1689" s="40"/>
      <c r="B1689" s="41"/>
      <c r="C1689" s="42"/>
      <c r="D1689" s="224" t="s">
        <v>166</v>
      </c>
      <c r="E1689" s="42"/>
      <c r="F1689" s="225" t="s">
        <v>1369</v>
      </c>
      <c r="G1689" s="42"/>
      <c r="H1689" s="42"/>
      <c r="I1689" s="221"/>
      <c r="J1689" s="42"/>
      <c r="K1689" s="42"/>
      <c r="L1689" s="46"/>
      <c r="M1689" s="222"/>
      <c r="N1689" s="223"/>
      <c r="O1689" s="86"/>
      <c r="P1689" s="86"/>
      <c r="Q1689" s="86"/>
      <c r="R1689" s="86"/>
      <c r="S1689" s="86"/>
      <c r="T1689" s="87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T1689" s="19" t="s">
        <v>166</v>
      </c>
      <c r="AU1689" s="19" t="s">
        <v>178</v>
      </c>
    </row>
    <row r="1690" spans="1:51" s="13" customFormat="1" ht="12">
      <c r="A1690" s="13"/>
      <c r="B1690" s="226"/>
      <c r="C1690" s="227"/>
      <c r="D1690" s="219" t="s">
        <v>168</v>
      </c>
      <c r="E1690" s="228" t="s">
        <v>28</v>
      </c>
      <c r="F1690" s="229" t="s">
        <v>1317</v>
      </c>
      <c r="G1690" s="227"/>
      <c r="H1690" s="228" t="s">
        <v>28</v>
      </c>
      <c r="I1690" s="230"/>
      <c r="J1690" s="227"/>
      <c r="K1690" s="227"/>
      <c r="L1690" s="231"/>
      <c r="M1690" s="232"/>
      <c r="N1690" s="233"/>
      <c r="O1690" s="233"/>
      <c r="P1690" s="233"/>
      <c r="Q1690" s="233"/>
      <c r="R1690" s="233"/>
      <c r="S1690" s="233"/>
      <c r="T1690" s="234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5" t="s">
        <v>168</v>
      </c>
      <c r="AU1690" s="235" t="s">
        <v>178</v>
      </c>
      <c r="AV1690" s="13" t="s">
        <v>81</v>
      </c>
      <c r="AW1690" s="13" t="s">
        <v>35</v>
      </c>
      <c r="AX1690" s="13" t="s">
        <v>73</v>
      </c>
      <c r="AY1690" s="235" t="s">
        <v>154</v>
      </c>
    </row>
    <row r="1691" spans="1:51" s="14" customFormat="1" ht="12">
      <c r="A1691" s="14"/>
      <c r="B1691" s="236"/>
      <c r="C1691" s="237"/>
      <c r="D1691" s="219" t="s">
        <v>168</v>
      </c>
      <c r="E1691" s="238" t="s">
        <v>28</v>
      </c>
      <c r="F1691" s="239" t="s">
        <v>83</v>
      </c>
      <c r="G1691" s="237"/>
      <c r="H1691" s="240">
        <v>2</v>
      </c>
      <c r="I1691" s="241"/>
      <c r="J1691" s="237"/>
      <c r="K1691" s="237"/>
      <c r="L1691" s="242"/>
      <c r="M1691" s="243"/>
      <c r="N1691" s="244"/>
      <c r="O1691" s="244"/>
      <c r="P1691" s="244"/>
      <c r="Q1691" s="244"/>
      <c r="R1691" s="244"/>
      <c r="S1691" s="244"/>
      <c r="T1691" s="245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46" t="s">
        <v>168</v>
      </c>
      <c r="AU1691" s="246" t="s">
        <v>178</v>
      </c>
      <c r="AV1691" s="14" t="s">
        <v>83</v>
      </c>
      <c r="AW1691" s="14" t="s">
        <v>35</v>
      </c>
      <c r="AX1691" s="14" t="s">
        <v>81</v>
      </c>
      <c r="AY1691" s="246" t="s">
        <v>154</v>
      </c>
    </row>
    <row r="1692" spans="1:65" s="2" customFormat="1" ht="16.5" customHeight="1">
      <c r="A1692" s="40"/>
      <c r="B1692" s="41"/>
      <c r="C1692" s="269" t="s">
        <v>1921</v>
      </c>
      <c r="D1692" s="269" t="s">
        <v>627</v>
      </c>
      <c r="E1692" s="270" t="s">
        <v>1371</v>
      </c>
      <c r="F1692" s="271" t="s">
        <v>1372</v>
      </c>
      <c r="G1692" s="272" t="s">
        <v>207</v>
      </c>
      <c r="H1692" s="273">
        <v>2</v>
      </c>
      <c r="I1692" s="274"/>
      <c r="J1692" s="275">
        <f>ROUND(I1692*H1692,2)</f>
        <v>0</v>
      </c>
      <c r="K1692" s="271" t="s">
        <v>161</v>
      </c>
      <c r="L1692" s="276"/>
      <c r="M1692" s="277" t="s">
        <v>28</v>
      </c>
      <c r="N1692" s="278" t="s">
        <v>44</v>
      </c>
      <c r="O1692" s="86"/>
      <c r="P1692" s="215">
        <f>O1692*H1692</f>
        <v>0</v>
      </c>
      <c r="Q1692" s="215">
        <v>0.0047</v>
      </c>
      <c r="R1692" s="215">
        <f>Q1692*H1692</f>
        <v>0.0094</v>
      </c>
      <c r="S1692" s="215">
        <v>0</v>
      </c>
      <c r="T1692" s="216">
        <f>S1692*H1692</f>
        <v>0</v>
      </c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R1692" s="217" t="s">
        <v>442</v>
      </c>
      <c r="AT1692" s="217" t="s">
        <v>627</v>
      </c>
      <c r="AU1692" s="217" t="s">
        <v>178</v>
      </c>
      <c r="AY1692" s="19" t="s">
        <v>154</v>
      </c>
      <c r="BE1692" s="218">
        <f>IF(N1692="základní",J1692,0)</f>
        <v>0</v>
      </c>
      <c r="BF1692" s="218">
        <f>IF(N1692="snížená",J1692,0)</f>
        <v>0</v>
      </c>
      <c r="BG1692" s="218">
        <f>IF(N1692="zákl. přenesená",J1692,0)</f>
        <v>0</v>
      </c>
      <c r="BH1692" s="218">
        <f>IF(N1692="sníž. přenesená",J1692,0)</f>
        <v>0</v>
      </c>
      <c r="BI1692" s="218">
        <f>IF(N1692="nulová",J1692,0)</f>
        <v>0</v>
      </c>
      <c r="BJ1692" s="19" t="s">
        <v>81</v>
      </c>
      <c r="BK1692" s="218">
        <f>ROUND(I1692*H1692,2)</f>
        <v>0</v>
      </c>
      <c r="BL1692" s="19" t="s">
        <v>305</v>
      </c>
      <c r="BM1692" s="217" t="s">
        <v>1922</v>
      </c>
    </row>
    <row r="1693" spans="1:47" s="2" customFormat="1" ht="12">
      <c r="A1693" s="40"/>
      <c r="B1693" s="41"/>
      <c r="C1693" s="42"/>
      <c r="D1693" s="219" t="s">
        <v>164</v>
      </c>
      <c r="E1693" s="42"/>
      <c r="F1693" s="220" t="s">
        <v>1374</v>
      </c>
      <c r="G1693" s="42"/>
      <c r="H1693" s="42"/>
      <c r="I1693" s="221"/>
      <c r="J1693" s="42"/>
      <c r="K1693" s="42"/>
      <c r="L1693" s="46"/>
      <c r="M1693" s="222"/>
      <c r="N1693" s="223"/>
      <c r="O1693" s="86"/>
      <c r="P1693" s="86"/>
      <c r="Q1693" s="86"/>
      <c r="R1693" s="86"/>
      <c r="S1693" s="86"/>
      <c r="T1693" s="87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T1693" s="19" t="s">
        <v>164</v>
      </c>
      <c r="AU1693" s="19" t="s">
        <v>178</v>
      </c>
    </row>
    <row r="1694" spans="1:51" s="13" customFormat="1" ht="12">
      <c r="A1694" s="13"/>
      <c r="B1694" s="226"/>
      <c r="C1694" s="227"/>
      <c r="D1694" s="219" t="s">
        <v>168</v>
      </c>
      <c r="E1694" s="228" t="s">
        <v>28</v>
      </c>
      <c r="F1694" s="229" t="s">
        <v>1375</v>
      </c>
      <c r="G1694" s="227"/>
      <c r="H1694" s="228" t="s">
        <v>28</v>
      </c>
      <c r="I1694" s="230"/>
      <c r="J1694" s="227"/>
      <c r="K1694" s="227"/>
      <c r="L1694" s="231"/>
      <c r="M1694" s="232"/>
      <c r="N1694" s="233"/>
      <c r="O1694" s="233"/>
      <c r="P1694" s="233"/>
      <c r="Q1694" s="233"/>
      <c r="R1694" s="233"/>
      <c r="S1694" s="233"/>
      <c r="T1694" s="234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35" t="s">
        <v>168</v>
      </c>
      <c r="AU1694" s="235" t="s">
        <v>178</v>
      </c>
      <c r="AV1694" s="13" t="s">
        <v>81</v>
      </c>
      <c r="AW1694" s="13" t="s">
        <v>35</v>
      </c>
      <c r="AX1694" s="13" t="s">
        <v>73</v>
      </c>
      <c r="AY1694" s="235" t="s">
        <v>154</v>
      </c>
    </row>
    <row r="1695" spans="1:51" s="14" customFormat="1" ht="12">
      <c r="A1695" s="14"/>
      <c r="B1695" s="236"/>
      <c r="C1695" s="237"/>
      <c r="D1695" s="219" t="s">
        <v>168</v>
      </c>
      <c r="E1695" s="238" t="s">
        <v>28</v>
      </c>
      <c r="F1695" s="239" t="s">
        <v>83</v>
      </c>
      <c r="G1695" s="237"/>
      <c r="H1695" s="240">
        <v>2</v>
      </c>
      <c r="I1695" s="241"/>
      <c r="J1695" s="237"/>
      <c r="K1695" s="237"/>
      <c r="L1695" s="242"/>
      <c r="M1695" s="243"/>
      <c r="N1695" s="244"/>
      <c r="O1695" s="244"/>
      <c r="P1695" s="244"/>
      <c r="Q1695" s="244"/>
      <c r="R1695" s="244"/>
      <c r="S1695" s="244"/>
      <c r="T1695" s="245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46" t="s">
        <v>168</v>
      </c>
      <c r="AU1695" s="246" t="s">
        <v>178</v>
      </c>
      <c r="AV1695" s="14" t="s">
        <v>83</v>
      </c>
      <c r="AW1695" s="14" t="s">
        <v>35</v>
      </c>
      <c r="AX1695" s="14" t="s">
        <v>81</v>
      </c>
      <c r="AY1695" s="246" t="s">
        <v>154</v>
      </c>
    </row>
    <row r="1696" spans="1:65" s="2" customFormat="1" ht="37.8" customHeight="1">
      <c r="A1696" s="40"/>
      <c r="B1696" s="41"/>
      <c r="C1696" s="206" t="s">
        <v>1923</v>
      </c>
      <c r="D1696" s="206" t="s">
        <v>157</v>
      </c>
      <c r="E1696" s="207" t="s">
        <v>1377</v>
      </c>
      <c r="F1696" s="208" t="s">
        <v>1378</v>
      </c>
      <c r="G1696" s="209" t="s">
        <v>207</v>
      </c>
      <c r="H1696" s="210">
        <v>5</v>
      </c>
      <c r="I1696" s="211"/>
      <c r="J1696" s="212">
        <f>ROUND(I1696*H1696,2)</f>
        <v>0</v>
      </c>
      <c r="K1696" s="208" t="s">
        <v>161</v>
      </c>
      <c r="L1696" s="46"/>
      <c r="M1696" s="213" t="s">
        <v>28</v>
      </c>
      <c r="N1696" s="214" t="s">
        <v>44</v>
      </c>
      <c r="O1696" s="86"/>
      <c r="P1696" s="215">
        <f>O1696*H1696</f>
        <v>0</v>
      </c>
      <c r="Q1696" s="215">
        <v>0</v>
      </c>
      <c r="R1696" s="215">
        <f>Q1696*H1696</f>
        <v>0</v>
      </c>
      <c r="S1696" s="215">
        <v>0</v>
      </c>
      <c r="T1696" s="216">
        <f>S1696*H1696</f>
        <v>0</v>
      </c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R1696" s="217" t="s">
        <v>305</v>
      </c>
      <c r="AT1696" s="217" t="s">
        <v>157</v>
      </c>
      <c r="AU1696" s="217" t="s">
        <v>178</v>
      </c>
      <c r="AY1696" s="19" t="s">
        <v>154</v>
      </c>
      <c r="BE1696" s="218">
        <f>IF(N1696="základní",J1696,0)</f>
        <v>0</v>
      </c>
      <c r="BF1696" s="218">
        <f>IF(N1696="snížená",J1696,0)</f>
        <v>0</v>
      </c>
      <c r="BG1696" s="218">
        <f>IF(N1696="zákl. přenesená",J1696,0)</f>
        <v>0</v>
      </c>
      <c r="BH1696" s="218">
        <f>IF(N1696="sníž. přenesená",J1696,0)</f>
        <v>0</v>
      </c>
      <c r="BI1696" s="218">
        <f>IF(N1696="nulová",J1696,0)</f>
        <v>0</v>
      </c>
      <c r="BJ1696" s="19" t="s">
        <v>81</v>
      </c>
      <c r="BK1696" s="218">
        <f>ROUND(I1696*H1696,2)</f>
        <v>0</v>
      </c>
      <c r="BL1696" s="19" t="s">
        <v>305</v>
      </c>
      <c r="BM1696" s="217" t="s">
        <v>1924</v>
      </c>
    </row>
    <row r="1697" spans="1:47" s="2" customFormat="1" ht="12">
      <c r="A1697" s="40"/>
      <c r="B1697" s="41"/>
      <c r="C1697" s="42"/>
      <c r="D1697" s="219" t="s">
        <v>164</v>
      </c>
      <c r="E1697" s="42"/>
      <c r="F1697" s="220" t="s">
        <v>1378</v>
      </c>
      <c r="G1697" s="42"/>
      <c r="H1697" s="42"/>
      <c r="I1697" s="221"/>
      <c r="J1697" s="42"/>
      <c r="K1697" s="42"/>
      <c r="L1697" s="46"/>
      <c r="M1697" s="222"/>
      <c r="N1697" s="223"/>
      <c r="O1697" s="86"/>
      <c r="P1697" s="86"/>
      <c r="Q1697" s="86"/>
      <c r="R1697" s="86"/>
      <c r="S1697" s="86"/>
      <c r="T1697" s="87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T1697" s="19" t="s">
        <v>164</v>
      </c>
      <c r="AU1697" s="19" t="s">
        <v>178</v>
      </c>
    </row>
    <row r="1698" spans="1:47" s="2" customFormat="1" ht="12">
      <c r="A1698" s="40"/>
      <c r="B1698" s="41"/>
      <c r="C1698" s="42"/>
      <c r="D1698" s="224" t="s">
        <v>166</v>
      </c>
      <c r="E1698" s="42"/>
      <c r="F1698" s="225" t="s">
        <v>1380</v>
      </c>
      <c r="G1698" s="42"/>
      <c r="H1698" s="42"/>
      <c r="I1698" s="221"/>
      <c r="J1698" s="42"/>
      <c r="K1698" s="42"/>
      <c r="L1698" s="46"/>
      <c r="M1698" s="222"/>
      <c r="N1698" s="223"/>
      <c r="O1698" s="86"/>
      <c r="P1698" s="86"/>
      <c r="Q1698" s="86"/>
      <c r="R1698" s="86"/>
      <c r="S1698" s="86"/>
      <c r="T1698" s="87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T1698" s="19" t="s">
        <v>166</v>
      </c>
      <c r="AU1698" s="19" t="s">
        <v>178</v>
      </c>
    </row>
    <row r="1699" spans="1:51" s="13" customFormat="1" ht="12">
      <c r="A1699" s="13"/>
      <c r="B1699" s="226"/>
      <c r="C1699" s="227"/>
      <c r="D1699" s="219" t="s">
        <v>168</v>
      </c>
      <c r="E1699" s="228" t="s">
        <v>28</v>
      </c>
      <c r="F1699" s="229" t="s">
        <v>1381</v>
      </c>
      <c r="G1699" s="227"/>
      <c r="H1699" s="228" t="s">
        <v>28</v>
      </c>
      <c r="I1699" s="230"/>
      <c r="J1699" s="227"/>
      <c r="K1699" s="227"/>
      <c r="L1699" s="231"/>
      <c r="M1699" s="232"/>
      <c r="N1699" s="233"/>
      <c r="O1699" s="233"/>
      <c r="P1699" s="233"/>
      <c r="Q1699" s="233"/>
      <c r="R1699" s="233"/>
      <c r="S1699" s="233"/>
      <c r="T1699" s="234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35" t="s">
        <v>168</v>
      </c>
      <c r="AU1699" s="235" t="s">
        <v>178</v>
      </c>
      <c r="AV1699" s="13" t="s">
        <v>81</v>
      </c>
      <c r="AW1699" s="13" t="s">
        <v>35</v>
      </c>
      <c r="AX1699" s="13" t="s">
        <v>73</v>
      </c>
      <c r="AY1699" s="235" t="s">
        <v>154</v>
      </c>
    </row>
    <row r="1700" spans="1:51" s="14" customFormat="1" ht="12">
      <c r="A1700" s="14"/>
      <c r="B1700" s="236"/>
      <c r="C1700" s="237"/>
      <c r="D1700" s="219" t="s">
        <v>168</v>
      </c>
      <c r="E1700" s="238" t="s">
        <v>28</v>
      </c>
      <c r="F1700" s="239" t="s">
        <v>196</v>
      </c>
      <c r="G1700" s="237"/>
      <c r="H1700" s="240">
        <v>5</v>
      </c>
      <c r="I1700" s="241"/>
      <c r="J1700" s="237"/>
      <c r="K1700" s="237"/>
      <c r="L1700" s="242"/>
      <c r="M1700" s="243"/>
      <c r="N1700" s="244"/>
      <c r="O1700" s="244"/>
      <c r="P1700" s="244"/>
      <c r="Q1700" s="244"/>
      <c r="R1700" s="244"/>
      <c r="S1700" s="244"/>
      <c r="T1700" s="245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46" t="s">
        <v>168</v>
      </c>
      <c r="AU1700" s="246" t="s">
        <v>178</v>
      </c>
      <c r="AV1700" s="14" t="s">
        <v>83</v>
      </c>
      <c r="AW1700" s="14" t="s">
        <v>35</v>
      </c>
      <c r="AX1700" s="14" t="s">
        <v>81</v>
      </c>
      <c r="AY1700" s="246" t="s">
        <v>154</v>
      </c>
    </row>
    <row r="1701" spans="1:65" s="2" customFormat="1" ht="66.75" customHeight="1">
      <c r="A1701" s="40"/>
      <c r="B1701" s="41"/>
      <c r="C1701" s="206" t="s">
        <v>1925</v>
      </c>
      <c r="D1701" s="206" t="s">
        <v>157</v>
      </c>
      <c r="E1701" s="207" t="s">
        <v>1383</v>
      </c>
      <c r="F1701" s="208" t="s">
        <v>1384</v>
      </c>
      <c r="G1701" s="209" t="s">
        <v>190</v>
      </c>
      <c r="H1701" s="210">
        <v>19.5</v>
      </c>
      <c r="I1701" s="211"/>
      <c r="J1701" s="212">
        <f>ROUND(I1701*H1701,2)</f>
        <v>0</v>
      </c>
      <c r="K1701" s="208" t="s">
        <v>161</v>
      </c>
      <c r="L1701" s="46"/>
      <c r="M1701" s="213" t="s">
        <v>28</v>
      </c>
      <c r="N1701" s="214" t="s">
        <v>44</v>
      </c>
      <c r="O1701" s="86"/>
      <c r="P1701" s="215">
        <f>O1701*H1701</f>
        <v>0</v>
      </c>
      <c r="Q1701" s="215">
        <v>0.008</v>
      </c>
      <c r="R1701" s="215">
        <f>Q1701*H1701</f>
        <v>0.156</v>
      </c>
      <c r="S1701" s="215">
        <v>0</v>
      </c>
      <c r="T1701" s="216">
        <f>S1701*H1701</f>
        <v>0</v>
      </c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R1701" s="217" t="s">
        <v>305</v>
      </c>
      <c r="AT1701" s="217" t="s">
        <v>157</v>
      </c>
      <c r="AU1701" s="217" t="s">
        <v>178</v>
      </c>
      <c r="AY1701" s="19" t="s">
        <v>154</v>
      </c>
      <c r="BE1701" s="218">
        <f>IF(N1701="základní",J1701,0)</f>
        <v>0</v>
      </c>
      <c r="BF1701" s="218">
        <f>IF(N1701="snížená",J1701,0)</f>
        <v>0</v>
      </c>
      <c r="BG1701" s="218">
        <f>IF(N1701="zákl. přenesená",J1701,0)</f>
        <v>0</v>
      </c>
      <c r="BH1701" s="218">
        <f>IF(N1701="sníž. přenesená",J1701,0)</f>
        <v>0</v>
      </c>
      <c r="BI1701" s="218">
        <f>IF(N1701="nulová",J1701,0)</f>
        <v>0</v>
      </c>
      <c r="BJ1701" s="19" t="s">
        <v>81</v>
      </c>
      <c r="BK1701" s="218">
        <f>ROUND(I1701*H1701,2)</f>
        <v>0</v>
      </c>
      <c r="BL1701" s="19" t="s">
        <v>305</v>
      </c>
      <c r="BM1701" s="217" t="s">
        <v>1926</v>
      </c>
    </row>
    <row r="1702" spans="1:47" s="2" customFormat="1" ht="12">
      <c r="A1702" s="40"/>
      <c r="B1702" s="41"/>
      <c r="C1702" s="42"/>
      <c r="D1702" s="219" t="s">
        <v>164</v>
      </c>
      <c r="E1702" s="42"/>
      <c r="F1702" s="220" t="s">
        <v>1384</v>
      </c>
      <c r="G1702" s="42"/>
      <c r="H1702" s="42"/>
      <c r="I1702" s="221"/>
      <c r="J1702" s="42"/>
      <c r="K1702" s="42"/>
      <c r="L1702" s="46"/>
      <c r="M1702" s="222"/>
      <c r="N1702" s="223"/>
      <c r="O1702" s="86"/>
      <c r="P1702" s="86"/>
      <c r="Q1702" s="86"/>
      <c r="R1702" s="86"/>
      <c r="S1702" s="86"/>
      <c r="T1702" s="87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T1702" s="19" t="s">
        <v>164</v>
      </c>
      <c r="AU1702" s="19" t="s">
        <v>178</v>
      </c>
    </row>
    <row r="1703" spans="1:47" s="2" customFormat="1" ht="12">
      <c r="A1703" s="40"/>
      <c r="B1703" s="41"/>
      <c r="C1703" s="42"/>
      <c r="D1703" s="224" t="s">
        <v>166</v>
      </c>
      <c r="E1703" s="42"/>
      <c r="F1703" s="225" t="s">
        <v>1386</v>
      </c>
      <c r="G1703" s="42"/>
      <c r="H1703" s="42"/>
      <c r="I1703" s="221"/>
      <c r="J1703" s="42"/>
      <c r="K1703" s="42"/>
      <c r="L1703" s="46"/>
      <c r="M1703" s="222"/>
      <c r="N1703" s="223"/>
      <c r="O1703" s="86"/>
      <c r="P1703" s="86"/>
      <c r="Q1703" s="86"/>
      <c r="R1703" s="86"/>
      <c r="S1703" s="86"/>
      <c r="T1703" s="87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T1703" s="19" t="s">
        <v>166</v>
      </c>
      <c r="AU1703" s="19" t="s">
        <v>178</v>
      </c>
    </row>
    <row r="1704" spans="1:51" s="13" customFormat="1" ht="12">
      <c r="A1704" s="13"/>
      <c r="B1704" s="226"/>
      <c r="C1704" s="227"/>
      <c r="D1704" s="219" t="s">
        <v>168</v>
      </c>
      <c r="E1704" s="228" t="s">
        <v>28</v>
      </c>
      <c r="F1704" s="229" t="s">
        <v>1927</v>
      </c>
      <c r="G1704" s="227"/>
      <c r="H1704" s="228" t="s">
        <v>28</v>
      </c>
      <c r="I1704" s="230"/>
      <c r="J1704" s="227"/>
      <c r="K1704" s="227"/>
      <c r="L1704" s="231"/>
      <c r="M1704" s="232"/>
      <c r="N1704" s="233"/>
      <c r="O1704" s="233"/>
      <c r="P1704" s="233"/>
      <c r="Q1704" s="233"/>
      <c r="R1704" s="233"/>
      <c r="S1704" s="233"/>
      <c r="T1704" s="234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5" t="s">
        <v>168</v>
      </c>
      <c r="AU1704" s="235" t="s">
        <v>178</v>
      </c>
      <c r="AV1704" s="13" t="s">
        <v>81</v>
      </c>
      <c r="AW1704" s="13" t="s">
        <v>35</v>
      </c>
      <c r="AX1704" s="13" t="s">
        <v>73</v>
      </c>
      <c r="AY1704" s="235" t="s">
        <v>154</v>
      </c>
    </row>
    <row r="1705" spans="1:51" s="14" customFormat="1" ht="12">
      <c r="A1705" s="14"/>
      <c r="B1705" s="236"/>
      <c r="C1705" s="237"/>
      <c r="D1705" s="219" t="s">
        <v>168</v>
      </c>
      <c r="E1705" s="238" t="s">
        <v>28</v>
      </c>
      <c r="F1705" s="239" t="s">
        <v>1928</v>
      </c>
      <c r="G1705" s="237"/>
      <c r="H1705" s="240">
        <v>5.1</v>
      </c>
      <c r="I1705" s="241"/>
      <c r="J1705" s="237"/>
      <c r="K1705" s="237"/>
      <c r="L1705" s="242"/>
      <c r="M1705" s="243"/>
      <c r="N1705" s="244"/>
      <c r="O1705" s="244"/>
      <c r="P1705" s="244"/>
      <c r="Q1705" s="244"/>
      <c r="R1705" s="244"/>
      <c r="S1705" s="244"/>
      <c r="T1705" s="245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46" t="s">
        <v>168</v>
      </c>
      <c r="AU1705" s="246" t="s">
        <v>178</v>
      </c>
      <c r="AV1705" s="14" t="s">
        <v>83</v>
      </c>
      <c r="AW1705" s="14" t="s">
        <v>35</v>
      </c>
      <c r="AX1705" s="14" t="s">
        <v>73</v>
      </c>
      <c r="AY1705" s="246" t="s">
        <v>154</v>
      </c>
    </row>
    <row r="1706" spans="1:51" s="14" customFormat="1" ht="12">
      <c r="A1706" s="14"/>
      <c r="B1706" s="236"/>
      <c r="C1706" s="237"/>
      <c r="D1706" s="219" t="s">
        <v>168</v>
      </c>
      <c r="E1706" s="238" t="s">
        <v>28</v>
      </c>
      <c r="F1706" s="239" t="s">
        <v>1929</v>
      </c>
      <c r="G1706" s="237"/>
      <c r="H1706" s="240">
        <v>14.1</v>
      </c>
      <c r="I1706" s="241"/>
      <c r="J1706" s="237"/>
      <c r="K1706" s="237"/>
      <c r="L1706" s="242"/>
      <c r="M1706" s="243"/>
      <c r="N1706" s="244"/>
      <c r="O1706" s="244"/>
      <c r="P1706" s="244"/>
      <c r="Q1706" s="244"/>
      <c r="R1706" s="244"/>
      <c r="S1706" s="244"/>
      <c r="T1706" s="245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46" t="s">
        <v>168</v>
      </c>
      <c r="AU1706" s="246" t="s">
        <v>178</v>
      </c>
      <c r="AV1706" s="14" t="s">
        <v>83</v>
      </c>
      <c r="AW1706" s="14" t="s">
        <v>35</v>
      </c>
      <c r="AX1706" s="14" t="s">
        <v>73</v>
      </c>
      <c r="AY1706" s="246" t="s">
        <v>154</v>
      </c>
    </row>
    <row r="1707" spans="1:51" s="14" customFormat="1" ht="12">
      <c r="A1707" s="14"/>
      <c r="B1707" s="236"/>
      <c r="C1707" s="237"/>
      <c r="D1707" s="219" t="s">
        <v>168</v>
      </c>
      <c r="E1707" s="238" t="s">
        <v>28</v>
      </c>
      <c r="F1707" s="239" t="s">
        <v>1930</v>
      </c>
      <c r="G1707" s="237"/>
      <c r="H1707" s="240">
        <v>0.3</v>
      </c>
      <c r="I1707" s="241"/>
      <c r="J1707" s="237"/>
      <c r="K1707" s="237"/>
      <c r="L1707" s="242"/>
      <c r="M1707" s="243"/>
      <c r="N1707" s="244"/>
      <c r="O1707" s="244"/>
      <c r="P1707" s="244"/>
      <c r="Q1707" s="244"/>
      <c r="R1707" s="244"/>
      <c r="S1707" s="244"/>
      <c r="T1707" s="245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46" t="s">
        <v>168</v>
      </c>
      <c r="AU1707" s="246" t="s">
        <v>178</v>
      </c>
      <c r="AV1707" s="14" t="s">
        <v>83</v>
      </c>
      <c r="AW1707" s="14" t="s">
        <v>35</v>
      </c>
      <c r="AX1707" s="14" t="s">
        <v>73</v>
      </c>
      <c r="AY1707" s="246" t="s">
        <v>154</v>
      </c>
    </row>
    <row r="1708" spans="1:51" s="15" customFormat="1" ht="12">
      <c r="A1708" s="15"/>
      <c r="B1708" s="247"/>
      <c r="C1708" s="248"/>
      <c r="D1708" s="219" t="s">
        <v>168</v>
      </c>
      <c r="E1708" s="249" t="s">
        <v>28</v>
      </c>
      <c r="F1708" s="250" t="s">
        <v>222</v>
      </c>
      <c r="G1708" s="248"/>
      <c r="H1708" s="251">
        <v>19.5</v>
      </c>
      <c r="I1708" s="252"/>
      <c r="J1708" s="248"/>
      <c r="K1708" s="248"/>
      <c r="L1708" s="253"/>
      <c r="M1708" s="254"/>
      <c r="N1708" s="255"/>
      <c r="O1708" s="255"/>
      <c r="P1708" s="255"/>
      <c r="Q1708" s="255"/>
      <c r="R1708" s="255"/>
      <c r="S1708" s="255"/>
      <c r="T1708" s="256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T1708" s="257" t="s">
        <v>168</v>
      </c>
      <c r="AU1708" s="257" t="s">
        <v>178</v>
      </c>
      <c r="AV1708" s="15" t="s">
        <v>162</v>
      </c>
      <c r="AW1708" s="15" t="s">
        <v>35</v>
      </c>
      <c r="AX1708" s="15" t="s">
        <v>81</v>
      </c>
      <c r="AY1708" s="257" t="s">
        <v>154</v>
      </c>
    </row>
    <row r="1709" spans="1:65" s="2" customFormat="1" ht="24.15" customHeight="1">
      <c r="A1709" s="40"/>
      <c r="B1709" s="41"/>
      <c r="C1709" s="206" t="s">
        <v>1931</v>
      </c>
      <c r="D1709" s="206" t="s">
        <v>157</v>
      </c>
      <c r="E1709" s="207" t="s">
        <v>1932</v>
      </c>
      <c r="F1709" s="208" t="s">
        <v>1933</v>
      </c>
      <c r="G1709" s="209" t="s">
        <v>207</v>
      </c>
      <c r="H1709" s="210">
        <v>1</v>
      </c>
      <c r="I1709" s="211"/>
      <c r="J1709" s="212">
        <f>ROUND(I1709*H1709,2)</f>
        <v>0</v>
      </c>
      <c r="K1709" s="208" t="s">
        <v>161</v>
      </c>
      <c r="L1709" s="46"/>
      <c r="M1709" s="213" t="s">
        <v>28</v>
      </c>
      <c r="N1709" s="214" t="s">
        <v>44</v>
      </c>
      <c r="O1709" s="86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17" t="s">
        <v>305</v>
      </c>
      <c r="AT1709" s="217" t="s">
        <v>157</v>
      </c>
      <c r="AU1709" s="217" t="s">
        <v>178</v>
      </c>
      <c r="AY1709" s="19" t="s">
        <v>154</v>
      </c>
      <c r="BE1709" s="218">
        <f>IF(N1709="základní",J1709,0)</f>
        <v>0</v>
      </c>
      <c r="BF1709" s="218">
        <f>IF(N1709="snížená",J1709,0)</f>
        <v>0</v>
      </c>
      <c r="BG1709" s="218">
        <f>IF(N1709="zákl. přenesená",J1709,0)</f>
        <v>0</v>
      </c>
      <c r="BH1709" s="218">
        <f>IF(N1709="sníž. přenesená",J1709,0)</f>
        <v>0</v>
      </c>
      <c r="BI1709" s="218">
        <f>IF(N1709="nulová",J1709,0)</f>
        <v>0</v>
      </c>
      <c r="BJ1709" s="19" t="s">
        <v>81</v>
      </c>
      <c r="BK1709" s="218">
        <f>ROUND(I1709*H1709,2)</f>
        <v>0</v>
      </c>
      <c r="BL1709" s="19" t="s">
        <v>305</v>
      </c>
      <c r="BM1709" s="217" t="s">
        <v>1934</v>
      </c>
    </row>
    <row r="1710" spans="1:47" s="2" customFormat="1" ht="12">
      <c r="A1710" s="40"/>
      <c r="B1710" s="41"/>
      <c r="C1710" s="42"/>
      <c r="D1710" s="219" t="s">
        <v>164</v>
      </c>
      <c r="E1710" s="42"/>
      <c r="F1710" s="220" t="s">
        <v>1935</v>
      </c>
      <c r="G1710" s="42"/>
      <c r="H1710" s="42"/>
      <c r="I1710" s="221"/>
      <c r="J1710" s="42"/>
      <c r="K1710" s="42"/>
      <c r="L1710" s="46"/>
      <c r="M1710" s="222"/>
      <c r="N1710" s="223"/>
      <c r="O1710" s="86"/>
      <c r="P1710" s="86"/>
      <c r="Q1710" s="86"/>
      <c r="R1710" s="86"/>
      <c r="S1710" s="86"/>
      <c r="T1710" s="87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T1710" s="19" t="s">
        <v>164</v>
      </c>
      <c r="AU1710" s="19" t="s">
        <v>178</v>
      </c>
    </row>
    <row r="1711" spans="1:47" s="2" customFormat="1" ht="12">
      <c r="A1711" s="40"/>
      <c r="B1711" s="41"/>
      <c r="C1711" s="42"/>
      <c r="D1711" s="224" t="s">
        <v>166</v>
      </c>
      <c r="E1711" s="42"/>
      <c r="F1711" s="225" t="s">
        <v>1936</v>
      </c>
      <c r="G1711" s="42"/>
      <c r="H1711" s="42"/>
      <c r="I1711" s="221"/>
      <c r="J1711" s="42"/>
      <c r="K1711" s="42"/>
      <c r="L1711" s="46"/>
      <c r="M1711" s="222"/>
      <c r="N1711" s="223"/>
      <c r="O1711" s="86"/>
      <c r="P1711" s="86"/>
      <c r="Q1711" s="86"/>
      <c r="R1711" s="86"/>
      <c r="S1711" s="86"/>
      <c r="T1711" s="87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T1711" s="19" t="s">
        <v>166</v>
      </c>
      <c r="AU1711" s="19" t="s">
        <v>178</v>
      </c>
    </row>
    <row r="1712" spans="1:51" s="13" customFormat="1" ht="12">
      <c r="A1712" s="13"/>
      <c r="B1712" s="226"/>
      <c r="C1712" s="227"/>
      <c r="D1712" s="219" t="s">
        <v>168</v>
      </c>
      <c r="E1712" s="228" t="s">
        <v>28</v>
      </c>
      <c r="F1712" s="229" t="s">
        <v>1937</v>
      </c>
      <c r="G1712" s="227"/>
      <c r="H1712" s="228" t="s">
        <v>28</v>
      </c>
      <c r="I1712" s="230"/>
      <c r="J1712" s="227"/>
      <c r="K1712" s="227"/>
      <c r="L1712" s="231"/>
      <c r="M1712" s="232"/>
      <c r="N1712" s="233"/>
      <c r="O1712" s="233"/>
      <c r="P1712" s="233"/>
      <c r="Q1712" s="233"/>
      <c r="R1712" s="233"/>
      <c r="S1712" s="233"/>
      <c r="T1712" s="234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35" t="s">
        <v>168</v>
      </c>
      <c r="AU1712" s="235" t="s">
        <v>178</v>
      </c>
      <c r="AV1712" s="13" t="s">
        <v>81</v>
      </c>
      <c r="AW1712" s="13" t="s">
        <v>35</v>
      </c>
      <c r="AX1712" s="13" t="s">
        <v>73</v>
      </c>
      <c r="AY1712" s="235" t="s">
        <v>154</v>
      </c>
    </row>
    <row r="1713" spans="1:51" s="14" customFormat="1" ht="12">
      <c r="A1713" s="14"/>
      <c r="B1713" s="236"/>
      <c r="C1713" s="237"/>
      <c r="D1713" s="219" t="s">
        <v>168</v>
      </c>
      <c r="E1713" s="238" t="s">
        <v>28</v>
      </c>
      <c r="F1713" s="239" t="s">
        <v>81</v>
      </c>
      <c r="G1713" s="237"/>
      <c r="H1713" s="240">
        <v>1</v>
      </c>
      <c r="I1713" s="241"/>
      <c r="J1713" s="237"/>
      <c r="K1713" s="237"/>
      <c r="L1713" s="242"/>
      <c r="M1713" s="243"/>
      <c r="N1713" s="244"/>
      <c r="O1713" s="244"/>
      <c r="P1713" s="244"/>
      <c r="Q1713" s="244"/>
      <c r="R1713" s="244"/>
      <c r="S1713" s="244"/>
      <c r="T1713" s="245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46" t="s">
        <v>168</v>
      </c>
      <c r="AU1713" s="246" t="s">
        <v>178</v>
      </c>
      <c r="AV1713" s="14" t="s">
        <v>83</v>
      </c>
      <c r="AW1713" s="14" t="s">
        <v>35</v>
      </c>
      <c r="AX1713" s="14" t="s">
        <v>81</v>
      </c>
      <c r="AY1713" s="246" t="s">
        <v>154</v>
      </c>
    </row>
    <row r="1714" spans="1:65" s="2" customFormat="1" ht="21.75" customHeight="1">
      <c r="A1714" s="40"/>
      <c r="B1714" s="41"/>
      <c r="C1714" s="269" t="s">
        <v>1938</v>
      </c>
      <c r="D1714" s="269" t="s">
        <v>627</v>
      </c>
      <c r="E1714" s="270" t="s">
        <v>1939</v>
      </c>
      <c r="F1714" s="271" t="s">
        <v>1940</v>
      </c>
      <c r="G1714" s="272" t="s">
        <v>190</v>
      </c>
      <c r="H1714" s="273">
        <v>2.5</v>
      </c>
      <c r="I1714" s="274"/>
      <c r="J1714" s="275">
        <f>ROUND(I1714*H1714,2)</f>
        <v>0</v>
      </c>
      <c r="K1714" s="271" t="s">
        <v>161</v>
      </c>
      <c r="L1714" s="276"/>
      <c r="M1714" s="277" t="s">
        <v>28</v>
      </c>
      <c r="N1714" s="278" t="s">
        <v>44</v>
      </c>
      <c r="O1714" s="86"/>
      <c r="P1714" s="215">
        <f>O1714*H1714</f>
        <v>0</v>
      </c>
      <c r="Q1714" s="215">
        <v>0.0018</v>
      </c>
      <c r="R1714" s="215">
        <f>Q1714*H1714</f>
        <v>0.0045</v>
      </c>
      <c r="S1714" s="215">
        <v>0</v>
      </c>
      <c r="T1714" s="216">
        <f>S1714*H1714</f>
        <v>0</v>
      </c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R1714" s="217" t="s">
        <v>442</v>
      </c>
      <c r="AT1714" s="217" t="s">
        <v>627</v>
      </c>
      <c r="AU1714" s="217" t="s">
        <v>178</v>
      </c>
      <c r="AY1714" s="19" t="s">
        <v>154</v>
      </c>
      <c r="BE1714" s="218">
        <f>IF(N1714="základní",J1714,0)</f>
        <v>0</v>
      </c>
      <c r="BF1714" s="218">
        <f>IF(N1714="snížená",J1714,0)</f>
        <v>0</v>
      </c>
      <c r="BG1714" s="218">
        <f>IF(N1714="zákl. přenesená",J1714,0)</f>
        <v>0</v>
      </c>
      <c r="BH1714" s="218">
        <f>IF(N1714="sníž. přenesená",J1714,0)</f>
        <v>0</v>
      </c>
      <c r="BI1714" s="218">
        <f>IF(N1714="nulová",J1714,0)</f>
        <v>0</v>
      </c>
      <c r="BJ1714" s="19" t="s">
        <v>81</v>
      </c>
      <c r="BK1714" s="218">
        <f>ROUND(I1714*H1714,2)</f>
        <v>0</v>
      </c>
      <c r="BL1714" s="19" t="s">
        <v>305</v>
      </c>
      <c r="BM1714" s="217" t="s">
        <v>1941</v>
      </c>
    </row>
    <row r="1715" spans="1:47" s="2" customFormat="1" ht="12">
      <c r="A1715" s="40"/>
      <c r="B1715" s="41"/>
      <c r="C1715" s="42"/>
      <c r="D1715" s="219" t="s">
        <v>164</v>
      </c>
      <c r="E1715" s="42"/>
      <c r="F1715" s="220" t="s">
        <v>1940</v>
      </c>
      <c r="G1715" s="42"/>
      <c r="H1715" s="42"/>
      <c r="I1715" s="221"/>
      <c r="J1715" s="42"/>
      <c r="K1715" s="42"/>
      <c r="L1715" s="46"/>
      <c r="M1715" s="222"/>
      <c r="N1715" s="223"/>
      <c r="O1715" s="86"/>
      <c r="P1715" s="86"/>
      <c r="Q1715" s="86"/>
      <c r="R1715" s="86"/>
      <c r="S1715" s="86"/>
      <c r="T1715" s="87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T1715" s="19" t="s">
        <v>164</v>
      </c>
      <c r="AU1715" s="19" t="s">
        <v>178</v>
      </c>
    </row>
    <row r="1716" spans="1:51" s="13" customFormat="1" ht="12">
      <c r="A1716" s="13"/>
      <c r="B1716" s="226"/>
      <c r="C1716" s="227"/>
      <c r="D1716" s="219" t="s">
        <v>168</v>
      </c>
      <c r="E1716" s="228" t="s">
        <v>28</v>
      </c>
      <c r="F1716" s="229" t="s">
        <v>1942</v>
      </c>
      <c r="G1716" s="227"/>
      <c r="H1716" s="228" t="s">
        <v>28</v>
      </c>
      <c r="I1716" s="230"/>
      <c r="J1716" s="227"/>
      <c r="K1716" s="227"/>
      <c r="L1716" s="231"/>
      <c r="M1716" s="232"/>
      <c r="N1716" s="233"/>
      <c r="O1716" s="233"/>
      <c r="P1716" s="233"/>
      <c r="Q1716" s="233"/>
      <c r="R1716" s="233"/>
      <c r="S1716" s="233"/>
      <c r="T1716" s="234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5" t="s">
        <v>168</v>
      </c>
      <c r="AU1716" s="235" t="s">
        <v>178</v>
      </c>
      <c r="AV1716" s="13" t="s">
        <v>81</v>
      </c>
      <c r="AW1716" s="13" t="s">
        <v>35</v>
      </c>
      <c r="AX1716" s="13" t="s">
        <v>73</v>
      </c>
      <c r="AY1716" s="235" t="s">
        <v>154</v>
      </c>
    </row>
    <row r="1717" spans="1:51" s="14" customFormat="1" ht="12">
      <c r="A1717" s="14"/>
      <c r="B1717" s="236"/>
      <c r="C1717" s="237"/>
      <c r="D1717" s="219" t="s">
        <v>168</v>
      </c>
      <c r="E1717" s="238" t="s">
        <v>28</v>
      </c>
      <c r="F1717" s="239" t="s">
        <v>1943</v>
      </c>
      <c r="G1717" s="237"/>
      <c r="H1717" s="240">
        <v>2.5</v>
      </c>
      <c r="I1717" s="241"/>
      <c r="J1717" s="237"/>
      <c r="K1717" s="237"/>
      <c r="L1717" s="242"/>
      <c r="M1717" s="243"/>
      <c r="N1717" s="244"/>
      <c r="O1717" s="244"/>
      <c r="P1717" s="244"/>
      <c r="Q1717" s="244"/>
      <c r="R1717" s="244"/>
      <c r="S1717" s="244"/>
      <c r="T1717" s="245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46" t="s">
        <v>168</v>
      </c>
      <c r="AU1717" s="246" t="s">
        <v>178</v>
      </c>
      <c r="AV1717" s="14" t="s">
        <v>83</v>
      </c>
      <c r="AW1717" s="14" t="s">
        <v>35</v>
      </c>
      <c r="AX1717" s="14" t="s">
        <v>81</v>
      </c>
      <c r="AY1717" s="246" t="s">
        <v>154</v>
      </c>
    </row>
    <row r="1718" spans="1:65" s="2" customFormat="1" ht="24.15" customHeight="1">
      <c r="A1718" s="40"/>
      <c r="B1718" s="41"/>
      <c r="C1718" s="206" t="s">
        <v>1944</v>
      </c>
      <c r="D1718" s="206" t="s">
        <v>157</v>
      </c>
      <c r="E1718" s="207" t="s">
        <v>1401</v>
      </c>
      <c r="F1718" s="208" t="s">
        <v>1402</v>
      </c>
      <c r="G1718" s="209" t="s">
        <v>549</v>
      </c>
      <c r="H1718" s="210">
        <v>0.224</v>
      </c>
      <c r="I1718" s="211"/>
      <c r="J1718" s="212">
        <f>ROUND(I1718*H1718,2)</f>
        <v>0</v>
      </c>
      <c r="K1718" s="208" t="s">
        <v>161</v>
      </c>
      <c r="L1718" s="46"/>
      <c r="M1718" s="213" t="s">
        <v>28</v>
      </c>
      <c r="N1718" s="214" t="s">
        <v>44</v>
      </c>
      <c r="O1718" s="86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R1718" s="217" t="s">
        <v>305</v>
      </c>
      <c r="AT1718" s="217" t="s">
        <v>157</v>
      </c>
      <c r="AU1718" s="217" t="s">
        <v>178</v>
      </c>
      <c r="AY1718" s="19" t="s">
        <v>154</v>
      </c>
      <c r="BE1718" s="218">
        <f>IF(N1718="základní",J1718,0)</f>
        <v>0</v>
      </c>
      <c r="BF1718" s="218">
        <f>IF(N1718="snížená",J1718,0)</f>
        <v>0</v>
      </c>
      <c r="BG1718" s="218">
        <f>IF(N1718="zákl. přenesená",J1718,0)</f>
        <v>0</v>
      </c>
      <c r="BH1718" s="218">
        <f>IF(N1718="sníž. přenesená",J1718,0)</f>
        <v>0</v>
      </c>
      <c r="BI1718" s="218">
        <f>IF(N1718="nulová",J1718,0)</f>
        <v>0</v>
      </c>
      <c r="BJ1718" s="19" t="s">
        <v>81</v>
      </c>
      <c r="BK1718" s="218">
        <f>ROUND(I1718*H1718,2)</f>
        <v>0</v>
      </c>
      <c r="BL1718" s="19" t="s">
        <v>305</v>
      </c>
      <c r="BM1718" s="217" t="s">
        <v>1945</v>
      </c>
    </row>
    <row r="1719" spans="1:47" s="2" customFormat="1" ht="12">
      <c r="A1719" s="40"/>
      <c r="B1719" s="41"/>
      <c r="C1719" s="42"/>
      <c r="D1719" s="219" t="s">
        <v>164</v>
      </c>
      <c r="E1719" s="42"/>
      <c r="F1719" s="220" t="s">
        <v>1404</v>
      </c>
      <c r="G1719" s="42"/>
      <c r="H1719" s="42"/>
      <c r="I1719" s="221"/>
      <c r="J1719" s="42"/>
      <c r="K1719" s="42"/>
      <c r="L1719" s="46"/>
      <c r="M1719" s="222"/>
      <c r="N1719" s="223"/>
      <c r="O1719" s="86"/>
      <c r="P1719" s="86"/>
      <c r="Q1719" s="86"/>
      <c r="R1719" s="86"/>
      <c r="S1719" s="86"/>
      <c r="T1719" s="87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T1719" s="19" t="s">
        <v>164</v>
      </c>
      <c r="AU1719" s="19" t="s">
        <v>178</v>
      </c>
    </row>
    <row r="1720" spans="1:47" s="2" customFormat="1" ht="12">
      <c r="A1720" s="40"/>
      <c r="B1720" s="41"/>
      <c r="C1720" s="42"/>
      <c r="D1720" s="224" t="s">
        <v>166</v>
      </c>
      <c r="E1720" s="42"/>
      <c r="F1720" s="225" t="s">
        <v>1405</v>
      </c>
      <c r="G1720" s="42"/>
      <c r="H1720" s="42"/>
      <c r="I1720" s="221"/>
      <c r="J1720" s="42"/>
      <c r="K1720" s="42"/>
      <c r="L1720" s="46"/>
      <c r="M1720" s="222"/>
      <c r="N1720" s="223"/>
      <c r="O1720" s="86"/>
      <c r="P1720" s="86"/>
      <c r="Q1720" s="86"/>
      <c r="R1720" s="86"/>
      <c r="S1720" s="86"/>
      <c r="T1720" s="87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T1720" s="19" t="s">
        <v>166</v>
      </c>
      <c r="AU1720" s="19" t="s">
        <v>178</v>
      </c>
    </row>
    <row r="1721" spans="1:63" s="12" customFormat="1" ht="20.85" customHeight="1">
      <c r="A1721" s="12"/>
      <c r="B1721" s="190"/>
      <c r="C1721" s="191"/>
      <c r="D1721" s="192" t="s">
        <v>72</v>
      </c>
      <c r="E1721" s="204" t="s">
        <v>1456</v>
      </c>
      <c r="F1721" s="204" t="s">
        <v>1457</v>
      </c>
      <c r="G1721" s="191"/>
      <c r="H1721" s="191"/>
      <c r="I1721" s="194"/>
      <c r="J1721" s="205">
        <f>BK1721</f>
        <v>0</v>
      </c>
      <c r="K1721" s="191"/>
      <c r="L1721" s="196"/>
      <c r="M1721" s="197"/>
      <c r="N1721" s="198"/>
      <c r="O1721" s="198"/>
      <c r="P1721" s="199">
        <f>SUM(P1722:P1786)</f>
        <v>0</v>
      </c>
      <c r="Q1721" s="198"/>
      <c r="R1721" s="199">
        <f>SUM(R1722:R1786)</f>
        <v>0.216249</v>
      </c>
      <c r="S1721" s="198"/>
      <c r="T1721" s="200">
        <f>SUM(T1722:T1786)</f>
        <v>0</v>
      </c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R1721" s="201" t="s">
        <v>83</v>
      </c>
      <c r="AT1721" s="202" t="s">
        <v>72</v>
      </c>
      <c r="AU1721" s="202" t="s">
        <v>83</v>
      </c>
      <c r="AY1721" s="201" t="s">
        <v>154</v>
      </c>
      <c r="BK1721" s="203">
        <f>SUM(BK1722:BK1786)</f>
        <v>0</v>
      </c>
    </row>
    <row r="1722" spans="1:65" s="2" customFormat="1" ht="24.15" customHeight="1">
      <c r="A1722" s="40"/>
      <c r="B1722" s="41"/>
      <c r="C1722" s="206" t="s">
        <v>1946</v>
      </c>
      <c r="D1722" s="206" t="s">
        <v>157</v>
      </c>
      <c r="E1722" s="207" t="s">
        <v>1459</v>
      </c>
      <c r="F1722" s="208" t="s">
        <v>1460</v>
      </c>
      <c r="G1722" s="209" t="s">
        <v>160</v>
      </c>
      <c r="H1722" s="210">
        <v>80</v>
      </c>
      <c r="I1722" s="211"/>
      <c r="J1722" s="212">
        <f>ROUND(I1722*H1722,2)</f>
        <v>0</v>
      </c>
      <c r="K1722" s="208" t="s">
        <v>161</v>
      </c>
      <c r="L1722" s="46"/>
      <c r="M1722" s="213" t="s">
        <v>28</v>
      </c>
      <c r="N1722" s="214" t="s">
        <v>44</v>
      </c>
      <c r="O1722" s="86"/>
      <c r="P1722" s="215">
        <f>O1722*H1722</f>
        <v>0</v>
      </c>
      <c r="Q1722" s="215">
        <v>0</v>
      </c>
      <c r="R1722" s="215">
        <f>Q1722*H1722</f>
        <v>0</v>
      </c>
      <c r="S1722" s="215">
        <v>0</v>
      </c>
      <c r="T1722" s="216">
        <f>S1722*H1722</f>
        <v>0</v>
      </c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R1722" s="217" t="s">
        <v>162</v>
      </c>
      <c r="AT1722" s="217" t="s">
        <v>157</v>
      </c>
      <c r="AU1722" s="217" t="s">
        <v>178</v>
      </c>
      <c r="AY1722" s="19" t="s">
        <v>154</v>
      </c>
      <c r="BE1722" s="218">
        <f>IF(N1722="základní",J1722,0)</f>
        <v>0</v>
      </c>
      <c r="BF1722" s="218">
        <f>IF(N1722="snížená",J1722,0)</f>
        <v>0</v>
      </c>
      <c r="BG1722" s="218">
        <f>IF(N1722="zákl. přenesená",J1722,0)</f>
        <v>0</v>
      </c>
      <c r="BH1722" s="218">
        <f>IF(N1722="sníž. přenesená",J1722,0)</f>
        <v>0</v>
      </c>
      <c r="BI1722" s="218">
        <f>IF(N1722="nulová",J1722,0)</f>
        <v>0</v>
      </c>
      <c r="BJ1722" s="19" t="s">
        <v>81</v>
      </c>
      <c r="BK1722" s="218">
        <f>ROUND(I1722*H1722,2)</f>
        <v>0</v>
      </c>
      <c r="BL1722" s="19" t="s">
        <v>162</v>
      </c>
      <c r="BM1722" s="217" t="s">
        <v>1947</v>
      </c>
    </row>
    <row r="1723" spans="1:47" s="2" customFormat="1" ht="12">
      <c r="A1723" s="40"/>
      <c r="B1723" s="41"/>
      <c r="C1723" s="42"/>
      <c r="D1723" s="219" t="s">
        <v>164</v>
      </c>
      <c r="E1723" s="42"/>
      <c r="F1723" s="220" t="s">
        <v>1462</v>
      </c>
      <c r="G1723" s="42"/>
      <c r="H1723" s="42"/>
      <c r="I1723" s="221"/>
      <c r="J1723" s="42"/>
      <c r="K1723" s="42"/>
      <c r="L1723" s="46"/>
      <c r="M1723" s="222"/>
      <c r="N1723" s="223"/>
      <c r="O1723" s="86"/>
      <c r="P1723" s="86"/>
      <c r="Q1723" s="86"/>
      <c r="R1723" s="86"/>
      <c r="S1723" s="86"/>
      <c r="T1723" s="87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T1723" s="19" t="s">
        <v>164</v>
      </c>
      <c r="AU1723" s="19" t="s">
        <v>178</v>
      </c>
    </row>
    <row r="1724" spans="1:47" s="2" customFormat="1" ht="12">
      <c r="A1724" s="40"/>
      <c r="B1724" s="41"/>
      <c r="C1724" s="42"/>
      <c r="D1724" s="224" t="s">
        <v>166</v>
      </c>
      <c r="E1724" s="42"/>
      <c r="F1724" s="225" t="s">
        <v>1463</v>
      </c>
      <c r="G1724" s="42"/>
      <c r="H1724" s="42"/>
      <c r="I1724" s="221"/>
      <c r="J1724" s="42"/>
      <c r="K1724" s="42"/>
      <c r="L1724" s="46"/>
      <c r="M1724" s="222"/>
      <c r="N1724" s="223"/>
      <c r="O1724" s="86"/>
      <c r="P1724" s="86"/>
      <c r="Q1724" s="86"/>
      <c r="R1724" s="86"/>
      <c r="S1724" s="86"/>
      <c r="T1724" s="87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T1724" s="19" t="s">
        <v>166</v>
      </c>
      <c r="AU1724" s="19" t="s">
        <v>178</v>
      </c>
    </row>
    <row r="1725" spans="1:51" s="13" customFormat="1" ht="12">
      <c r="A1725" s="13"/>
      <c r="B1725" s="226"/>
      <c r="C1725" s="227"/>
      <c r="D1725" s="219" t="s">
        <v>168</v>
      </c>
      <c r="E1725" s="228" t="s">
        <v>28</v>
      </c>
      <c r="F1725" s="229" t="s">
        <v>1948</v>
      </c>
      <c r="G1725" s="227"/>
      <c r="H1725" s="228" t="s">
        <v>28</v>
      </c>
      <c r="I1725" s="230"/>
      <c r="J1725" s="227"/>
      <c r="K1725" s="227"/>
      <c r="L1725" s="231"/>
      <c r="M1725" s="232"/>
      <c r="N1725" s="233"/>
      <c r="O1725" s="233"/>
      <c r="P1725" s="233"/>
      <c r="Q1725" s="233"/>
      <c r="R1725" s="233"/>
      <c r="S1725" s="233"/>
      <c r="T1725" s="234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5" t="s">
        <v>168</v>
      </c>
      <c r="AU1725" s="235" t="s">
        <v>178</v>
      </c>
      <c r="AV1725" s="13" t="s">
        <v>81</v>
      </c>
      <c r="AW1725" s="13" t="s">
        <v>35</v>
      </c>
      <c r="AX1725" s="13" t="s">
        <v>73</v>
      </c>
      <c r="AY1725" s="235" t="s">
        <v>154</v>
      </c>
    </row>
    <row r="1726" spans="1:51" s="14" customFormat="1" ht="12">
      <c r="A1726" s="14"/>
      <c r="B1726" s="236"/>
      <c r="C1726" s="237"/>
      <c r="D1726" s="219" t="s">
        <v>168</v>
      </c>
      <c r="E1726" s="238" t="s">
        <v>28</v>
      </c>
      <c r="F1726" s="239" t="s">
        <v>1949</v>
      </c>
      <c r="G1726" s="237"/>
      <c r="H1726" s="240">
        <v>19.3</v>
      </c>
      <c r="I1726" s="241"/>
      <c r="J1726" s="237"/>
      <c r="K1726" s="237"/>
      <c r="L1726" s="242"/>
      <c r="M1726" s="243"/>
      <c r="N1726" s="244"/>
      <c r="O1726" s="244"/>
      <c r="P1726" s="244"/>
      <c r="Q1726" s="244"/>
      <c r="R1726" s="244"/>
      <c r="S1726" s="244"/>
      <c r="T1726" s="245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46" t="s">
        <v>168</v>
      </c>
      <c r="AU1726" s="246" t="s">
        <v>178</v>
      </c>
      <c r="AV1726" s="14" t="s">
        <v>83</v>
      </c>
      <c r="AW1726" s="14" t="s">
        <v>35</v>
      </c>
      <c r="AX1726" s="14" t="s">
        <v>73</v>
      </c>
      <c r="AY1726" s="246" t="s">
        <v>154</v>
      </c>
    </row>
    <row r="1727" spans="1:51" s="13" customFormat="1" ht="12">
      <c r="A1727" s="13"/>
      <c r="B1727" s="226"/>
      <c r="C1727" s="227"/>
      <c r="D1727" s="219" t="s">
        <v>168</v>
      </c>
      <c r="E1727" s="228" t="s">
        <v>28</v>
      </c>
      <c r="F1727" s="229" t="s">
        <v>1950</v>
      </c>
      <c r="G1727" s="227"/>
      <c r="H1727" s="228" t="s">
        <v>28</v>
      </c>
      <c r="I1727" s="230"/>
      <c r="J1727" s="227"/>
      <c r="K1727" s="227"/>
      <c r="L1727" s="231"/>
      <c r="M1727" s="232"/>
      <c r="N1727" s="233"/>
      <c r="O1727" s="233"/>
      <c r="P1727" s="233"/>
      <c r="Q1727" s="233"/>
      <c r="R1727" s="233"/>
      <c r="S1727" s="233"/>
      <c r="T1727" s="234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35" t="s">
        <v>168</v>
      </c>
      <c r="AU1727" s="235" t="s">
        <v>178</v>
      </c>
      <c r="AV1727" s="13" t="s">
        <v>81</v>
      </c>
      <c r="AW1727" s="13" t="s">
        <v>35</v>
      </c>
      <c r="AX1727" s="13" t="s">
        <v>73</v>
      </c>
      <c r="AY1727" s="235" t="s">
        <v>154</v>
      </c>
    </row>
    <row r="1728" spans="1:51" s="14" customFormat="1" ht="12">
      <c r="A1728" s="14"/>
      <c r="B1728" s="236"/>
      <c r="C1728" s="237"/>
      <c r="D1728" s="219" t="s">
        <v>168</v>
      </c>
      <c r="E1728" s="238" t="s">
        <v>28</v>
      </c>
      <c r="F1728" s="239" t="s">
        <v>1951</v>
      </c>
      <c r="G1728" s="237"/>
      <c r="H1728" s="240">
        <v>56.4</v>
      </c>
      <c r="I1728" s="241"/>
      <c r="J1728" s="237"/>
      <c r="K1728" s="237"/>
      <c r="L1728" s="242"/>
      <c r="M1728" s="243"/>
      <c r="N1728" s="244"/>
      <c r="O1728" s="244"/>
      <c r="P1728" s="244"/>
      <c r="Q1728" s="244"/>
      <c r="R1728" s="244"/>
      <c r="S1728" s="244"/>
      <c r="T1728" s="245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46" t="s">
        <v>168</v>
      </c>
      <c r="AU1728" s="246" t="s">
        <v>178</v>
      </c>
      <c r="AV1728" s="14" t="s">
        <v>83</v>
      </c>
      <c r="AW1728" s="14" t="s">
        <v>35</v>
      </c>
      <c r="AX1728" s="14" t="s">
        <v>73</v>
      </c>
      <c r="AY1728" s="246" t="s">
        <v>154</v>
      </c>
    </row>
    <row r="1729" spans="1:51" s="14" customFormat="1" ht="12">
      <c r="A1729" s="14"/>
      <c r="B1729" s="236"/>
      <c r="C1729" s="237"/>
      <c r="D1729" s="219" t="s">
        <v>168</v>
      </c>
      <c r="E1729" s="238" t="s">
        <v>28</v>
      </c>
      <c r="F1729" s="239" t="s">
        <v>1952</v>
      </c>
      <c r="G1729" s="237"/>
      <c r="H1729" s="240">
        <v>4.3</v>
      </c>
      <c r="I1729" s="241"/>
      <c r="J1729" s="237"/>
      <c r="K1729" s="237"/>
      <c r="L1729" s="242"/>
      <c r="M1729" s="243"/>
      <c r="N1729" s="244"/>
      <c r="O1729" s="244"/>
      <c r="P1729" s="244"/>
      <c r="Q1729" s="244"/>
      <c r="R1729" s="244"/>
      <c r="S1729" s="244"/>
      <c r="T1729" s="245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46" t="s">
        <v>168</v>
      </c>
      <c r="AU1729" s="246" t="s">
        <v>178</v>
      </c>
      <c r="AV1729" s="14" t="s">
        <v>83</v>
      </c>
      <c r="AW1729" s="14" t="s">
        <v>35</v>
      </c>
      <c r="AX1729" s="14" t="s">
        <v>73</v>
      </c>
      <c r="AY1729" s="246" t="s">
        <v>154</v>
      </c>
    </row>
    <row r="1730" spans="1:51" s="15" customFormat="1" ht="12">
      <c r="A1730" s="15"/>
      <c r="B1730" s="247"/>
      <c r="C1730" s="248"/>
      <c r="D1730" s="219" t="s">
        <v>168</v>
      </c>
      <c r="E1730" s="249" t="s">
        <v>28</v>
      </c>
      <c r="F1730" s="250" t="s">
        <v>222</v>
      </c>
      <c r="G1730" s="248"/>
      <c r="H1730" s="251">
        <v>80</v>
      </c>
      <c r="I1730" s="252"/>
      <c r="J1730" s="248"/>
      <c r="K1730" s="248"/>
      <c r="L1730" s="253"/>
      <c r="M1730" s="254"/>
      <c r="N1730" s="255"/>
      <c r="O1730" s="255"/>
      <c r="P1730" s="255"/>
      <c r="Q1730" s="255"/>
      <c r="R1730" s="255"/>
      <c r="S1730" s="255"/>
      <c r="T1730" s="256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T1730" s="257" t="s">
        <v>168</v>
      </c>
      <c r="AU1730" s="257" t="s">
        <v>178</v>
      </c>
      <c r="AV1730" s="15" t="s">
        <v>162</v>
      </c>
      <c r="AW1730" s="15" t="s">
        <v>35</v>
      </c>
      <c r="AX1730" s="15" t="s">
        <v>81</v>
      </c>
      <c r="AY1730" s="257" t="s">
        <v>154</v>
      </c>
    </row>
    <row r="1731" spans="1:65" s="2" customFormat="1" ht="16.5" customHeight="1">
      <c r="A1731" s="40"/>
      <c r="B1731" s="41"/>
      <c r="C1731" s="206" t="s">
        <v>1953</v>
      </c>
      <c r="D1731" s="206" t="s">
        <v>157</v>
      </c>
      <c r="E1731" s="207" t="s">
        <v>1468</v>
      </c>
      <c r="F1731" s="208" t="s">
        <v>1469</v>
      </c>
      <c r="G1731" s="209" t="s">
        <v>160</v>
      </c>
      <c r="H1731" s="210">
        <v>80</v>
      </c>
      <c r="I1731" s="211"/>
      <c r="J1731" s="212">
        <f>ROUND(I1731*H1731,2)</f>
        <v>0</v>
      </c>
      <c r="K1731" s="208" t="s">
        <v>161</v>
      </c>
      <c r="L1731" s="46"/>
      <c r="M1731" s="213" t="s">
        <v>28</v>
      </c>
      <c r="N1731" s="214" t="s">
        <v>44</v>
      </c>
      <c r="O1731" s="86"/>
      <c r="P1731" s="215">
        <f>O1731*H1731</f>
        <v>0</v>
      </c>
      <c r="Q1731" s="215">
        <v>0</v>
      </c>
      <c r="R1731" s="215">
        <f>Q1731*H1731</f>
        <v>0</v>
      </c>
      <c r="S1731" s="215">
        <v>0</v>
      </c>
      <c r="T1731" s="216">
        <f>S1731*H1731</f>
        <v>0</v>
      </c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R1731" s="217" t="s">
        <v>162</v>
      </c>
      <c r="AT1731" s="217" t="s">
        <v>157</v>
      </c>
      <c r="AU1731" s="217" t="s">
        <v>178</v>
      </c>
      <c r="AY1731" s="19" t="s">
        <v>154</v>
      </c>
      <c r="BE1731" s="218">
        <f>IF(N1731="základní",J1731,0)</f>
        <v>0</v>
      </c>
      <c r="BF1731" s="218">
        <f>IF(N1731="snížená",J1731,0)</f>
        <v>0</v>
      </c>
      <c r="BG1731" s="218">
        <f>IF(N1731="zákl. přenesená",J1731,0)</f>
        <v>0</v>
      </c>
      <c r="BH1731" s="218">
        <f>IF(N1731="sníž. přenesená",J1731,0)</f>
        <v>0</v>
      </c>
      <c r="BI1731" s="218">
        <f>IF(N1731="nulová",J1731,0)</f>
        <v>0</v>
      </c>
      <c r="BJ1731" s="19" t="s">
        <v>81</v>
      </c>
      <c r="BK1731" s="218">
        <f>ROUND(I1731*H1731,2)</f>
        <v>0</v>
      </c>
      <c r="BL1731" s="19" t="s">
        <v>162</v>
      </c>
      <c r="BM1731" s="217" t="s">
        <v>1954</v>
      </c>
    </row>
    <row r="1732" spans="1:47" s="2" customFormat="1" ht="12">
      <c r="A1732" s="40"/>
      <c r="B1732" s="41"/>
      <c r="C1732" s="42"/>
      <c r="D1732" s="219" t="s">
        <v>164</v>
      </c>
      <c r="E1732" s="42"/>
      <c r="F1732" s="220" t="s">
        <v>1471</v>
      </c>
      <c r="G1732" s="42"/>
      <c r="H1732" s="42"/>
      <c r="I1732" s="221"/>
      <c r="J1732" s="42"/>
      <c r="K1732" s="42"/>
      <c r="L1732" s="46"/>
      <c r="M1732" s="222"/>
      <c r="N1732" s="223"/>
      <c r="O1732" s="86"/>
      <c r="P1732" s="86"/>
      <c r="Q1732" s="86"/>
      <c r="R1732" s="86"/>
      <c r="S1732" s="86"/>
      <c r="T1732" s="87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T1732" s="19" t="s">
        <v>164</v>
      </c>
      <c r="AU1732" s="19" t="s">
        <v>178</v>
      </c>
    </row>
    <row r="1733" spans="1:47" s="2" customFormat="1" ht="12">
      <c r="A1733" s="40"/>
      <c r="B1733" s="41"/>
      <c r="C1733" s="42"/>
      <c r="D1733" s="224" t="s">
        <v>166</v>
      </c>
      <c r="E1733" s="42"/>
      <c r="F1733" s="225" t="s">
        <v>1472</v>
      </c>
      <c r="G1733" s="42"/>
      <c r="H1733" s="42"/>
      <c r="I1733" s="221"/>
      <c r="J1733" s="42"/>
      <c r="K1733" s="42"/>
      <c r="L1733" s="46"/>
      <c r="M1733" s="222"/>
      <c r="N1733" s="223"/>
      <c r="O1733" s="86"/>
      <c r="P1733" s="86"/>
      <c r="Q1733" s="86"/>
      <c r="R1733" s="86"/>
      <c r="S1733" s="86"/>
      <c r="T1733" s="87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T1733" s="19" t="s">
        <v>166</v>
      </c>
      <c r="AU1733" s="19" t="s">
        <v>178</v>
      </c>
    </row>
    <row r="1734" spans="1:51" s="13" customFormat="1" ht="12">
      <c r="A1734" s="13"/>
      <c r="B1734" s="226"/>
      <c r="C1734" s="227"/>
      <c r="D1734" s="219" t="s">
        <v>168</v>
      </c>
      <c r="E1734" s="228" t="s">
        <v>28</v>
      </c>
      <c r="F1734" s="229" t="s">
        <v>1473</v>
      </c>
      <c r="G1734" s="227"/>
      <c r="H1734" s="228" t="s">
        <v>28</v>
      </c>
      <c r="I1734" s="230"/>
      <c r="J1734" s="227"/>
      <c r="K1734" s="227"/>
      <c r="L1734" s="231"/>
      <c r="M1734" s="232"/>
      <c r="N1734" s="233"/>
      <c r="O1734" s="233"/>
      <c r="P1734" s="233"/>
      <c r="Q1734" s="233"/>
      <c r="R1734" s="233"/>
      <c r="S1734" s="233"/>
      <c r="T1734" s="234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5" t="s">
        <v>168</v>
      </c>
      <c r="AU1734" s="235" t="s">
        <v>178</v>
      </c>
      <c r="AV1734" s="13" t="s">
        <v>81</v>
      </c>
      <c r="AW1734" s="13" t="s">
        <v>35</v>
      </c>
      <c r="AX1734" s="13" t="s">
        <v>73</v>
      </c>
      <c r="AY1734" s="235" t="s">
        <v>154</v>
      </c>
    </row>
    <row r="1735" spans="1:51" s="14" customFormat="1" ht="12">
      <c r="A1735" s="14"/>
      <c r="B1735" s="236"/>
      <c r="C1735" s="237"/>
      <c r="D1735" s="219" t="s">
        <v>168</v>
      </c>
      <c r="E1735" s="238" t="s">
        <v>28</v>
      </c>
      <c r="F1735" s="239" t="s">
        <v>1955</v>
      </c>
      <c r="G1735" s="237"/>
      <c r="H1735" s="240">
        <v>80</v>
      </c>
      <c r="I1735" s="241"/>
      <c r="J1735" s="237"/>
      <c r="K1735" s="237"/>
      <c r="L1735" s="242"/>
      <c r="M1735" s="243"/>
      <c r="N1735" s="244"/>
      <c r="O1735" s="244"/>
      <c r="P1735" s="244"/>
      <c r="Q1735" s="244"/>
      <c r="R1735" s="244"/>
      <c r="S1735" s="244"/>
      <c r="T1735" s="245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46" t="s">
        <v>168</v>
      </c>
      <c r="AU1735" s="246" t="s">
        <v>178</v>
      </c>
      <c r="AV1735" s="14" t="s">
        <v>83</v>
      </c>
      <c r="AW1735" s="14" t="s">
        <v>35</v>
      </c>
      <c r="AX1735" s="14" t="s">
        <v>81</v>
      </c>
      <c r="AY1735" s="246" t="s">
        <v>154</v>
      </c>
    </row>
    <row r="1736" spans="1:65" s="2" customFormat="1" ht="16.5" customHeight="1">
      <c r="A1736" s="40"/>
      <c r="B1736" s="41"/>
      <c r="C1736" s="206" t="s">
        <v>1956</v>
      </c>
      <c r="D1736" s="206" t="s">
        <v>157</v>
      </c>
      <c r="E1736" s="207" t="s">
        <v>1476</v>
      </c>
      <c r="F1736" s="208" t="s">
        <v>1477</v>
      </c>
      <c r="G1736" s="209" t="s">
        <v>160</v>
      </c>
      <c r="H1736" s="210">
        <v>80</v>
      </c>
      <c r="I1736" s="211"/>
      <c r="J1736" s="212">
        <f>ROUND(I1736*H1736,2)</f>
        <v>0</v>
      </c>
      <c r="K1736" s="208" t="s">
        <v>161</v>
      </c>
      <c r="L1736" s="46"/>
      <c r="M1736" s="213" t="s">
        <v>28</v>
      </c>
      <c r="N1736" s="214" t="s">
        <v>44</v>
      </c>
      <c r="O1736" s="86"/>
      <c r="P1736" s="215">
        <f>O1736*H1736</f>
        <v>0</v>
      </c>
      <c r="Q1736" s="215">
        <v>0.0003</v>
      </c>
      <c r="R1736" s="215">
        <f>Q1736*H1736</f>
        <v>0.023999999999999997</v>
      </c>
      <c r="S1736" s="215">
        <v>0</v>
      </c>
      <c r="T1736" s="216">
        <f>S1736*H1736</f>
        <v>0</v>
      </c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R1736" s="217" t="s">
        <v>162</v>
      </c>
      <c r="AT1736" s="217" t="s">
        <v>157</v>
      </c>
      <c r="AU1736" s="217" t="s">
        <v>178</v>
      </c>
      <c r="AY1736" s="19" t="s">
        <v>154</v>
      </c>
      <c r="BE1736" s="218">
        <f>IF(N1736="základní",J1736,0)</f>
        <v>0</v>
      </c>
      <c r="BF1736" s="218">
        <f>IF(N1736="snížená",J1736,0)</f>
        <v>0</v>
      </c>
      <c r="BG1736" s="218">
        <f>IF(N1736="zákl. přenesená",J1736,0)</f>
        <v>0</v>
      </c>
      <c r="BH1736" s="218">
        <f>IF(N1736="sníž. přenesená",J1736,0)</f>
        <v>0</v>
      </c>
      <c r="BI1736" s="218">
        <f>IF(N1736="nulová",J1736,0)</f>
        <v>0</v>
      </c>
      <c r="BJ1736" s="19" t="s">
        <v>81</v>
      </c>
      <c r="BK1736" s="218">
        <f>ROUND(I1736*H1736,2)</f>
        <v>0</v>
      </c>
      <c r="BL1736" s="19" t="s">
        <v>162</v>
      </c>
      <c r="BM1736" s="217" t="s">
        <v>1957</v>
      </c>
    </row>
    <row r="1737" spans="1:47" s="2" customFormat="1" ht="12">
      <c r="A1737" s="40"/>
      <c r="B1737" s="41"/>
      <c r="C1737" s="42"/>
      <c r="D1737" s="219" t="s">
        <v>164</v>
      </c>
      <c r="E1737" s="42"/>
      <c r="F1737" s="220" t="s">
        <v>1479</v>
      </c>
      <c r="G1737" s="42"/>
      <c r="H1737" s="42"/>
      <c r="I1737" s="221"/>
      <c r="J1737" s="42"/>
      <c r="K1737" s="42"/>
      <c r="L1737" s="46"/>
      <c r="M1737" s="222"/>
      <c r="N1737" s="223"/>
      <c r="O1737" s="86"/>
      <c r="P1737" s="86"/>
      <c r="Q1737" s="86"/>
      <c r="R1737" s="86"/>
      <c r="S1737" s="86"/>
      <c r="T1737" s="87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T1737" s="19" t="s">
        <v>164</v>
      </c>
      <c r="AU1737" s="19" t="s">
        <v>178</v>
      </c>
    </row>
    <row r="1738" spans="1:47" s="2" customFormat="1" ht="12">
      <c r="A1738" s="40"/>
      <c r="B1738" s="41"/>
      <c r="C1738" s="42"/>
      <c r="D1738" s="224" t="s">
        <v>166</v>
      </c>
      <c r="E1738" s="42"/>
      <c r="F1738" s="225" t="s">
        <v>1480</v>
      </c>
      <c r="G1738" s="42"/>
      <c r="H1738" s="42"/>
      <c r="I1738" s="221"/>
      <c r="J1738" s="42"/>
      <c r="K1738" s="42"/>
      <c r="L1738" s="46"/>
      <c r="M1738" s="222"/>
      <c r="N1738" s="223"/>
      <c r="O1738" s="86"/>
      <c r="P1738" s="86"/>
      <c r="Q1738" s="86"/>
      <c r="R1738" s="86"/>
      <c r="S1738" s="86"/>
      <c r="T1738" s="87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T1738" s="19" t="s">
        <v>166</v>
      </c>
      <c r="AU1738" s="19" t="s">
        <v>178</v>
      </c>
    </row>
    <row r="1739" spans="1:51" s="13" customFormat="1" ht="12">
      <c r="A1739" s="13"/>
      <c r="B1739" s="226"/>
      <c r="C1739" s="227"/>
      <c r="D1739" s="219" t="s">
        <v>168</v>
      </c>
      <c r="E1739" s="228" t="s">
        <v>28</v>
      </c>
      <c r="F1739" s="229" t="s">
        <v>1481</v>
      </c>
      <c r="G1739" s="227"/>
      <c r="H1739" s="228" t="s">
        <v>28</v>
      </c>
      <c r="I1739" s="230"/>
      <c r="J1739" s="227"/>
      <c r="K1739" s="227"/>
      <c r="L1739" s="231"/>
      <c r="M1739" s="232"/>
      <c r="N1739" s="233"/>
      <c r="O1739" s="233"/>
      <c r="P1739" s="233"/>
      <c r="Q1739" s="233"/>
      <c r="R1739" s="233"/>
      <c r="S1739" s="233"/>
      <c r="T1739" s="234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35" t="s">
        <v>168</v>
      </c>
      <c r="AU1739" s="235" t="s">
        <v>178</v>
      </c>
      <c r="AV1739" s="13" t="s">
        <v>81</v>
      </c>
      <c r="AW1739" s="13" t="s">
        <v>35</v>
      </c>
      <c r="AX1739" s="13" t="s">
        <v>73</v>
      </c>
      <c r="AY1739" s="235" t="s">
        <v>154</v>
      </c>
    </row>
    <row r="1740" spans="1:51" s="14" customFormat="1" ht="12">
      <c r="A1740" s="14"/>
      <c r="B1740" s="236"/>
      <c r="C1740" s="237"/>
      <c r="D1740" s="219" t="s">
        <v>168</v>
      </c>
      <c r="E1740" s="238" t="s">
        <v>28</v>
      </c>
      <c r="F1740" s="239" t="s">
        <v>1955</v>
      </c>
      <c r="G1740" s="237"/>
      <c r="H1740" s="240">
        <v>80</v>
      </c>
      <c r="I1740" s="241"/>
      <c r="J1740" s="237"/>
      <c r="K1740" s="237"/>
      <c r="L1740" s="242"/>
      <c r="M1740" s="243"/>
      <c r="N1740" s="244"/>
      <c r="O1740" s="244"/>
      <c r="P1740" s="244"/>
      <c r="Q1740" s="244"/>
      <c r="R1740" s="244"/>
      <c r="S1740" s="244"/>
      <c r="T1740" s="245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46" t="s">
        <v>168</v>
      </c>
      <c r="AU1740" s="246" t="s">
        <v>178</v>
      </c>
      <c r="AV1740" s="14" t="s">
        <v>83</v>
      </c>
      <c r="AW1740" s="14" t="s">
        <v>35</v>
      </c>
      <c r="AX1740" s="14" t="s">
        <v>81</v>
      </c>
      <c r="AY1740" s="246" t="s">
        <v>154</v>
      </c>
    </row>
    <row r="1741" spans="1:65" s="2" customFormat="1" ht="24.15" customHeight="1">
      <c r="A1741" s="40"/>
      <c r="B1741" s="41"/>
      <c r="C1741" s="206" t="s">
        <v>1958</v>
      </c>
      <c r="D1741" s="206" t="s">
        <v>157</v>
      </c>
      <c r="E1741" s="207" t="s">
        <v>1483</v>
      </c>
      <c r="F1741" s="208" t="s">
        <v>1484</v>
      </c>
      <c r="G1741" s="209" t="s">
        <v>160</v>
      </c>
      <c r="H1741" s="210">
        <v>17</v>
      </c>
      <c r="I1741" s="211"/>
      <c r="J1741" s="212">
        <f>ROUND(I1741*H1741,2)</f>
        <v>0</v>
      </c>
      <c r="K1741" s="208" t="s">
        <v>161</v>
      </c>
      <c r="L1741" s="46"/>
      <c r="M1741" s="213" t="s">
        <v>28</v>
      </c>
      <c r="N1741" s="214" t="s">
        <v>44</v>
      </c>
      <c r="O1741" s="86"/>
      <c r="P1741" s="215">
        <f>O1741*H1741</f>
        <v>0</v>
      </c>
      <c r="Q1741" s="215">
        <v>0.0075</v>
      </c>
      <c r="R1741" s="215">
        <f>Q1741*H1741</f>
        <v>0.1275</v>
      </c>
      <c r="S1741" s="215">
        <v>0</v>
      </c>
      <c r="T1741" s="216">
        <f>S1741*H1741</f>
        <v>0</v>
      </c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R1741" s="217" t="s">
        <v>305</v>
      </c>
      <c r="AT1741" s="217" t="s">
        <v>157</v>
      </c>
      <c r="AU1741" s="217" t="s">
        <v>178</v>
      </c>
      <c r="AY1741" s="19" t="s">
        <v>154</v>
      </c>
      <c r="BE1741" s="218">
        <f>IF(N1741="základní",J1741,0)</f>
        <v>0</v>
      </c>
      <c r="BF1741" s="218">
        <f>IF(N1741="snížená",J1741,0)</f>
        <v>0</v>
      </c>
      <c r="BG1741" s="218">
        <f>IF(N1741="zákl. přenesená",J1741,0)</f>
        <v>0</v>
      </c>
      <c r="BH1741" s="218">
        <f>IF(N1741="sníž. přenesená",J1741,0)</f>
        <v>0</v>
      </c>
      <c r="BI1741" s="218">
        <f>IF(N1741="nulová",J1741,0)</f>
        <v>0</v>
      </c>
      <c r="BJ1741" s="19" t="s">
        <v>81</v>
      </c>
      <c r="BK1741" s="218">
        <f>ROUND(I1741*H1741,2)</f>
        <v>0</v>
      </c>
      <c r="BL1741" s="19" t="s">
        <v>305</v>
      </c>
      <c r="BM1741" s="217" t="s">
        <v>1959</v>
      </c>
    </row>
    <row r="1742" spans="1:47" s="2" customFormat="1" ht="12">
      <c r="A1742" s="40"/>
      <c r="B1742" s="41"/>
      <c r="C1742" s="42"/>
      <c r="D1742" s="219" t="s">
        <v>164</v>
      </c>
      <c r="E1742" s="42"/>
      <c r="F1742" s="220" t="s">
        <v>1486</v>
      </c>
      <c r="G1742" s="42"/>
      <c r="H1742" s="42"/>
      <c r="I1742" s="221"/>
      <c r="J1742" s="42"/>
      <c r="K1742" s="42"/>
      <c r="L1742" s="46"/>
      <c r="M1742" s="222"/>
      <c r="N1742" s="223"/>
      <c r="O1742" s="86"/>
      <c r="P1742" s="86"/>
      <c r="Q1742" s="86"/>
      <c r="R1742" s="86"/>
      <c r="S1742" s="86"/>
      <c r="T1742" s="87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T1742" s="19" t="s">
        <v>164</v>
      </c>
      <c r="AU1742" s="19" t="s">
        <v>178</v>
      </c>
    </row>
    <row r="1743" spans="1:47" s="2" customFormat="1" ht="12">
      <c r="A1743" s="40"/>
      <c r="B1743" s="41"/>
      <c r="C1743" s="42"/>
      <c r="D1743" s="224" t="s">
        <v>166</v>
      </c>
      <c r="E1743" s="42"/>
      <c r="F1743" s="225" t="s">
        <v>1487</v>
      </c>
      <c r="G1743" s="42"/>
      <c r="H1743" s="42"/>
      <c r="I1743" s="221"/>
      <c r="J1743" s="42"/>
      <c r="K1743" s="42"/>
      <c r="L1743" s="46"/>
      <c r="M1743" s="222"/>
      <c r="N1743" s="223"/>
      <c r="O1743" s="86"/>
      <c r="P1743" s="86"/>
      <c r="Q1743" s="86"/>
      <c r="R1743" s="86"/>
      <c r="S1743" s="86"/>
      <c r="T1743" s="87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T1743" s="19" t="s">
        <v>166</v>
      </c>
      <c r="AU1743" s="19" t="s">
        <v>178</v>
      </c>
    </row>
    <row r="1744" spans="1:51" s="13" customFormat="1" ht="12">
      <c r="A1744" s="13"/>
      <c r="B1744" s="226"/>
      <c r="C1744" s="227"/>
      <c r="D1744" s="219" t="s">
        <v>168</v>
      </c>
      <c r="E1744" s="228" t="s">
        <v>28</v>
      </c>
      <c r="F1744" s="229" t="s">
        <v>1960</v>
      </c>
      <c r="G1744" s="227"/>
      <c r="H1744" s="228" t="s">
        <v>28</v>
      </c>
      <c r="I1744" s="230"/>
      <c r="J1744" s="227"/>
      <c r="K1744" s="227"/>
      <c r="L1744" s="231"/>
      <c r="M1744" s="232"/>
      <c r="N1744" s="233"/>
      <c r="O1744" s="233"/>
      <c r="P1744" s="233"/>
      <c r="Q1744" s="233"/>
      <c r="R1744" s="233"/>
      <c r="S1744" s="233"/>
      <c r="T1744" s="234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35" t="s">
        <v>168</v>
      </c>
      <c r="AU1744" s="235" t="s">
        <v>178</v>
      </c>
      <c r="AV1744" s="13" t="s">
        <v>81</v>
      </c>
      <c r="AW1744" s="13" t="s">
        <v>35</v>
      </c>
      <c r="AX1744" s="13" t="s">
        <v>73</v>
      </c>
      <c r="AY1744" s="235" t="s">
        <v>154</v>
      </c>
    </row>
    <row r="1745" spans="1:51" s="14" customFormat="1" ht="12">
      <c r="A1745" s="14"/>
      <c r="B1745" s="236"/>
      <c r="C1745" s="237"/>
      <c r="D1745" s="219" t="s">
        <v>168</v>
      </c>
      <c r="E1745" s="238" t="s">
        <v>28</v>
      </c>
      <c r="F1745" s="239" t="s">
        <v>1791</v>
      </c>
      <c r="G1745" s="237"/>
      <c r="H1745" s="240">
        <v>17</v>
      </c>
      <c r="I1745" s="241"/>
      <c r="J1745" s="237"/>
      <c r="K1745" s="237"/>
      <c r="L1745" s="242"/>
      <c r="M1745" s="243"/>
      <c r="N1745" s="244"/>
      <c r="O1745" s="244"/>
      <c r="P1745" s="244"/>
      <c r="Q1745" s="244"/>
      <c r="R1745" s="244"/>
      <c r="S1745" s="244"/>
      <c r="T1745" s="245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T1745" s="246" t="s">
        <v>168</v>
      </c>
      <c r="AU1745" s="246" t="s">
        <v>178</v>
      </c>
      <c r="AV1745" s="14" t="s">
        <v>83</v>
      </c>
      <c r="AW1745" s="14" t="s">
        <v>35</v>
      </c>
      <c r="AX1745" s="14" t="s">
        <v>81</v>
      </c>
      <c r="AY1745" s="246" t="s">
        <v>154</v>
      </c>
    </row>
    <row r="1746" spans="1:65" s="2" customFormat="1" ht="16.5" customHeight="1">
      <c r="A1746" s="40"/>
      <c r="B1746" s="41"/>
      <c r="C1746" s="206" t="s">
        <v>1961</v>
      </c>
      <c r="D1746" s="206" t="s">
        <v>157</v>
      </c>
      <c r="E1746" s="207" t="s">
        <v>1491</v>
      </c>
      <c r="F1746" s="208" t="s">
        <v>1492</v>
      </c>
      <c r="G1746" s="209" t="s">
        <v>160</v>
      </c>
      <c r="H1746" s="210">
        <v>17</v>
      </c>
      <c r="I1746" s="211"/>
      <c r="J1746" s="212">
        <f>ROUND(I1746*H1746,2)</f>
        <v>0</v>
      </c>
      <c r="K1746" s="208" t="s">
        <v>161</v>
      </c>
      <c r="L1746" s="46"/>
      <c r="M1746" s="213" t="s">
        <v>28</v>
      </c>
      <c r="N1746" s="214" t="s">
        <v>44</v>
      </c>
      <c r="O1746" s="86"/>
      <c r="P1746" s="215">
        <f>O1746*H1746</f>
        <v>0</v>
      </c>
      <c r="Q1746" s="215">
        <v>0.0003</v>
      </c>
      <c r="R1746" s="215">
        <f>Q1746*H1746</f>
        <v>0.0050999999999999995</v>
      </c>
      <c r="S1746" s="215">
        <v>0</v>
      </c>
      <c r="T1746" s="216">
        <f>S1746*H1746</f>
        <v>0</v>
      </c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R1746" s="217" t="s">
        <v>305</v>
      </c>
      <c r="AT1746" s="217" t="s">
        <v>157</v>
      </c>
      <c r="AU1746" s="217" t="s">
        <v>178</v>
      </c>
      <c r="AY1746" s="19" t="s">
        <v>154</v>
      </c>
      <c r="BE1746" s="218">
        <f>IF(N1746="základní",J1746,0)</f>
        <v>0</v>
      </c>
      <c r="BF1746" s="218">
        <f>IF(N1746="snížená",J1746,0)</f>
        <v>0</v>
      </c>
      <c r="BG1746" s="218">
        <f>IF(N1746="zákl. přenesená",J1746,0)</f>
        <v>0</v>
      </c>
      <c r="BH1746" s="218">
        <f>IF(N1746="sníž. přenesená",J1746,0)</f>
        <v>0</v>
      </c>
      <c r="BI1746" s="218">
        <f>IF(N1746="nulová",J1746,0)</f>
        <v>0</v>
      </c>
      <c r="BJ1746" s="19" t="s">
        <v>81</v>
      </c>
      <c r="BK1746" s="218">
        <f>ROUND(I1746*H1746,2)</f>
        <v>0</v>
      </c>
      <c r="BL1746" s="19" t="s">
        <v>305</v>
      </c>
      <c r="BM1746" s="217" t="s">
        <v>1962</v>
      </c>
    </row>
    <row r="1747" spans="1:47" s="2" customFormat="1" ht="12">
      <c r="A1747" s="40"/>
      <c r="B1747" s="41"/>
      <c r="C1747" s="42"/>
      <c r="D1747" s="219" t="s">
        <v>164</v>
      </c>
      <c r="E1747" s="42"/>
      <c r="F1747" s="220" t="s">
        <v>1494</v>
      </c>
      <c r="G1747" s="42"/>
      <c r="H1747" s="42"/>
      <c r="I1747" s="221"/>
      <c r="J1747" s="42"/>
      <c r="K1747" s="42"/>
      <c r="L1747" s="46"/>
      <c r="M1747" s="222"/>
      <c r="N1747" s="223"/>
      <c r="O1747" s="86"/>
      <c r="P1747" s="86"/>
      <c r="Q1747" s="86"/>
      <c r="R1747" s="86"/>
      <c r="S1747" s="86"/>
      <c r="T1747" s="87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T1747" s="19" t="s">
        <v>164</v>
      </c>
      <c r="AU1747" s="19" t="s">
        <v>178</v>
      </c>
    </row>
    <row r="1748" spans="1:47" s="2" customFormat="1" ht="12">
      <c r="A1748" s="40"/>
      <c r="B1748" s="41"/>
      <c r="C1748" s="42"/>
      <c r="D1748" s="224" t="s">
        <v>166</v>
      </c>
      <c r="E1748" s="42"/>
      <c r="F1748" s="225" t="s">
        <v>1495</v>
      </c>
      <c r="G1748" s="42"/>
      <c r="H1748" s="42"/>
      <c r="I1748" s="221"/>
      <c r="J1748" s="42"/>
      <c r="K1748" s="42"/>
      <c r="L1748" s="46"/>
      <c r="M1748" s="222"/>
      <c r="N1748" s="223"/>
      <c r="O1748" s="86"/>
      <c r="P1748" s="86"/>
      <c r="Q1748" s="86"/>
      <c r="R1748" s="86"/>
      <c r="S1748" s="86"/>
      <c r="T1748" s="87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T1748" s="19" t="s">
        <v>166</v>
      </c>
      <c r="AU1748" s="19" t="s">
        <v>178</v>
      </c>
    </row>
    <row r="1749" spans="1:51" s="13" customFormat="1" ht="12">
      <c r="A1749" s="13"/>
      <c r="B1749" s="226"/>
      <c r="C1749" s="227"/>
      <c r="D1749" s="219" t="s">
        <v>168</v>
      </c>
      <c r="E1749" s="228" t="s">
        <v>28</v>
      </c>
      <c r="F1749" s="229" t="s">
        <v>1960</v>
      </c>
      <c r="G1749" s="227"/>
      <c r="H1749" s="228" t="s">
        <v>28</v>
      </c>
      <c r="I1749" s="230"/>
      <c r="J1749" s="227"/>
      <c r="K1749" s="227"/>
      <c r="L1749" s="231"/>
      <c r="M1749" s="232"/>
      <c r="N1749" s="233"/>
      <c r="O1749" s="233"/>
      <c r="P1749" s="233"/>
      <c r="Q1749" s="233"/>
      <c r="R1749" s="233"/>
      <c r="S1749" s="233"/>
      <c r="T1749" s="234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5" t="s">
        <v>168</v>
      </c>
      <c r="AU1749" s="235" t="s">
        <v>178</v>
      </c>
      <c r="AV1749" s="13" t="s">
        <v>81</v>
      </c>
      <c r="AW1749" s="13" t="s">
        <v>35</v>
      </c>
      <c r="AX1749" s="13" t="s">
        <v>73</v>
      </c>
      <c r="AY1749" s="235" t="s">
        <v>154</v>
      </c>
    </row>
    <row r="1750" spans="1:51" s="14" customFormat="1" ht="12">
      <c r="A1750" s="14"/>
      <c r="B1750" s="236"/>
      <c r="C1750" s="237"/>
      <c r="D1750" s="219" t="s">
        <v>168</v>
      </c>
      <c r="E1750" s="238" t="s">
        <v>28</v>
      </c>
      <c r="F1750" s="239" t="s">
        <v>1791</v>
      </c>
      <c r="G1750" s="237"/>
      <c r="H1750" s="240">
        <v>17</v>
      </c>
      <c r="I1750" s="241"/>
      <c r="J1750" s="237"/>
      <c r="K1750" s="237"/>
      <c r="L1750" s="242"/>
      <c r="M1750" s="243"/>
      <c r="N1750" s="244"/>
      <c r="O1750" s="244"/>
      <c r="P1750" s="244"/>
      <c r="Q1750" s="244"/>
      <c r="R1750" s="244"/>
      <c r="S1750" s="244"/>
      <c r="T1750" s="245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46" t="s">
        <v>168</v>
      </c>
      <c r="AU1750" s="246" t="s">
        <v>178</v>
      </c>
      <c r="AV1750" s="14" t="s">
        <v>83</v>
      </c>
      <c r="AW1750" s="14" t="s">
        <v>35</v>
      </c>
      <c r="AX1750" s="14" t="s">
        <v>81</v>
      </c>
      <c r="AY1750" s="246" t="s">
        <v>154</v>
      </c>
    </row>
    <row r="1751" spans="1:65" s="2" customFormat="1" ht="62.7" customHeight="1">
      <c r="A1751" s="40"/>
      <c r="B1751" s="41"/>
      <c r="C1751" s="269" t="s">
        <v>1963</v>
      </c>
      <c r="D1751" s="269" t="s">
        <v>627</v>
      </c>
      <c r="E1751" s="270" t="s">
        <v>1497</v>
      </c>
      <c r="F1751" s="271" t="s">
        <v>1498</v>
      </c>
      <c r="G1751" s="272" t="s">
        <v>160</v>
      </c>
      <c r="H1751" s="273">
        <v>19</v>
      </c>
      <c r="I1751" s="274"/>
      <c r="J1751" s="275">
        <f>ROUND(I1751*H1751,2)</f>
        <v>0</v>
      </c>
      <c r="K1751" s="271" t="s">
        <v>161</v>
      </c>
      <c r="L1751" s="276"/>
      <c r="M1751" s="277" t="s">
        <v>28</v>
      </c>
      <c r="N1751" s="278" t="s">
        <v>44</v>
      </c>
      <c r="O1751" s="86"/>
      <c r="P1751" s="215">
        <f>O1751*H1751</f>
        <v>0</v>
      </c>
      <c r="Q1751" s="215">
        <v>0.00275</v>
      </c>
      <c r="R1751" s="215">
        <f>Q1751*H1751</f>
        <v>0.05225</v>
      </c>
      <c r="S1751" s="215">
        <v>0</v>
      </c>
      <c r="T1751" s="216">
        <f>S1751*H1751</f>
        <v>0</v>
      </c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R1751" s="217" t="s">
        <v>442</v>
      </c>
      <c r="AT1751" s="217" t="s">
        <v>627</v>
      </c>
      <c r="AU1751" s="217" t="s">
        <v>178</v>
      </c>
      <c r="AY1751" s="19" t="s">
        <v>154</v>
      </c>
      <c r="BE1751" s="218">
        <f>IF(N1751="základní",J1751,0)</f>
        <v>0</v>
      </c>
      <c r="BF1751" s="218">
        <f>IF(N1751="snížená",J1751,0)</f>
        <v>0</v>
      </c>
      <c r="BG1751" s="218">
        <f>IF(N1751="zákl. přenesená",J1751,0)</f>
        <v>0</v>
      </c>
      <c r="BH1751" s="218">
        <f>IF(N1751="sníž. přenesená",J1751,0)</f>
        <v>0</v>
      </c>
      <c r="BI1751" s="218">
        <f>IF(N1751="nulová",J1751,0)</f>
        <v>0</v>
      </c>
      <c r="BJ1751" s="19" t="s">
        <v>81</v>
      </c>
      <c r="BK1751" s="218">
        <f>ROUND(I1751*H1751,2)</f>
        <v>0</v>
      </c>
      <c r="BL1751" s="19" t="s">
        <v>305</v>
      </c>
      <c r="BM1751" s="217" t="s">
        <v>1964</v>
      </c>
    </row>
    <row r="1752" spans="1:47" s="2" customFormat="1" ht="12">
      <c r="A1752" s="40"/>
      <c r="B1752" s="41"/>
      <c r="C1752" s="42"/>
      <c r="D1752" s="219" t="s">
        <v>164</v>
      </c>
      <c r="E1752" s="42"/>
      <c r="F1752" s="220" t="s">
        <v>1498</v>
      </c>
      <c r="G1752" s="42"/>
      <c r="H1752" s="42"/>
      <c r="I1752" s="221"/>
      <c r="J1752" s="42"/>
      <c r="K1752" s="42"/>
      <c r="L1752" s="46"/>
      <c r="M1752" s="222"/>
      <c r="N1752" s="223"/>
      <c r="O1752" s="86"/>
      <c r="P1752" s="86"/>
      <c r="Q1752" s="86"/>
      <c r="R1752" s="86"/>
      <c r="S1752" s="86"/>
      <c r="T1752" s="87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T1752" s="19" t="s">
        <v>164</v>
      </c>
      <c r="AU1752" s="19" t="s">
        <v>178</v>
      </c>
    </row>
    <row r="1753" spans="1:51" s="13" customFormat="1" ht="12">
      <c r="A1753" s="13"/>
      <c r="B1753" s="226"/>
      <c r="C1753" s="227"/>
      <c r="D1753" s="219" t="s">
        <v>168</v>
      </c>
      <c r="E1753" s="228" t="s">
        <v>28</v>
      </c>
      <c r="F1753" s="229" t="s">
        <v>1421</v>
      </c>
      <c r="G1753" s="227"/>
      <c r="H1753" s="228" t="s">
        <v>28</v>
      </c>
      <c r="I1753" s="230"/>
      <c r="J1753" s="227"/>
      <c r="K1753" s="227"/>
      <c r="L1753" s="231"/>
      <c r="M1753" s="232"/>
      <c r="N1753" s="233"/>
      <c r="O1753" s="233"/>
      <c r="P1753" s="233"/>
      <c r="Q1753" s="233"/>
      <c r="R1753" s="233"/>
      <c r="S1753" s="233"/>
      <c r="T1753" s="234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5" t="s">
        <v>168</v>
      </c>
      <c r="AU1753" s="235" t="s">
        <v>178</v>
      </c>
      <c r="AV1753" s="13" t="s">
        <v>81</v>
      </c>
      <c r="AW1753" s="13" t="s">
        <v>35</v>
      </c>
      <c r="AX1753" s="13" t="s">
        <v>73</v>
      </c>
      <c r="AY1753" s="235" t="s">
        <v>154</v>
      </c>
    </row>
    <row r="1754" spans="1:51" s="13" customFormat="1" ht="12">
      <c r="A1754" s="13"/>
      <c r="B1754" s="226"/>
      <c r="C1754" s="227"/>
      <c r="D1754" s="219" t="s">
        <v>168</v>
      </c>
      <c r="E1754" s="228" t="s">
        <v>28</v>
      </c>
      <c r="F1754" s="229" t="s">
        <v>1500</v>
      </c>
      <c r="G1754" s="227"/>
      <c r="H1754" s="228" t="s">
        <v>28</v>
      </c>
      <c r="I1754" s="230"/>
      <c r="J1754" s="227"/>
      <c r="K1754" s="227"/>
      <c r="L1754" s="231"/>
      <c r="M1754" s="232"/>
      <c r="N1754" s="233"/>
      <c r="O1754" s="233"/>
      <c r="P1754" s="233"/>
      <c r="Q1754" s="233"/>
      <c r="R1754" s="233"/>
      <c r="S1754" s="233"/>
      <c r="T1754" s="234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35" t="s">
        <v>168</v>
      </c>
      <c r="AU1754" s="235" t="s">
        <v>178</v>
      </c>
      <c r="AV1754" s="13" t="s">
        <v>81</v>
      </c>
      <c r="AW1754" s="13" t="s">
        <v>35</v>
      </c>
      <c r="AX1754" s="13" t="s">
        <v>73</v>
      </c>
      <c r="AY1754" s="235" t="s">
        <v>154</v>
      </c>
    </row>
    <row r="1755" spans="1:51" s="13" customFormat="1" ht="12">
      <c r="A1755" s="13"/>
      <c r="B1755" s="226"/>
      <c r="C1755" s="227"/>
      <c r="D1755" s="219" t="s">
        <v>168</v>
      </c>
      <c r="E1755" s="228" t="s">
        <v>28</v>
      </c>
      <c r="F1755" s="229" t="s">
        <v>1501</v>
      </c>
      <c r="G1755" s="227"/>
      <c r="H1755" s="228" t="s">
        <v>28</v>
      </c>
      <c r="I1755" s="230"/>
      <c r="J1755" s="227"/>
      <c r="K1755" s="227"/>
      <c r="L1755" s="231"/>
      <c r="M1755" s="232"/>
      <c r="N1755" s="233"/>
      <c r="O1755" s="233"/>
      <c r="P1755" s="233"/>
      <c r="Q1755" s="233"/>
      <c r="R1755" s="233"/>
      <c r="S1755" s="233"/>
      <c r="T1755" s="234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35" t="s">
        <v>168</v>
      </c>
      <c r="AU1755" s="235" t="s">
        <v>178</v>
      </c>
      <c r="AV1755" s="13" t="s">
        <v>81</v>
      </c>
      <c r="AW1755" s="13" t="s">
        <v>35</v>
      </c>
      <c r="AX1755" s="13" t="s">
        <v>73</v>
      </c>
      <c r="AY1755" s="235" t="s">
        <v>154</v>
      </c>
    </row>
    <row r="1756" spans="1:51" s="14" customFormat="1" ht="12">
      <c r="A1756" s="14"/>
      <c r="B1756" s="236"/>
      <c r="C1756" s="237"/>
      <c r="D1756" s="219" t="s">
        <v>168</v>
      </c>
      <c r="E1756" s="238" t="s">
        <v>28</v>
      </c>
      <c r="F1756" s="239" t="s">
        <v>1965</v>
      </c>
      <c r="G1756" s="237"/>
      <c r="H1756" s="240">
        <v>19</v>
      </c>
      <c r="I1756" s="241"/>
      <c r="J1756" s="237"/>
      <c r="K1756" s="237"/>
      <c r="L1756" s="242"/>
      <c r="M1756" s="243"/>
      <c r="N1756" s="244"/>
      <c r="O1756" s="244"/>
      <c r="P1756" s="244"/>
      <c r="Q1756" s="244"/>
      <c r="R1756" s="244"/>
      <c r="S1756" s="244"/>
      <c r="T1756" s="245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46" t="s">
        <v>168</v>
      </c>
      <c r="AU1756" s="246" t="s">
        <v>178</v>
      </c>
      <c r="AV1756" s="14" t="s">
        <v>83</v>
      </c>
      <c r="AW1756" s="14" t="s">
        <v>35</v>
      </c>
      <c r="AX1756" s="14" t="s">
        <v>81</v>
      </c>
      <c r="AY1756" s="246" t="s">
        <v>154</v>
      </c>
    </row>
    <row r="1757" spans="1:65" s="2" customFormat="1" ht="24.15" customHeight="1">
      <c r="A1757" s="40"/>
      <c r="B1757" s="41"/>
      <c r="C1757" s="206" t="s">
        <v>1966</v>
      </c>
      <c r="D1757" s="206" t="s">
        <v>157</v>
      </c>
      <c r="E1757" s="207" t="s">
        <v>1504</v>
      </c>
      <c r="F1757" s="208" t="s">
        <v>1505</v>
      </c>
      <c r="G1757" s="209" t="s">
        <v>190</v>
      </c>
      <c r="H1757" s="210">
        <v>55</v>
      </c>
      <c r="I1757" s="211"/>
      <c r="J1757" s="212">
        <f>ROUND(I1757*H1757,2)</f>
        <v>0</v>
      </c>
      <c r="K1757" s="208" t="s">
        <v>161</v>
      </c>
      <c r="L1757" s="46"/>
      <c r="M1757" s="213" t="s">
        <v>28</v>
      </c>
      <c r="N1757" s="214" t="s">
        <v>44</v>
      </c>
      <c r="O1757" s="86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R1757" s="217" t="s">
        <v>305</v>
      </c>
      <c r="AT1757" s="217" t="s">
        <v>157</v>
      </c>
      <c r="AU1757" s="217" t="s">
        <v>178</v>
      </c>
      <c r="AY1757" s="19" t="s">
        <v>154</v>
      </c>
      <c r="BE1757" s="218">
        <f>IF(N1757="základní",J1757,0)</f>
        <v>0</v>
      </c>
      <c r="BF1757" s="218">
        <f>IF(N1757="snížená",J1757,0)</f>
        <v>0</v>
      </c>
      <c r="BG1757" s="218">
        <f>IF(N1757="zákl. přenesená",J1757,0)</f>
        <v>0</v>
      </c>
      <c r="BH1757" s="218">
        <f>IF(N1757="sníž. přenesená",J1757,0)</f>
        <v>0</v>
      </c>
      <c r="BI1757" s="218">
        <f>IF(N1757="nulová",J1757,0)</f>
        <v>0</v>
      </c>
      <c r="BJ1757" s="19" t="s">
        <v>81</v>
      </c>
      <c r="BK1757" s="218">
        <f>ROUND(I1757*H1757,2)</f>
        <v>0</v>
      </c>
      <c r="BL1757" s="19" t="s">
        <v>305</v>
      </c>
      <c r="BM1757" s="217" t="s">
        <v>1967</v>
      </c>
    </row>
    <row r="1758" spans="1:47" s="2" customFormat="1" ht="12">
      <c r="A1758" s="40"/>
      <c r="B1758" s="41"/>
      <c r="C1758" s="42"/>
      <c r="D1758" s="219" t="s">
        <v>164</v>
      </c>
      <c r="E1758" s="42"/>
      <c r="F1758" s="220" t="s">
        <v>1507</v>
      </c>
      <c r="G1758" s="42"/>
      <c r="H1758" s="42"/>
      <c r="I1758" s="221"/>
      <c r="J1758" s="42"/>
      <c r="K1758" s="42"/>
      <c r="L1758" s="46"/>
      <c r="M1758" s="222"/>
      <c r="N1758" s="223"/>
      <c r="O1758" s="86"/>
      <c r="P1758" s="86"/>
      <c r="Q1758" s="86"/>
      <c r="R1758" s="86"/>
      <c r="S1758" s="86"/>
      <c r="T1758" s="87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T1758" s="19" t="s">
        <v>164</v>
      </c>
      <c r="AU1758" s="19" t="s">
        <v>178</v>
      </c>
    </row>
    <row r="1759" spans="1:47" s="2" customFormat="1" ht="12">
      <c r="A1759" s="40"/>
      <c r="B1759" s="41"/>
      <c r="C1759" s="42"/>
      <c r="D1759" s="224" t="s">
        <v>166</v>
      </c>
      <c r="E1759" s="42"/>
      <c r="F1759" s="225" t="s">
        <v>1508</v>
      </c>
      <c r="G1759" s="42"/>
      <c r="H1759" s="42"/>
      <c r="I1759" s="221"/>
      <c r="J1759" s="42"/>
      <c r="K1759" s="42"/>
      <c r="L1759" s="46"/>
      <c r="M1759" s="222"/>
      <c r="N1759" s="223"/>
      <c r="O1759" s="86"/>
      <c r="P1759" s="86"/>
      <c r="Q1759" s="86"/>
      <c r="R1759" s="86"/>
      <c r="S1759" s="86"/>
      <c r="T1759" s="87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T1759" s="19" t="s">
        <v>166</v>
      </c>
      <c r="AU1759" s="19" t="s">
        <v>178</v>
      </c>
    </row>
    <row r="1760" spans="1:51" s="13" customFormat="1" ht="12">
      <c r="A1760" s="13"/>
      <c r="B1760" s="226"/>
      <c r="C1760" s="227"/>
      <c r="D1760" s="219" t="s">
        <v>168</v>
      </c>
      <c r="E1760" s="228" t="s">
        <v>28</v>
      </c>
      <c r="F1760" s="229" t="s">
        <v>1960</v>
      </c>
      <c r="G1760" s="227"/>
      <c r="H1760" s="228" t="s">
        <v>28</v>
      </c>
      <c r="I1760" s="230"/>
      <c r="J1760" s="227"/>
      <c r="K1760" s="227"/>
      <c r="L1760" s="231"/>
      <c r="M1760" s="232"/>
      <c r="N1760" s="233"/>
      <c r="O1760" s="233"/>
      <c r="P1760" s="233"/>
      <c r="Q1760" s="233"/>
      <c r="R1760" s="233"/>
      <c r="S1760" s="233"/>
      <c r="T1760" s="234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5" t="s">
        <v>168</v>
      </c>
      <c r="AU1760" s="235" t="s">
        <v>178</v>
      </c>
      <c r="AV1760" s="13" t="s">
        <v>81</v>
      </c>
      <c r="AW1760" s="13" t="s">
        <v>35</v>
      </c>
      <c r="AX1760" s="13" t="s">
        <v>73</v>
      </c>
      <c r="AY1760" s="235" t="s">
        <v>154</v>
      </c>
    </row>
    <row r="1761" spans="1:51" s="14" customFormat="1" ht="12">
      <c r="A1761" s="14"/>
      <c r="B1761" s="236"/>
      <c r="C1761" s="237"/>
      <c r="D1761" s="219" t="s">
        <v>168</v>
      </c>
      <c r="E1761" s="238" t="s">
        <v>28</v>
      </c>
      <c r="F1761" s="239" t="s">
        <v>1968</v>
      </c>
      <c r="G1761" s="237"/>
      <c r="H1761" s="240">
        <v>55</v>
      </c>
      <c r="I1761" s="241"/>
      <c r="J1761" s="237"/>
      <c r="K1761" s="237"/>
      <c r="L1761" s="242"/>
      <c r="M1761" s="243"/>
      <c r="N1761" s="244"/>
      <c r="O1761" s="244"/>
      <c r="P1761" s="244"/>
      <c r="Q1761" s="244"/>
      <c r="R1761" s="244"/>
      <c r="S1761" s="244"/>
      <c r="T1761" s="245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46" t="s">
        <v>168</v>
      </c>
      <c r="AU1761" s="246" t="s">
        <v>178</v>
      </c>
      <c r="AV1761" s="14" t="s">
        <v>83</v>
      </c>
      <c r="AW1761" s="14" t="s">
        <v>35</v>
      </c>
      <c r="AX1761" s="14" t="s">
        <v>81</v>
      </c>
      <c r="AY1761" s="246" t="s">
        <v>154</v>
      </c>
    </row>
    <row r="1762" spans="1:65" s="2" customFormat="1" ht="16.5" customHeight="1">
      <c r="A1762" s="40"/>
      <c r="B1762" s="41"/>
      <c r="C1762" s="206" t="s">
        <v>1969</v>
      </c>
      <c r="D1762" s="206" t="s">
        <v>157</v>
      </c>
      <c r="E1762" s="207" t="s">
        <v>1511</v>
      </c>
      <c r="F1762" s="208" t="s">
        <v>1512</v>
      </c>
      <c r="G1762" s="209" t="s">
        <v>190</v>
      </c>
      <c r="H1762" s="210">
        <v>18</v>
      </c>
      <c r="I1762" s="211"/>
      <c r="J1762" s="212">
        <f>ROUND(I1762*H1762,2)</f>
        <v>0</v>
      </c>
      <c r="K1762" s="208" t="s">
        <v>161</v>
      </c>
      <c r="L1762" s="46"/>
      <c r="M1762" s="213" t="s">
        <v>28</v>
      </c>
      <c r="N1762" s="214" t="s">
        <v>44</v>
      </c>
      <c r="O1762" s="86"/>
      <c r="P1762" s="215">
        <f>O1762*H1762</f>
        <v>0</v>
      </c>
      <c r="Q1762" s="215">
        <v>1E-05</v>
      </c>
      <c r="R1762" s="215">
        <f>Q1762*H1762</f>
        <v>0.00018</v>
      </c>
      <c r="S1762" s="215">
        <v>0</v>
      </c>
      <c r="T1762" s="216">
        <f>S1762*H1762</f>
        <v>0</v>
      </c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R1762" s="217" t="s">
        <v>305</v>
      </c>
      <c r="AT1762" s="217" t="s">
        <v>157</v>
      </c>
      <c r="AU1762" s="217" t="s">
        <v>178</v>
      </c>
      <c r="AY1762" s="19" t="s">
        <v>154</v>
      </c>
      <c r="BE1762" s="218">
        <f>IF(N1762="základní",J1762,0)</f>
        <v>0</v>
      </c>
      <c r="BF1762" s="218">
        <f>IF(N1762="snížená",J1762,0)</f>
        <v>0</v>
      </c>
      <c r="BG1762" s="218">
        <f>IF(N1762="zákl. přenesená",J1762,0)</f>
        <v>0</v>
      </c>
      <c r="BH1762" s="218">
        <f>IF(N1762="sníž. přenesená",J1762,0)</f>
        <v>0</v>
      </c>
      <c r="BI1762" s="218">
        <f>IF(N1762="nulová",J1762,0)</f>
        <v>0</v>
      </c>
      <c r="BJ1762" s="19" t="s">
        <v>81</v>
      </c>
      <c r="BK1762" s="218">
        <f>ROUND(I1762*H1762,2)</f>
        <v>0</v>
      </c>
      <c r="BL1762" s="19" t="s">
        <v>305</v>
      </c>
      <c r="BM1762" s="217" t="s">
        <v>1970</v>
      </c>
    </row>
    <row r="1763" spans="1:47" s="2" customFormat="1" ht="12">
      <c r="A1763" s="40"/>
      <c r="B1763" s="41"/>
      <c r="C1763" s="42"/>
      <c r="D1763" s="219" t="s">
        <v>164</v>
      </c>
      <c r="E1763" s="42"/>
      <c r="F1763" s="220" t="s">
        <v>1514</v>
      </c>
      <c r="G1763" s="42"/>
      <c r="H1763" s="42"/>
      <c r="I1763" s="221"/>
      <c r="J1763" s="42"/>
      <c r="K1763" s="42"/>
      <c r="L1763" s="46"/>
      <c r="M1763" s="222"/>
      <c r="N1763" s="223"/>
      <c r="O1763" s="86"/>
      <c r="P1763" s="86"/>
      <c r="Q1763" s="86"/>
      <c r="R1763" s="86"/>
      <c r="S1763" s="86"/>
      <c r="T1763" s="87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T1763" s="19" t="s">
        <v>164</v>
      </c>
      <c r="AU1763" s="19" t="s">
        <v>178</v>
      </c>
    </row>
    <row r="1764" spans="1:47" s="2" customFormat="1" ht="12">
      <c r="A1764" s="40"/>
      <c r="B1764" s="41"/>
      <c r="C1764" s="42"/>
      <c r="D1764" s="224" t="s">
        <v>166</v>
      </c>
      <c r="E1764" s="42"/>
      <c r="F1764" s="225" t="s">
        <v>1515</v>
      </c>
      <c r="G1764" s="42"/>
      <c r="H1764" s="42"/>
      <c r="I1764" s="221"/>
      <c r="J1764" s="42"/>
      <c r="K1764" s="42"/>
      <c r="L1764" s="46"/>
      <c r="M1764" s="222"/>
      <c r="N1764" s="223"/>
      <c r="O1764" s="86"/>
      <c r="P1764" s="86"/>
      <c r="Q1764" s="86"/>
      <c r="R1764" s="86"/>
      <c r="S1764" s="86"/>
      <c r="T1764" s="87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T1764" s="19" t="s">
        <v>166</v>
      </c>
      <c r="AU1764" s="19" t="s">
        <v>178</v>
      </c>
    </row>
    <row r="1765" spans="1:51" s="13" customFormat="1" ht="12">
      <c r="A1765" s="13"/>
      <c r="B1765" s="226"/>
      <c r="C1765" s="227"/>
      <c r="D1765" s="219" t="s">
        <v>168</v>
      </c>
      <c r="E1765" s="228" t="s">
        <v>28</v>
      </c>
      <c r="F1765" s="229" t="s">
        <v>1960</v>
      </c>
      <c r="G1765" s="227"/>
      <c r="H1765" s="228" t="s">
        <v>28</v>
      </c>
      <c r="I1765" s="230"/>
      <c r="J1765" s="227"/>
      <c r="K1765" s="227"/>
      <c r="L1765" s="231"/>
      <c r="M1765" s="232"/>
      <c r="N1765" s="233"/>
      <c r="O1765" s="233"/>
      <c r="P1765" s="233"/>
      <c r="Q1765" s="233"/>
      <c r="R1765" s="233"/>
      <c r="S1765" s="233"/>
      <c r="T1765" s="234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35" t="s">
        <v>168</v>
      </c>
      <c r="AU1765" s="235" t="s">
        <v>178</v>
      </c>
      <c r="AV1765" s="13" t="s">
        <v>81</v>
      </c>
      <c r="AW1765" s="13" t="s">
        <v>35</v>
      </c>
      <c r="AX1765" s="13" t="s">
        <v>73</v>
      </c>
      <c r="AY1765" s="235" t="s">
        <v>154</v>
      </c>
    </row>
    <row r="1766" spans="1:51" s="14" customFormat="1" ht="12">
      <c r="A1766" s="14"/>
      <c r="B1766" s="236"/>
      <c r="C1766" s="237"/>
      <c r="D1766" s="219" t="s">
        <v>168</v>
      </c>
      <c r="E1766" s="238" t="s">
        <v>28</v>
      </c>
      <c r="F1766" s="239" t="s">
        <v>1971</v>
      </c>
      <c r="G1766" s="237"/>
      <c r="H1766" s="240">
        <v>17.28</v>
      </c>
      <c r="I1766" s="241"/>
      <c r="J1766" s="237"/>
      <c r="K1766" s="237"/>
      <c r="L1766" s="242"/>
      <c r="M1766" s="243"/>
      <c r="N1766" s="244"/>
      <c r="O1766" s="244"/>
      <c r="P1766" s="244"/>
      <c r="Q1766" s="244"/>
      <c r="R1766" s="244"/>
      <c r="S1766" s="244"/>
      <c r="T1766" s="245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46" t="s">
        <v>168</v>
      </c>
      <c r="AU1766" s="246" t="s">
        <v>178</v>
      </c>
      <c r="AV1766" s="14" t="s">
        <v>83</v>
      </c>
      <c r="AW1766" s="14" t="s">
        <v>35</v>
      </c>
      <c r="AX1766" s="14" t="s">
        <v>73</v>
      </c>
      <c r="AY1766" s="246" t="s">
        <v>154</v>
      </c>
    </row>
    <row r="1767" spans="1:51" s="14" customFormat="1" ht="12">
      <c r="A1767" s="14"/>
      <c r="B1767" s="236"/>
      <c r="C1767" s="237"/>
      <c r="D1767" s="219" t="s">
        <v>168</v>
      </c>
      <c r="E1767" s="238" t="s">
        <v>28</v>
      </c>
      <c r="F1767" s="239" t="s">
        <v>1223</v>
      </c>
      <c r="G1767" s="237"/>
      <c r="H1767" s="240">
        <v>0.72</v>
      </c>
      <c r="I1767" s="241"/>
      <c r="J1767" s="237"/>
      <c r="K1767" s="237"/>
      <c r="L1767" s="242"/>
      <c r="M1767" s="243"/>
      <c r="N1767" s="244"/>
      <c r="O1767" s="244"/>
      <c r="P1767" s="244"/>
      <c r="Q1767" s="244"/>
      <c r="R1767" s="244"/>
      <c r="S1767" s="244"/>
      <c r="T1767" s="245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46" t="s">
        <v>168</v>
      </c>
      <c r="AU1767" s="246" t="s">
        <v>178</v>
      </c>
      <c r="AV1767" s="14" t="s">
        <v>83</v>
      </c>
      <c r="AW1767" s="14" t="s">
        <v>35</v>
      </c>
      <c r="AX1767" s="14" t="s">
        <v>73</v>
      </c>
      <c r="AY1767" s="246" t="s">
        <v>154</v>
      </c>
    </row>
    <row r="1768" spans="1:51" s="15" customFormat="1" ht="12">
      <c r="A1768" s="15"/>
      <c r="B1768" s="247"/>
      <c r="C1768" s="248"/>
      <c r="D1768" s="219" t="s">
        <v>168</v>
      </c>
      <c r="E1768" s="249" t="s">
        <v>28</v>
      </c>
      <c r="F1768" s="250" t="s">
        <v>222</v>
      </c>
      <c r="G1768" s="248"/>
      <c r="H1768" s="251">
        <v>18</v>
      </c>
      <c r="I1768" s="252"/>
      <c r="J1768" s="248"/>
      <c r="K1768" s="248"/>
      <c r="L1768" s="253"/>
      <c r="M1768" s="254"/>
      <c r="N1768" s="255"/>
      <c r="O1768" s="255"/>
      <c r="P1768" s="255"/>
      <c r="Q1768" s="255"/>
      <c r="R1768" s="255"/>
      <c r="S1768" s="255"/>
      <c r="T1768" s="256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T1768" s="257" t="s">
        <v>168</v>
      </c>
      <c r="AU1768" s="257" t="s">
        <v>178</v>
      </c>
      <c r="AV1768" s="15" t="s">
        <v>162</v>
      </c>
      <c r="AW1768" s="15" t="s">
        <v>35</v>
      </c>
      <c r="AX1768" s="15" t="s">
        <v>81</v>
      </c>
      <c r="AY1768" s="257" t="s">
        <v>154</v>
      </c>
    </row>
    <row r="1769" spans="1:65" s="2" customFormat="1" ht="16.5" customHeight="1">
      <c r="A1769" s="40"/>
      <c r="B1769" s="41"/>
      <c r="C1769" s="269" t="s">
        <v>1972</v>
      </c>
      <c r="D1769" s="269" t="s">
        <v>627</v>
      </c>
      <c r="E1769" s="270" t="s">
        <v>1518</v>
      </c>
      <c r="F1769" s="271" t="s">
        <v>1519</v>
      </c>
      <c r="G1769" s="272" t="s">
        <v>190</v>
      </c>
      <c r="H1769" s="273">
        <v>18.5</v>
      </c>
      <c r="I1769" s="274"/>
      <c r="J1769" s="275">
        <f>ROUND(I1769*H1769,2)</f>
        <v>0</v>
      </c>
      <c r="K1769" s="271" t="s">
        <v>161</v>
      </c>
      <c r="L1769" s="276"/>
      <c r="M1769" s="277" t="s">
        <v>28</v>
      </c>
      <c r="N1769" s="278" t="s">
        <v>44</v>
      </c>
      <c r="O1769" s="86"/>
      <c r="P1769" s="215">
        <f>O1769*H1769</f>
        <v>0</v>
      </c>
      <c r="Q1769" s="215">
        <v>0.00038</v>
      </c>
      <c r="R1769" s="215">
        <f>Q1769*H1769</f>
        <v>0.007030000000000001</v>
      </c>
      <c r="S1769" s="215">
        <v>0</v>
      </c>
      <c r="T1769" s="216">
        <f>S1769*H1769</f>
        <v>0</v>
      </c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R1769" s="217" t="s">
        <v>442</v>
      </c>
      <c r="AT1769" s="217" t="s">
        <v>627</v>
      </c>
      <c r="AU1769" s="217" t="s">
        <v>178</v>
      </c>
      <c r="AY1769" s="19" t="s">
        <v>154</v>
      </c>
      <c r="BE1769" s="218">
        <f>IF(N1769="základní",J1769,0)</f>
        <v>0</v>
      </c>
      <c r="BF1769" s="218">
        <f>IF(N1769="snížená",J1769,0)</f>
        <v>0</v>
      </c>
      <c r="BG1769" s="218">
        <f>IF(N1769="zákl. přenesená",J1769,0)</f>
        <v>0</v>
      </c>
      <c r="BH1769" s="218">
        <f>IF(N1769="sníž. přenesená",J1769,0)</f>
        <v>0</v>
      </c>
      <c r="BI1769" s="218">
        <f>IF(N1769="nulová",J1769,0)</f>
        <v>0</v>
      </c>
      <c r="BJ1769" s="19" t="s">
        <v>81</v>
      </c>
      <c r="BK1769" s="218">
        <f>ROUND(I1769*H1769,2)</f>
        <v>0</v>
      </c>
      <c r="BL1769" s="19" t="s">
        <v>305</v>
      </c>
      <c r="BM1769" s="217" t="s">
        <v>1973</v>
      </c>
    </row>
    <row r="1770" spans="1:47" s="2" customFormat="1" ht="12">
      <c r="A1770" s="40"/>
      <c r="B1770" s="41"/>
      <c r="C1770" s="42"/>
      <c r="D1770" s="219" t="s">
        <v>164</v>
      </c>
      <c r="E1770" s="42"/>
      <c r="F1770" s="220" t="s">
        <v>1519</v>
      </c>
      <c r="G1770" s="42"/>
      <c r="H1770" s="42"/>
      <c r="I1770" s="221"/>
      <c r="J1770" s="42"/>
      <c r="K1770" s="42"/>
      <c r="L1770" s="46"/>
      <c r="M1770" s="222"/>
      <c r="N1770" s="223"/>
      <c r="O1770" s="86"/>
      <c r="P1770" s="86"/>
      <c r="Q1770" s="86"/>
      <c r="R1770" s="86"/>
      <c r="S1770" s="86"/>
      <c r="T1770" s="87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T1770" s="19" t="s">
        <v>164</v>
      </c>
      <c r="AU1770" s="19" t="s">
        <v>178</v>
      </c>
    </row>
    <row r="1771" spans="1:51" s="13" customFormat="1" ht="12">
      <c r="A1771" s="13"/>
      <c r="B1771" s="226"/>
      <c r="C1771" s="227"/>
      <c r="D1771" s="219" t="s">
        <v>168</v>
      </c>
      <c r="E1771" s="228" t="s">
        <v>28</v>
      </c>
      <c r="F1771" s="229" t="s">
        <v>1521</v>
      </c>
      <c r="G1771" s="227"/>
      <c r="H1771" s="228" t="s">
        <v>28</v>
      </c>
      <c r="I1771" s="230"/>
      <c r="J1771" s="227"/>
      <c r="K1771" s="227"/>
      <c r="L1771" s="231"/>
      <c r="M1771" s="232"/>
      <c r="N1771" s="233"/>
      <c r="O1771" s="233"/>
      <c r="P1771" s="233"/>
      <c r="Q1771" s="233"/>
      <c r="R1771" s="233"/>
      <c r="S1771" s="233"/>
      <c r="T1771" s="234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5" t="s">
        <v>168</v>
      </c>
      <c r="AU1771" s="235" t="s">
        <v>178</v>
      </c>
      <c r="AV1771" s="13" t="s">
        <v>81</v>
      </c>
      <c r="AW1771" s="13" t="s">
        <v>35</v>
      </c>
      <c r="AX1771" s="13" t="s">
        <v>73</v>
      </c>
      <c r="AY1771" s="235" t="s">
        <v>154</v>
      </c>
    </row>
    <row r="1772" spans="1:51" s="13" customFormat="1" ht="12">
      <c r="A1772" s="13"/>
      <c r="B1772" s="226"/>
      <c r="C1772" s="227"/>
      <c r="D1772" s="219" t="s">
        <v>168</v>
      </c>
      <c r="E1772" s="228" t="s">
        <v>28</v>
      </c>
      <c r="F1772" s="229" t="s">
        <v>1522</v>
      </c>
      <c r="G1772" s="227"/>
      <c r="H1772" s="228" t="s">
        <v>28</v>
      </c>
      <c r="I1772" s="230"/>
      <c r="J1772" s="227"/>
      <c r="K1772" s="227"/>
      <c r="L1772" s="231"/>
      <c r="M1772" s="232"/>
      <c r="N1772" s="233"/>
      <c r="O1772" s="233"/>
      <c r="P1772" s="233"/>
      <c r="Q1772" s="233"/>
      <c r="R1772" s="233"/>
      <c r="S1772" s="233"/>
      <c r="T1772" s="234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35" t="s">
        <v>168</v>
      </c>
      <c r="AU1772" s="235" t="s">
        <v>178</v>
      </c>
      <c r="AV1772" s="13" t="s">
        <v>81</v>
      </c>
      <c r="AW1772" s="13" t="s">
        <v>35</v>
      </c>
      <c r="AX1772" s="13" t="s">
        <v>73</v>
      </c>
      <c r="AY1772" s="235" t="s">
        <v>154</v>
      </c>
    </row>
    <row r="1773" spans="1:51" s="14" customFormat="1" ht="12">
      <c r="A1773" s="14"/>
      <c r="B1773" s="236"/>
      <c r="C1773" s="237"/>
      <c r="D1773" s="219" t="s">
        <v>168</v>
      </c>
      <c r="E1773" s="238" t="s">
        <v>28</v>
      </c>
      <c r="F1773" s="239" t="s">
        <v>1974</v>
      </c>
      <c r="G1773" s="237"/>
      <c r="H1773" s="240">
        <v>18.5</v>
      </c>
      <c r="I1773" s="241"/>
      <c r="J1773" s="237"/>
      <c r="K1773" s="237"/>
      <c r="L1773" s="242"/>
      <c r="M1773" s="243"/>
      <c r="N1773" s="244"/>
      <c r="O1773" s="244"/>
      <c r="P1773" s="244"/>
      <c r="Q1773" s="244"/>
      <c r="R1773" s="244"/>
      <c r="S1773" s="244"/>
      <c r="T1773" s="245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46" t="s">
        <v>168</v>
      </c>
      <c r="AU1773" s="246" t="s">
        <v>178</v>
      </c>
      <c r="AV1773" s="14" t="s">
        <v>83</v>
      </c>
      <c r="AW1773" s="14" t="s">
        <v>35</v>
      </c>
      <c r="AX1773" s="14" t="s">
        <v>81</v>
      </c>
      <c r="AY1773" s="246" t="s">
        <v>154</v>
      </c>
    </row>
    <row r="1774" spans="1:65" s="2" customFormat="1" ht="16.5" customHeight="1">
      <c r="A1774" s="40"/>
      <c r="B1774" s="41"/>
      <c r="C1774" s="206" t="s">
        <v>1975</v>
      </c>
      <c r="D1774" s="206" t="s">
        <v>157</v>
      </c>
      <c r="E1774" s="207" t="s">
        <v>1525</v>
      </c>
      <c r="F1774" s="208" t="s">
        <v>1526</v>
      </c>
      <c r="G1774" s="209" t="s">
        <v>190</v>
      </c>
      <c r="H1774" s="210">
        <v>2.6</v>
      </c>
      <c r="I1774" s="211"/>
      <c r="J1774" s="212">
        <f>ROUND(I1774*H1774,2)</f>
        <v>0</v>
      </c>
      <c r="K1774" s="208" t="s">
        <v>161</v>
      </c>
      <c r="L1774" s="46"/>
      <c r="M1774" s="213" t="s">
        <v>28</v>
      </c>
      <c r="N1774" s="214" t="s">
        <v>44</v>
      </c>
      <c r="O1774" s="86"/>
      <c r="P1774" s="215">
        <f>O1774*H1774</f>
        <v>0</v>
      </c>
      <c r="Q1774" s="215">
        <v>0</v>
      </c>
      <c r="R1774" s="215">
        <f>Q1774*H1774</f>
        <v>0</v>
      </c>
      <c r="S1774" s="215">
        <v>0</v>
      </c>
      <c r="T1774" s="216">
        <f>S1774*H1774</f>
        <v>0</v>
      </c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R1774" s="217" t="s">
        <v>305</v>
      </c>
      <c r="AT1774" s="217" t="s">
        <v>157</v>
      </c>
      <c r="AU1774" s="217" t="s">
        <v>178</v>
      </c>
      <c r="AY1774" s="19" t="s">
        <v>154</v>
      </c>
      <c r="BE1774" s="218">
        <f>IF(N1774="základní",J1774,0)</f>
        <v>0</v>
      </c>
      <c r="BF1774" s="218">
        <f>IF(N1774="snížená",J1774,0)</f>
        <v>0</v>
      </c>
      <c r="BG1774" s="218">
        <f>IF(N1774="zákl. přenesená",J1774,0)</f>
        <v>0</v>
      </c>
      <c r="BH1774" s="218">
        <f>IF(N1774="sníž. přenesená",J1774,0)</f>
        <v>0</v>
      </c>
      <c r="BI1774" s="218">
        <f>IF(N1774="nulová",J1774,0)</f>
        <v>0</v>
      </c>
      <c r="BJ1774" s="19" t="s">
        <v>81</v>
      </c>
      <c r="BK1774" s="218">
        <f>ROUND(I1774*H1774,2)</f>
        <v>0</v>
      </c>
      <c r="BL1774" s="19" t="s">
        <v>305</v>
      </c>
      <c r="BM1774" s="217" t="s">
        <v>1976</v>
      </c>
    </row>
    <row r="1775" spans="1:47" s="2" customFormat="1" ht="12">
      <c r="A1775" s="40"/>
      <c r="B1775" s="41"/>
      <c r="C1775" s="42"/>
      <c r="D1775" s="219" t="s">
        <v>164</v>
      </c>
      <c r="E1775" s="42"/>
      <c r="F1775" s="220" t="s">
        <v>1528</v>
      </c>
      <c r="G1775" s="42"/>
      <c r="H1775" s="42"/>
      <c r="I1775" s="221"/>
      <c r="J1775" s="42"/>
      <c r="K1775" s="42"/>
      <c r="L1775" s="46"/>
      <c r="M1775" s="222"/>
      <c r="N1775" s="223"/>
      <c r="O1775" s="86"/>
      <c r="P1775" s="86"/>
      <c r="Q1775" s="86"/>
      <c r="R1775" s="86"/>
      <c r="S1775" s="86"/>
      <c r="T1775" s="87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T1775" s="19" t="s">
        <v>164</v>
      </c>
      <c r="AU1775" s="19" t="s">
        <v>178</v>
      </c>
    </row>
    <row r="1776" spans="1:47" s="2" customFormat="1" ht="12">
      <c r="A1776" s="40"/>
      <c r="B1776" s="41"/>
      <c r="C1776" s="42"/>
      <c r="D1776" s="224" t="s">
        <v>166</v>
      </c>
      <c r="E1776" s="42"/>
      <c r="F1776" s="225" t="s">
        <v>1529</v>
      </c>
      <c r="G1776" s="42"/>
      <c r="H1776" s="42"/>
      <c r="I1776" s="221"/>
      <c r="J1776" s="42"/>
      <c r="K1776" s="42"/>
      <c r="L1776" s="46"/>
      <c r="M1776" s="222"/>
      <c r="N1776" s="223"/>
      <c r="O1776" s="86"/>
      <c r="P1776" s="86"/>
      <c r="Q1776" s="86"/>
      <c r="R1776" s="86"/>
      <c r="S1776" s="86"/>
      <c r="T1776" s="87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T1776" s="19" t="s">
        <v>166</v>
      </c>
      <c r="AU1776" s="19" t="s">
        <v>178</v>
      </c>
    </row>
    <row r="1777" spans="1:51" s="13" customFormat="1" ht="12">
      <c r="A1777" s="13"/>
      <c r="B1777" s="226"/>
      <c r="C1777" s="227"/>
      <c r="D1777" s="219" t="s">
        <v>168</v>
      </c>
      <c r="E1777" s="228" t="s">
        <v>28</v>
      </c>
      <c r="F1777" s="229" t="s">
        <v>1530</v>
      </c>
      <c r="G1777" s="227"/>
      <c r="H1777" s="228" t="s">
        <v>28</v>
      </c>
      <c r="I1777" s="230"/>
      <c r="J1777" s="227"/>
      <c r="K1777" s="227"/>
      <c r="L1777" s="231"/>
      <c r="M1777" s="232"/>
      <c r="N1777" s="233"/>
      <c r="O1777" s="233"/>
      <c r="P1777" s="233"/>
      <c r="Q1777" s="233"/>
      <c r="R1777" s="233"/>
      <c r="S1777" s="233"/>
      <c r="T1777" s="234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5" t="s">
        <v>168</v>
      </c>
      <c r="AU1777" s="235" t="s">
        <v>178</v>
      </c>
      <c r="AV1777" s="13" t="s">
        <v>81</v>
      </c>
      <c r="AW1777" s="13" t="s">
        <v>35</v>
      </c>
      <c r="AX1777" s="13" t="s">
        <v>73</v>
      </c>
      <c r="AY1777" s="235" t="s">
        <v>154</v>
      </c>
    </row>
    <row r="1778" spans="1:51" s="14" customFormat="1" ht="12">
      <c r="A1778" s="14"/>
      <c r="B1778" s="236"/>
      <c r="C1778" s="237"/>
      <c r="D1778" s="219" t="s">
        <v>168</v>
      </c>
      <c r="E1778" s="238" t="s">
        <v>28</v>
      </c>
      <c r="F1778" s="239" t="s">
        <v>1977</v>
      </c>
      <c r="G1778" s="237"/>
      <c r="H1778" s="240">
        <v>2.6</v>
      </c>
      <c r="I1778" s="241"/>
      <c r="J1778" s="237"/>
      <c r="K1778" s="237"/>
      <c r="L1778" s="242"/>
      <c r="M1778" s="243"/>
      <c r="N1778" s="244"/>
      <c r="O1778" s="244"/>
      <c r="P1778" s="244"/>
      <c r="Q1778" s="244"/>
      <c r="R1778" s="244"/>
      <c r="S1778" s="244"/>
      <c r="T1778" s="245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46" t="s">
        <v>168</v>
      </c>
      <c r="AU1778" s="246" t="s">
        <v>178</v>
      </c>
      <c r="AV1778" s="14" t="s">
        <v>83</v>
      </c>
      <c r="AW1778" s="14" t="s">
        <v>35</v>
      </c>
      <c r="AX1778" s="14" t="s">
        <v>81</v>
      </c>
      <c r="AY1778" s="246" t="s">
        <v>154</v>
      </c>
    </row>
    <row r="1779" spans="1:65" s="2" customFormat="1" ht="21.75" customHeight="1">
      <c r="A1779" s="40"/>
      <c r="B1779" s="41"/>
      <c r="C1779" s="269" t="s">
        <v>1978</v>
      </c>
      <c r="D1779" s="269" t="s">
        <v>627</v>
      </c>
      <c r="E1779" s="270" t="s">
        <v>1533</v>
      </c>
      <c r="F1779" s="271" t="s">
        <v>1534</v>
      </c>
      <c r="G1779" s="272" t="s">
        <v>190</v>
      </c>
      <c r="H1779" s="273">
        <v>2.7</v>
      </c>
      <c r="I1779" s="274"/>
      <c r="J1779" s="275">
        <f>ROUND(I1779*H1779,2)</f>
        <v>0</v>
      </c>
      <c r="K1779" s="271" t="s">
        <v>161</v>
      </c>
      <c r="L1779" s="276"/>
      <c r="M1779" s="277" t="s">
        <v>28</v>
      </c>
      <c r="N1779" s="278" t="s">
        <v>44</v>
      </c>
      <c r="O1779" s="86"/>
      <c r="P1779" s="215">
        <f>O1779*H1779</f>
        <v>0</v>
      </c>
      <c r="Q1779" s="215">
        <v>7E-05</v>
      </c>
      <c r="R1779" s="215">
        <f>Q1779*H1779</f>
        <v>0.00018899999999999999</v>
      </c>
      <c r="S1779" s="215">
        <v>0</v>
      </c>
      <c r="T1779" s="216">
        <f>S1779*H1779</f>
        <v>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R1779" s="217" t="s">
        <v>442</v>
      </c>
      <c r="AT1779" s="217" t="s">
        <v>627</v>
      </c>
      <c r="AU1779" s="217" t="s">
        <v>178</v>
      </c>
      <c r="AY1779" s="19" t="s">
        <v>154</v>
      </c>
      <c r="BE1779" s="218">
        <f>IF(N1779="základní",J1779,0)</f>
        <v>0</v>
      </c>
      <c r="BF1779" s="218">
        <f>IF(N1779="snížená",J1779,0)</f>
        <v>0</v>
      </c>
      <c r="BG1779" s="218">
        <f>IF(N1779="zákl. přenesená",J1779,0)</f>
        <v>0</v>
      </c>
      <c r="BH1779" s="218">
        <f>IF(N1779="sníž. přenesená",J1779,0)</f>
        <v>0</v>
      </c>
      <c r="BI1779" s="218">
        <f>IF(N1779="nulová",J1779,0)</f>
        <v>0</v>
      </c>
      <c r="BJ1779" s="19" t="s">
        <v>81</v>
      </c>
      <c r="BK1779" s="218">
        <f>ROUND(I1779*H1779,2)</f>
        <v>0</v>
      </c>
      <c r="BL1779" s="19" t="s">
        <v>305</v>
      </c>
      <c r="BM1779" s="217" t="s">
        <v>1979</v>
      </c>
    </row>
    <row r="1780" spans="1:47" s="2" customFormat="1" ht="12">
      <c r="A1780" s="40"/>
      <c r="B1780" s="41"/>
      <c r="C1780" s="42"/>
      <c r="D1780" s="219" t="s">
        <v>164</v>
      </c>
      <c r="E1780" s="42"/>
      <c r="F1780" s="220" t="s">
        <v>1536</v>
      </c>
      <c r="G1780" s="42"/>
      <c r="H1780" s="42"/>
      <c r="I1780" s="221"/>
      <c r="J1780" s="42"/>
      <c r="K1780" s="42"/>
      <c r="L1780" s="46"/>
      <c r="M1780" s="222"/>
      <c r="N1780" s="223"/>
      <c r="O1780" s="86"/>
      <c r="P1780" s="86"/>
      <c r="Q1780" s="86"/>
      <c r="R1780" s="86"/>
      <c r="S1780" s="86"/>
      <c r="T1780" s="87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T1780" s="19" t="s">
        <v>164</v>
      </c>
      <c r="AU1780" s="19" t="s">
        <v>178</v>
      </c>
    </row>
    <row r="1781" spans="1:51" s="13" customFormat="1" ht="12">
      <c r="A1781" s="13"/>
      <c r="B1781" s="226"/>
      <c r="C1781" s="227"/>
      <c r="D1781" s="219" t="s">
        <v>168</v>
      </c>
      <c r="E1781" s="228" t="s">
        <v>28</v>
      </c>
      <c r="F1781" s="229" t="s">
        <v>1537</v>
      </c>
      <c r="G1781" s="227"/>
      <c r="H1781" s="228" t="s">
        <v>28</v>
      </c>
      <c r="I1781" s="230"/>
      <c r="J1781" s="227"/>
      <c r="K1781" s="227"/>
      <c r="L1781" s="231"/>
      <c r="M1781" s="232"/>
      <c r="N1781" s="233"/>
      <c r="O1781" s="233"/>
      <c r="P1781" s="233"/>
      <c r="Q1781" s="233"/>
      <c r="R1781" s="233"/>
      <c r="S1781" s="233"/>
      <c r="T1781" s="234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35" t="s">
        <v>168</v>
      </c>
      <c r="AU1781" s="235" t="s">
        <v>178</v>
      </c>
      <c r="AV1781" s="13" t="s">
        <v>81</v>
      </c>
      <c r="AW1781" s="13" t="s">
        <v>35</v>
      </c>
      <c r="AX1781" s="13" t="s">
        <v>73</v>
      </c>
      <c r="AY1781" s="235" t="s">
        <v>154</v>
      </c>
    </row>
    <row r="1782" spans="1:51" s="13" customFormat="1" ht="12">
      <c r="A1782" s="13"/>
      <c r="B1782" s="226"/>
      <c r="C1782" s="227"/>
      <c r="D1782" s="219" t="s">
        <v>168</v>
      </c>
      <c r="E1782" s="228" t="s">
        <v>28</v>
      </c>
      <c r="F1782" s="229" t="s">
        <v>1522</v>
      </c>
      <c r="G1782" s="227"/>
      <c r="H1782" s="228" t="s">
        <v>28</v>
      </c>
      <c r="I1782" s="230"/>
      <c r="J1782" s="227"/>
      <c r="K1782" s="227"/>
      <c r="L1782" s="231"/>
      <c r="M1782" s="232"/>
      <c r="N1782" s="233"/>
      <c r="O1782" s="233"/>
      <c r="P1782" s="233"/>
      <c r="Q1782" s="233"/>
      <c r="R1782" s="233"/>
      <c r="S1782" s="233"/>
      <c r="T1782" s="234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35" t="s">
        <v>168</v>
      </c>
      <c r="AU1782" s="235" t="s">
        <v>178</v>
      </c>
      <c r="AV1782" s="13" t="s">
        <v>81</v>
      </c>
      <c r="AW1782" s="13" t="s">
        <v>35</v>
      </c>
      <c r="AX1782" s="13" t="s">
        <v>73</v>
      </c>
      <c r="AY1782" s="235" t="s">
        <v>154</v>
      </c>
    </row>
    <row r="1783" spans="1:51" s="14" customFormat="1" ht="12">
      <c r="A1783" s="14"/>
      <c r="B1783" s="236"/>
      <c r="C1783" s="237"/>
      <c r="D1783" s="219" t="s">
        <v>168</v>
      </c>
      <c r="E1783" s="238" t="s">
        <v>28</v>
      </c>
      <c r="F1783" s="239" t="s">
        <v>1980</v>
      </c>
      <c r="G1783" s="237"/>
      <c r="H1783" s="240">
        <v>2.7</v>
      </c>
      <c r="I1783" s="241"/>
      <c r="J1783" s="237"/>
      <c r="K1783" s="237"/>
      <c r="L1783" s="242"/>
      <c r="M1783" s="243"/>
      <c r="N1783" s="244"/>
      <c r="O1783" s="244"/>
      <c r="P1783" s="244"/>
      <c r="Q1783" s="244"/>
      <c r="R1783" s="244"/>
      <c r="S1783" s="244"/>
      <c r="T1783" s="245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T1783" s="246" t="s">
        <v>168</v>
      </c>
      <c r="AU1783" s="246" t="s">
        <v>178</v>
      </c>
      <c r="AV1783" s="14" t="s">
        <v>83</v>
      </c>
      <c r="AW1783" s="14" t="s">
        <v>35</v>
      </c>
      <c r="AX1783" s="14" t="s">
        <v>81</v>
      </c>
      <c r="AY1783" s="246" t="s">
        <v>154</v>
      </c>
    </row>
    <row r="1784" spans="1:65" s="2" customFormat="1" ht="24.15" customHeight="1">
      <c r="A1784" s="40"/>
      <c r="B1784" s="41"/>
      <c r="C1784" s="206" t="s">
        <v>1981</v>
      </c>
      <c r="D1784" s="206" t="s">
        <v>157</v>
      </c>
      <c r="E1784" s="207" t="s">
        <v>1540</v>
      </c>
      <c r="F1784" s="208" t="s">
        <v>1541</v>
      </c>
      <c r="G1784" s="209" t="s">
        <v>549</v>
      </c>
      <c r="H1784" s="210">
        <v>0.216</v>
      </c>
      <c r="I1784" s="211"/>
      <c r="J1784" s="212">
        <f>ROUND(I1784*H1784,2)</f>
        <v>0</v>
      </c>
      <c r="K1784" s="208" t="s">
        <v>161</v>
      </c>
      <c r="L1784" s="46"/>
      <c r="M1784" s="213" t="s">
        <v>28</v>
      </c>
      <c r="N1784" s="214" t="s">
        <v>44</v>
      </c>
      <c r="O1784" s="86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R1784" s="217" t="s">
        <v>305</v>
      </c>
      <c r="AT1784" s="217" t="s">
        <v>157</v>
      </c>
      <c r="AU1784" s="217" t="s">
        <v>178</v>
      </c>
      <c r="AY1784" s="19" t="s">
        <v>154</v>
      </c>
      <c r="BE1784" s="218">
        <f>IF(N1784="základní",J1784,0)</f>
        <v>0</v>
      </c>
      <c r="BF1784" s="218">
        <f>IF(N1784="snížená",J1784,0)</f>
        <v>0</v>
      </c>
      <c r="BG1784" s="218">
        <f>IF(N1784="zákl. přenesená",J1784,0)</f>
        <v>0</v>
      </c>
      <c r="BH1784" s="218">
        <f>IF(N1784="sníž. přenesená",J1784,0)</f>
        <v>0</v>
      </c>
      <c r="BI1784" s="218">
        <f>IF(N1784="nulová",J1784,0)</f>
        <v>0</v>
      </c>
      <c r="BJ1784" s="19" t="s">
        <v>81</v>
      </c>
      <c r="BK1784" s="218">
        <f>ROUND(I1784*H1784,2)</f>
        <v>0</v>
      </c>
      <c r="BL1784" s="19" t="s">
        <v>305</v>
      </c>
      <c r="BM1784" s="217" t="s">
        <v>1982</v>
      </c>
    </row>
    <row r="1785" spans="1:47" s="2" customFormat="1" ht="12">
      <c r="A1785" s="40"/>
      <c r="B1785" s="41"/>
      <c r="C1785" s="42"/>
      <c r="D1785" s="219" t="s">
        <v>164</v>
      </c>
      <c r="E1785" s="42"/>
      <c r="F1785" s="220" t="s">
        <v>1543</v>
      </c>
      <c r="G1785" s="42"/>
      <c r="H1785" s="42"/>
      <c r="I1785" s="221"/>
      <c r="J1785" s="42"/>
      <c r="K1785" s="42"/>
      <c r="L1785" s="46"/>
      <c r="M1785" s="222"/>
      <c r="N1785" s="223"/>
      <c r="O1785" s="86"/>
      <c r="P1785" s="86"/>
      <c r="Q1785" s="86"/>
      <c r="R1785" s="86"/>
      <c r="S1785" s="86"/>
      <c r="T1785" s="87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T1785" s="19" t="s">
        <v>164</v>
      </c>
      <c r="AU1785" s="19" t="s">
        <v>178</v>
      </c>
    </row>
    <row r="1786" spans="1:47" s="2" customFormat="1" ht="12">
      <c r="A1786" s="40"/>
      <c r="B1786" s="41"/>
      <c r="C1786" s="42"/>
      <c r="D1786" s="224" t="s">
        <v>166</v>
      </c>
      <c r="E1786" s="42"/>
      <c r="F1786" s="225" t="s">
        <v>1544</v>
      </c>
      <c r="G1786" s="42"/>
      <c r="H1786" s="42"/>
      <c r="I1786" s="221"/>
      <c r="J1786" s="42"/>
      <c r="K1786" s="42"/>
      <c r="L1786" s="46"/>
      <c r="M1786" s="222"/>
      <c r="N1786" s="223"/>
      <c r="O1786" s="86"/>
      <c r="P1786" s="86"/>
      <c r="Q1786" s="86"/>
      <c r="R1786" s="86"/>
      <c r="S1786" s="86"/>
      <c r="T1786" s="87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T1786" s="19" t="s">
        <v>166</v>
      </c>
      <c r="AU1786" s="19" t="s">
        <v>178</v>
      </c>
    </row>
    <row r="1787" spans="1:63" s="12" customFormat="1" ht="20.85" customHeight="1">
      <c r="A1787" s="12"/>
      <c r="B1787" s="190"/>
      <c r="C1787" s="191"/>
      <c r="D1787" s="192" t="s">
        <v>72</v>
      </c>
      <c r="E1787" s="204" t="s">
        <v>1983</v>
      </c>
      <c r="F1787" s="204" t="s">
        <v>1984</v>
      </c>
      <c r="G1787" s="191"/>
      <c r="H1787" s="191"/>
      <c r="I1787" s="194"/>
      <c r="J1787" s="205">
        <f>BK1787</f>
        <v>0</v>
      </c>
      <c r="K1787" s="191"/>
      <c r="L1787" s="196"/>
      <c r="M1787" s="197"/>
      <c r="N1787" s="198"/>
      <c r="O1787" s="198"/>
      <c r="P1787" s="199">
        <f>SUM(P1788:P1820)</f>
        <v>0</v>
      </c>
      <c r="Q1787" s="198"/>
      <c r="R1787" s="199">
        <f>SUM(R1788:R1820)</f>
        <v>1.4565400000000002</v>
      </c>
      <c r="S1787" s="198"/>
      <c r="T1787" s="200">
        <f>SUM(T1788:T1820)</f>
        <v>0</v>
      </c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R1787" s="201" t="s">
        <v>83</v>
      </c>
      <c r="AT1787" s="202" t="s">
        <v>72</v>
      </c>
      <c r="AU1787" s="202" t="s">
        <v>83</v>
      </c>
      <c r="AY1787" s="201" t="s">
        <v>154</v>
      </c>
      <c r="BK1787" s="203">
        <f>SUM(BK1788:BK1820)</f>
        <v>0</v>
      </c>
    </row>
    <row r="1788" spans="1:65" s="2" customFormat="1" ht="24.15" customHeight="1">
      <c r="A1788" s="40"/>
      <c r="B1788" s="41"/>
      <c r="C1788" s="206" t="s">
        <v>1985</v>
      </c>
      <c r="D1788" s="206" t="s">
        <v>157</v>
      </c>
      <c r="E1788" s="207" t="s">
        <v>1986</v>
      </c>
      <c r="F1788" s="208" t="s">
        <v>1987</v>
      </c>
      <c r="G1788" s="209" t="s">
        <v>160</v>
      </c>
      <c r="H1788" s="210">
        <v>86</v>
      </c>
      <c r="I1788" s="211"/>
      <c r="J1788" s="212">
        <f>ROUND(I1788*H1788,2)</f>
        <v>0</v>
      </c>
      <c r="K1788" s="208" t="s">
        <v>161</v>
      </c>
      <c r="L1788" s="46"/>
      <c r="M1788" s="213" t="s">
        <v>28</v>
      </c>
      <c r="N1788" s="214" t="s">
        <v>44</v>
      </c>
      <c r="O1788" s="86"/>
      <c r="P1788" s="215">
        <f>O1788*H1788</f>
        <v>0</v>
      </c>
      <c r="Q1788" s="215">
        <v>0.00027</v>
      </c>
      <c r="R1788" s="215">
        <f>Q1788*H1788</f>
        <v>0.02322</v>
      </c>
      <c r="S1788" s="215">
        <v>0</v>
      </c>
      <c r="T1788" s="216">
        <f>S1788*H1788</f>
        <v>0</v>
      </c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R1788" s="217" t="s">
        <v>305</v>
      </c>
      <c r="AT1788" s="217" t="s">
        <v>157</v>
      </c>
      <c r="AU1788" s="217" t="s">
        <v>178</v>
      </c>
      <c r="AY1788" s="19" t="s">
        <v>154</v>
      </c>
      <c r="BE1788" s="218">
        <f>IF(N1788="základní",J1788,0)</f>
        <v>0</v>
      </c>
      <c r="BF1788" s="218">
        <f>IF(N1788="snížená",J1788,0)</f>
        <v>0</v>
      </c>
      <c r="BG1788" s="218">
        <f>IF(N1788="zákl. přenesená",J1788,0)</f>
        <v>0</v>
      </c>
      <c r="BH1788" s="218">
        <f>IF(N1788="sníž. přenesená",J1788,0)</f>
        <v>0</v>
      </c>
      <c r="BI1788" s="218">
        <f>IF(N1788="nulová",J1788,0)</f>
        <v>0</v>
      </c>
      <c r="BJ1788" s="19" t="s">
        <v>81</v>
      </c>
      <c r="BK1788" s="218">
        <f>ROUND(I1788*H1788,2)</f>
        <v>0</v>
      </c>
      <c r="BL1788" s="19" t="s">
        <v>305</v>
      </c>
      <c r="BM1788" s="217" t="s">
        <v>1988</v>
      </c>
    </row>
    <row r="1789" spans="1:47" s="2" customFormat="1" ht="12">
      <c r="A1789" s="40"/>
      <c r="B1789" s="41"/>
      <c r="C1789" s="42"/>
      <c r="D1789" s="219" t="s">
        <v>164</v>
      </c>
      <c r="E1789" s="42"/>
      <c r="F1789" s="220" t="s">
        <v>1989</v>
      </c>
      <c r="G1789" s="42"/>
      <c r="H1789" s="42"/>
      <c r="I1789" s="221"/>
      <c r="J1789" s="42"/>
      <c r="K1789" s="42"/>
      <c r="L1789" s="46"/>
      <c r="M1789" s="222"/>
      <c r="N1789" s="223"/>
      <c r="O1789" s="86"/>
      <c r="P1789" s="86"/>
      <c r="Q1789" s="86"/>
      <c r="R1789" s="86"/>
      <c r="S1789" s="86"/>
      <c r="T1789" s="87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T1789" s="19" t="s">
        <v>164</v>
      </c>
      <c r="AU1789" s="19" t="s">
        <v>178</v>
      </c>
    </row>
    <row r="1790" spans="1:47" s="2" customFormat="1" ht="12">
      <c r="A1790" s="40"/>
      <c r="B1790" s="41"/>
      <c r="C1790" s="42"/>
      <c r="D1790" s="224" t="s">
        <v>166</v>
      </c>
      <c r="E1790" s="42"/>
      <c r="F1790" s="225" t="s">
        <v>1990</v>
      </c>
      <c r="G1790" s="42"/>
      <c r="H1790" s="42"/>
      <c r="I1790" s="221"/>
      <c r="J1790" s="42"/>
      <c r="K1790" s="42"/>
      <c r="L1790" s="46"/>
      <c r="M1790" s="222"/>
      <c r="N1790" s="223"/>
      <c r="O1790" s="86"/>
      <c r="P1790" s="86"/>
      <c r="Q1790" s="86"/>
      <c r="R1790" s="86"/>
      <c r="S1790" s="86"/>
      <c r="T1790" s="87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T1790" s="19" t="s">
        <v>166</v>
      </c>
      <c r="AU1790" s="19" t="s">
        <v>178</v>
      </c>
    </row>
    <row r="1791" spans="1:51" s="13" customFormat="1" ht="12">
      <c r="A1791" s="13"/>
      <c r="B1791" s="226"/>
      <c r="C1791" s="227"/>
      <c r="D1791" s="219" t="s">
        <v>168</v>
      </c>
      <c r="E1791" s="228" t="s">
        <v>28</v>
      </c>
      <c r="F1791" s="229" t="s">
        <v>1991</v>
      </c>
      <c r="G1791" s="227"/>
      <c r="H1791" s="228" t="s">
        <v>28</v>
      </c>
      <c r="I1791" s="230"/>
      <c r="J1791" s="227"/>
      <c r="K1791" s="227"/>
      <c r="L1791" s="231"/>
      <c r="M1791" s="232"/>
      <c r="N1791" s="233"/>
      <c r="O1791" s="233"/>
      <c r="P1791" s="233"/>
      <c r="Q1791" s="233"/>
      <c r="R1791" s="233"/>
      <c r="S1791" s="233"/>
      <c r="T1791" s="234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5" t="s">
        <v>168</v>
      </c>
      <c r="AU1791" s="235" t="s">
        <v>178</v>
      </c>
      <c r="AV1791" s="13" t="s">
        <v>81</v>
      </c>
      <c r="AW1791" s="13" t="s">
        <v>35</v>
      </c>
      <c r="AX1791" s="13" t="s">
        <v>73</v>
      </c>
      <c r="AY1791" s="235" t="s">
        <v>154</v>
      </c>
    </row>
    <row r="1792" spans="1:51" s="14" customFormat="1" ht="12">
      <c r="A1792" s="14"/>
      <c r="B1792" s="236"/>
      <c r="C1792" s="237"/>
      <c r="D1792" s="219" t="s">
        <v>168</v>
      </c>
      <c r="E1792" s="238" t="s">
        <v>28</v>
      </c>
      <c r="F1792" s="239" t="s">
        <v>1992</v>
      </c>
      <c r="G1792" s="237"/>
      <c r="H1792" s="240">
        <v>86</v>
      </c>
      <c r="I1792" s="241"/>
      <c r="J1792" s="237"/>
      <c r="K1792" s="237"/>
      <c r="L1792" s="242"/>
      <c r="M1792" s="243"/>
      <c r="N1792" s="244"/>
      <c r="O1792" s="244"/>
      <c r="P1792" s="244"/>
      <c r="Q1792" s="244"/>
      <c r="R1792" s="244"/>
      <c r="S1792" s="244"/>
      <c r="T1792" s="245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46" t="s">
        <v>168</v>
      </c>
      <c r="AU1792" s="246" t="s">
        <v>178</v>
      </c>
      <c r="AV1792" s="14" t="s">
        <v>83</v>
      </c>
      <c r="AW1792" s="14" t="s">
        <v>35</v>
      </c>
      <c r="AX1792" s="14" t="s">
        <v>81</v>
      </c>
      <c r="AY1792" s="246" t="s">
        <v>154</v>
      </c>
    </row>
    <row r="1793" spans="1:65" s="2" customFormat="1" ht="21.75" customHeight="1">
      <c r="A1793" s="40"/>
      <c r="B1793" s="41"/>
      <c r="C1793" s="206" t="s">
        <v>1993</v>
      </c>
      <c r="D1793" s="206" t="s">
        <v>157</v>
      </c>
      <c r="E1793" s="207" t="s">
        <v>1994</v>
      </c>
      <c r="F1793" s="208" t="s">
        <v>1995</v>
      </c>
      <c r="G1793" s="209" t="s">
        <v>190</v>
      </c>
      <c r="H1793" s="210">
        <v>77</v>
      </c>
      <c r="I1793" s="211"/>
      <c r="J1793" s="212">
        <f>ROUND(I1793*H1793,2)</f>
        <v>0</v>
      </c>
      <c r="K1793" s="208" t="s">
        <v>161</v>
      </c>
      <c r="L1793" s="46"/>
      <c r="M1793" s="213" t="s">
        <v>28</v>
      </c>
      <c r="N1793" s="214" t="s">
        <v>44</v>
      </c>
      <c r="O1793" s="86"/>
      <c r="P1793" s="215">
        <f>O1793*H1793</f>
        <v>0</v>
      </c>
      <c r="Q1793" s="215">
        <v>2E-05</v>
      </c>
      <c r="R1793" s="215">
        <f>Q1793*H1793</f>
        <v>0.0015400000000000001</v>
      </c>
      <c r="S1793" s="215">
        <v>0</v>
      </c>
      <c r="T1793" s="216">
        <f>S1793*H1793</f>
        <v>0</v>
      </c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R1793" s="217" t="s">
        <v>305</v>
      </c>
      <c r="AT1793" s="217" t="s">
        <v>157</v>
      </c>
      <c r="AU1793" s="217" t="s">
        <v>178</v>
      </c>
      <c r="AY1793" s="19" t="s">
        <v>154</v>
      </c>
      <c r="BE1793" s="218">
        <f>IF(N1793="základní",J1793,0)</f>
        <v>0</v>
      </c>
      <c r="BF1793" s="218">
        <f>IF(N1793="snížená",J1793,0)</f>
        <v>0</v>
      </c>
      <c r="BG1793" s="218">
        <f>IF(N1793="zákl. přenesená",J1793,0)</f>
        <v>0</v>
      </c>
      <c r="BH1793" s="218">
        <f>IF(N1793="sníž. přenesená",J1793,0)</f>
        <v>0</v>
      </c>
      <c r="BI1793" s="218">
        <f>IF(N1793="nulová",J1793,0)</f>
        <v>0</v>
      </c>
      <c r="BJ1793" s="19" t="s">
        <v>81</v>
      </c>
      <c r="BK1793" s="218">
        <f>ROUND(I1793*H1793,2)</f>
        <v>0</v>
      </c>
      <c r="BL1793" s="19" t="s">
        <v>305</v>
      </c>
      <c r="BM1793" s="217" t="s">
        <v>1996</v>
      </c>
    </row>
    <row r="1794" spans="1:47" s="2" customFormat="1" ht="12">
      <c r="A1794" s="40"/>
      <c r="B1794" s="41"/>
      <c r="C1794" s="42"/>
      <c r="D1794" s="219" t="s">
        <v>164</v>
      </c>
      <c r="E1794" s="42"/>
      <c r="F1794" s="220" t="s">
        <v>1997</v>
      </c>
      <c r="G1794" s="42"/>
      <c r="H1794" s="42"/>
      <c r="I1794" s="221"/>
      <c r="J1794" s="42"/>
      <c r="K1794" s="42"/>
      <c r="L1794" s="46"/>
      <c r="M1794" s="222"/>
      <c r="N1794" s="223"/>
      <c r="O1794" s="86"/>
      <c r="P1794" s="86"/>
      <c r="Q1794" s="86"/>
      <c r="R1794" s="86"/>
      <c r="S1794" s="86"/>
      <c r="T1794" s="87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T1794" s="19" t="s">
        <v>164</v>
      </c>
      <c r="AU1794" s="19" t="s">
        <v>178</v>
      </c>
    </row>
    <row r="1795" spans="1:47" s="2" customFormat="1" ht="12">
      <c r="A1795" s="40"/>
      <c r="B1795" s="41"/>
      <c r="C1795" s="42"/>
      <c r="D1795" s="224" t="s">
        <v>166</v>
      </c>
      <c r="E1795" s="42"/>
      <c r="F1795" s="225" t="s">
        <v>1998</v>
      </c>
      <c r="G1795" s="42"/>
      <c r="H1795" s="42"/>
      <c r="I1795" s="221"/>
      <c r="J1795" s="42"/>
      <c r="K1795" s="42"/>
      <c r="L1795" s="46"/>
      <c r="M1795" s="222"/>
      <c r="N1795" s="223"/>
      <c r="O1795" s="86"/>
      <c r="P1795" s="86"/>
      <c r="Q1795" s="86"/>
      <c r="R1795" s="86"/>
      <c r="S1795" s="86"/>
      <c r="T1795" s="87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T1795" s="19" t="s">
        <v>166</v>
      </c>
      <c r="AU1795" s="19" t="s">
        <v>178</v>
      </c>
    </row>
    <row r="1796" spans="1:51" s="13" customFormat="1" ht="12">
      <c r="A1796" s="13"/>
      <c r="B1796" s="226"/>
      <c r="C1796" s="227"/>
      <c r="D1796" s="219" t="s">
        <v>168</v>
      </c>
      <c r="E1796" s="228" t="s">
        <v>28</v>
      </c>
      <c r="F1796" s="229" t="s">
        <v>1851</v>
      </c>
      <c r="G1796" s="227"/>
      <c r="H1796" s="228" t="s">
        <v>28</v>
      </c>
      <c r="I1796" s="230"/>
      <c r="J1796" s="227"/>
      <c r="K1796" s="227"/>
      <c r="L1796" s="231"/>
      <c r="M1796" s="232"/>
      <c r="N1796" s="233"/>
      <c r="O1796" s="233"/>
      <c r="P1796" s="233"/>
      <c r="Q1796" s="233"/>
      <c r="R1796" s="233"/>
      <c r="S1796" s="233"/>
      <c r="T1796" s="234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35" t="s">
        <v>168</v>
      </c>
      <c r="AU1796" s="235" t="s">
        <v>178</v>
      </c>
      <c r="AV1796" s="13" t="s">
        <v>81</v>
      </c>
      <c r="AW1796" s="13" t="s">
        <v>35</v>
      </c>
      <c r="AX1796" s="13" t="s">
        <v>73</v>
      </c>
      <c r="AY1796" s="235" t="s">
        <v>154</v>
      </c>
    </row>
    <row r="1797" spans="1:51" s="14" customFormat="1" ht="12">
      <c r="A1797" s="14"/>
      <c r="B1797" s="236"/>
      <c r="C1797" s="237"/>
      <c r="D1797" s="219" t="s">
        <v>168</v>
      </c>
      <c r="E1797" s="238" t="s">
        <v>28</v>
      </c>
      <c r="F1797" s="239" t="s">
        <v>1999</v>
      </c>
      <c r="G1797" s="237"/>
      <c r="H1797" s="240">
        <v>77</v>
      </c>
      <c r="I1797" s="241"/>
      <c r="J1797" s="237"/>
      <c r="K1797" s="237"/>
      <c r="L1797" s="242"/>
      <c r="M1797" s="243"/>
      <c r="N1797" s="244"/>
      <c r="O1797" s="244"/>
      <c r="P1797" s="244"/>
      <c r="Q1797" s="244"/>
      <c r="R1797" s="244"/>
      <c r="S1797" s="244"/>
      <c r="T1797" s="245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46" t="s">
        <v>168</v>
      </c>
      <c r="AU1797" s="246" t="s">
        <v>178</v>
      </c>
      <c r="AV1797" s="14" t="s">
        <v>83</v>
      </c>
      <c r="AW1797" s="14" t="s">
        <v>35</v>
      </c>
      <c r="AX1797" s="14" t="s">
        <v>81</v>
      </c>
      <c r="AY1797" s="246" t="s">
        <v>154</v>
      </c>
    </row>
    <row r="1798" spans="1:65" s="2" customFormat="1" ht="24.15" customHeight="1">
      <c r="A1798" s="40"/>
      <c r="B1798" s="41"/>
      <c r="C1798" s="206" t="s">
        <v>2000</v>
      </c>
      <c r="D1798" s="206" t="s">
        <v>157</v>
      </c>
      <c r="E1798" s="207" t="s">
        <v>2001</v>
      </c>
      <c r="F1798" s="208" t="s">
        <v>2002</v>
      </c>
      <c r="G1798" s="209" t="s">
        <v>160</v>
      </c>
      <c r="H1798" s="210">
        <v>147</v>
      </c>
      <c r="I1798" s="211"/>
      <c r="J1798" s="212">
        <f>ROUND(I1798*H1798,2)</f>
        <v>0</v>
      </c>
      <c r="K1798" s="208" t="s">
        <v>161</v>
      </c>
      <c r="L1798" s="46"/>
      <c r="M1798" s="213" t="s">
        <v>28</v>
      </c>
      <c r="N1798" s="214" t="s">
        <v>44</v>
      </c>
      <c r="O1798" s="86"/>
      <c r="P1798" s="215">
        <f>O1798*H1798</f>
        <v>0</v>
      </c>
      <c r="Q1798" s="215">
        <v>4E-05</v>
      </c>
      <c r="R1798" s="215">
        <f>Q1798*H1798</f>
        <v>0.005880000000000001</v>
      </c>
      <c r="S1798" s="215">
        <v>0</v>
      </c>
      <c r="T1798" s="216">
        <f>S1798*H1798</f>
        <v>0</v>
      </c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R1798" s="217" t="s">
        <v>305</v>
      </c>
      <c r="AT1798" s="217" t="s">
        <v>157</v>
      </c>
      <c r="AU1798" s="217" t="s">
        <v>178</v>
      </c>
      <c r="AY1798" s="19" t="s">
        <v>154</v>
      </c>
      <c r="BE1798" s="218">
        <f>IF(N1798="základní",J1798,0)</f>
        <v>0</v>
      </c>
      <c r="BF1798" s="218">
        <f>IF(N1798="snížená",J1798,0)</f>
        <v>0</v>
      </c>
      <c r="BG1798" s="218">
        <f>IF(N1798="zákl. přenesená",J1798,0)</f>
        <v>0</v>
      </c>
      <c r="BH1798" s="218">
        <f>IF(N1798="sníž. přenesená",J1798,0)</f>
        <v>0</v>
      </c>
      <c r="BI1798" s="218">
        <f>IF(N1798="nulová",J1798,0)</f>
        <v>0</v>
      </c>
      <c r="BJ1798" s="19" t="s">
        <v>81</v>
      </c>
      <c r="BK1798" s="218">
        <f>ROUND(I1798*H1798,2)</f>
        <v>0</v>
      </c>
      <c r="BL1798" s="19" t="s">
        <v>305</v>
      </c>
      <c r="BM1798" s="217" t="s">
        <v>2003</v>
      </c>
    </row>
    <row r="1799" spans="1:47" s="2" customFormat="1" ht="12">
      <c r="A1799" s="40"/>
      <c r="B1799" s="41"/>
      <c r="C1799" s="42"/>
      <c r="D1799" s="219" t="s">
        <v>164</v>
      </c>
      <c r="E1799" s="42"/>
      <c r="F1799" s="220" t="s">
        <v>2004</v>
      </c>
      <c r="G1799" s="42"/>
      <c r="H1799" s="42"/>
      <c r="I1799" s="221"/>
      <c r="J1799" s="42"/>
      <c r="K1799" s="42"/>
      <c r="L1799" s="46"/>
      <c r="M1799" s="222"/>
      <c r="N1799" s="223"/>
      <c r="O1799" s="86"/>
      <c r="P1799" s="86"/>
      <c r="Q1799" s="86"/>
      <c r="R1799" s="86"/>
      <c r="S1799" s="86"/>
      <c r="T1799" s="87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T1799" s="19" t="s">
        <v>164</v>
      </c>
      <c r="AU1799" s="19" t="s">
        <v>178</v>
      </c>
    </row>
    <row r="1800" spans="1:47" s="2" customFormat="1" ht="12">
      <c r="A1800" s="40"/>
      <c r="B1800" s="41"/>
      <c r="C1800" s="42"/>
      <c r="D1800" s="224" t="s">
        <v>166</v>
      </c>
      <c r="E1800" s="42"/>
      <c r="F1800" s="225" t="s">
        <v>2005</v>
      </c>
      <c r="G1800" s="42"/>
      <c r="H1800" s="42"/>
      <c r="I1800" s="221"/>
      <c r="J1800" s="42"/>
      <c r="K1800" s="42"/>
      <c r="L1800" s="46"/>
      <c r="M1800" s="222"/>
      <c r="N1800" s="223"/>
      <c r="O1800" s="86"/>
      <c r="P1800" s="86"/>
      <c r="Q1800" s="86"/>
      <c r="R1800" s="86"/>
      <c r="S1800" s="86"/>
      <c r="T1800" s="87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T1800" s="19" t="s">
        <v>166</v>
      </c>
      <c r="AU1800" s="19" t="s">
        <v>178</v>
      </c>
    </row>
    <row r="1801" spans="1:51" s="13" customFormat="1" ht="12">
      <c r="A1801" s="13"/>
      <c r="B1801" s="226"/>
      <c r="C1801" s="227"/>
      <c r="D1801" s="219" t="s">
        <v>168</v>
      </c>
      <c r="E1801" s="228" t="s">
        <v>28</v>
      </c>
      <c r="F1801" s="229" t="s">
        <v>1851</v>
      </c>
      <c r="G1801" s="227"/>
      <c r="H1801" s="228" t="s">
        <v>28</v>
      </c>
      <c r="I1801" s="230"/>
      <c r="J1801" s="227"/>
      <c r="K1801" s="227"/>
      <c r="L1801" s="231"/>
      <c r="M1801" s="232"/>
      <c r="N1801" s="233"/>
      <c r="O1801" s="233"/>
      <c r="P1801" s="233"/>
      <c r="Q1801" s="233"/>
      <c r="R1801" s="233"/>
      <c r="S1801" s="233"/>
      <c r="T1801" s="234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5" t="s">
        <v>168</v>
      </c>
      <c r="AU1801" s="235" t="s">
        <v>178</v>
      </c>
      <c r="AV1801" s="13" t="s">
        <v>81</v>
      </c>
      <c r="AW1801" s="13" t="s">
        <v>35</v>
      </c>
      <c r="AX1801" s="13" t="s">
        <v>73</v>
      </c>
      <c r="AY1801" s="235" t="s">
        <v>154</v>
      </c>
    </row>
    <row r="1802" spans="1:51" s="14" customFormat="1" ht="12">
      <c r="A1802" s="14"/>
      <c r="B1802" s="236"/>
      <c r="C1802" s="237"/>
      <c r="D1802" s="219" t="s">
        <v>168</v>
      </c>
      <c r="E1802" s="238" t="s">
        <v>28</v>
      </c>
      <c r="F1802" s="239" t="s">
        <v>2006</v>
      </c>
      <c r="G1802" s="237"/>
      <c r="H1802" s="240">
        <v>147</v>
      </c>
      <c r="I1802" s="241"/>
      <c r="J1802" s="237"/>
      <c r="K1802" s="237"/>
      <c r="L1802" s="242"/>
      <c r="M1802" s="243"/>
      <c r="N1802" s="244"/>
      <c r="O1802" s="244"/>
      <c r="P1802" s="244"/>
      <c r="Q1802" s="244"/>
      <c r="R1802" s="244"/>
      <c r="S1802" s="244"/>
      <c r="T1802" s="245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46" t="s">
        <v>168</v>
      </c>
      <c r="AU1802" s="246" t="s">
        <v>178</v>
      </c>
      <c r="AV1802" s="14" t="s">
        <v>83</v>
      </c>
      <c r="AW1802" s="14" t="s">
        <v>35</v>
      </c>
      <c r="AX1802" s="14" t="s">
        <v>81</v>
      </c>
      <c r="AY1802" s="246" t="s">
        <v>154</v>
      </c>
    </row>
    <row r="1803" spans="1:65" s="2" customFormat="1" ht="24.15" customHeight="1">
      <c r="A1803" s="40"/>
      <c r="B1803" s="41"/>
      <c r="C1803" s="206" t="s">
        <v>2007</v>
      </c>
      <c r="D1803" s="206" t="s">
        <v>157</v>
      </c>
      <c r="E1803" s="207" t="s">
        <v>2008</v>
      </c>
      <c r="F1803" s="208" t="s">
        <v>2009</v>
      </c>
      <c r="G1803" s="209" t="s">
        <v>160</v>
      </c>
      <c r="H1803" s="210">
        <v>147</v>
      </c>
      <c r="I1803" s="211"/>
      <c r="J1803" s="212">
        <f>ROUND(I1803*H1803,2)</f>
        <v>0</v>
      </c>
      <c r="K1803" s="208" t="s">
        <v>161</v>
      </c>
      <c r="L1803" s="46"/>
      <c r="M1803" s="213" t="s">
        <v>28</v>
      </c>
      <c r="N1803" s="214" t="s">
        <v>44</v>
      </c>
      <c r="O1803" s="86"/>
      <c r="P1803" s="215">
        <f>O1803*H1803</f>
        <v>0</v>
      </c>
      <c r="Q1803" s="215">
        <v>0.0003</v>
      </c>
      <c r="R1803" s="215">
        <f>Q1803*H1803</f>
        <v>0.04409999999999999</v>
      </c>
      <c r="S1803" s="215">
        <v>0</v>
      </c>
      <c r="T1803" s="216">
        <f>S1803*H1803</f>
        <v>0</v>
      </c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R1803" s="217" t="s">
        <v>305</v>
      </c>
      <c r="AT1803" s="217" t="s">
        <v>157</v>
      </c>
      <c r="AU1803" s="217" t="s">
        <v>178</v>
      </c>
      <c r="AY1803" s="19" t="s">
        <v>154</v>
      </c>
      <c r="BE1803" s="218">
        <f>IF(N1803="základní",J1803,0)</f>
        <v>0</v>
      </c>
      <c r="BF1803" s="218">
        <f>IF(N1803="snížená",J1803,0)</f>
        <v>0</v>
      </c>
      <c r="BG1803" s="218">
        <f>IF(N1803="zákl. přenesená",J1803,0)</f>
        <v>0</v>
      </c>
      <c r="BH1803" s="218">
        <f>IF(N1803="sníž. přenesená",J1803,0)</f>
        <v>0</v>
      </c>
      <c r="BI1803" s="218">
        <f>IF(N1803="nulová",J1803,0)</f>
        <v>0</v>
      </c>
      <c r="BJ1803" s="19" t="s">
        <v>81</v>
      </c>
      <c r="BK1803" s="218">
        <f>ROUND(I1803*H1803,2)</f>
        <v>0</v>
      </c>
      <c r="BL1803" s="19" t="s">
        <v>305</v>
      </c>
      <c r="BM1803" s="217" t="s">
        <v>2010</v>
      </c>
    </row>
    <row r="1804" spans="1:47" s="2" customFormat="1" ht="12">
      <c r="A1804" s="40"/>
      <c r="B1804" s="41"/>
      <c r="C1804" s="42"/>
      <c r="D1804" s="219" t="s">
        <v>164</v>
      </c>
      <c r="E1804" s="42"/>
      <c r="F1804" s="220" t="s">
        <v>2011</v>
      </c>
      <c r="G1804" s="42"/>
      <c r="H1804" s="42"/>
      <c r="I1804" s="221"/>
      <c r="J1804" s="42"/>
      <c r="K1804" s="42"/>
      <c r="L1804" s="46"/>
      <c r="M1804" s="222"/>
      <c r="N1804" s="223"/>
      <c r="O1804" s="86"/>
      <c r="P1804" s="86"/>
      <c r="Q1804" s="86"/>
      <c r="R1804" s="86"/>
      <c r="S1804" s="86"/>
      <c r="T1804" s="87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T1804" s="19" t="s">
        <v>164</v>
      </c>
      <c r="AU1804" s="19" t="s">
        <v>178</v>
      </c>
    </row>
    <row r="1805" spans="1:47" s="2" customFormat="1" ht="12">
      <c r="A1805" s="40"/>
      <c r="B1805" s="41"/>
      <c r="C1805" s="42"/>
      <c r="D1805" s="224" t="s">
        <v>166</v>
      </c>
      <c r="E1805" s="42"/>
      <c r="F1805" s="225" t="s">
        <v>2012</v>
      </c>
      <c r="G1805" s="42"/>
      <c r="H1805" s="42"/>
      <c r="I1805" s="221"/>
      <c r="J1805" s="42"/>
      <c r="K1805" s="42"/>
      <c r="L1805" s="46"/>
      <c r="M1805" s="222"/>
      <c r="N1805" s="223"/>
      <c r="O1805" s="86"/>
      <c r="P1805" s="86"/>
      <c r="Q1805" s="86"/>
      <c r="R1805" s="86"/>
      <c r="S1805" s="86"/>
      <c r="T1805" s="87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T1805" s="19" t="s">
        <v>166</v>
      </c>
      <c r="AU1805" s="19" t="s">
        <v>178</v>
      </c>
    </row>
    <row r="1806" spans="1:51" s="13" customFormat="1" ht="12">
      <c r="A1806" s="13"/>
      <c r="B1806" s="226"/>
      <c r="C1806" s="227"/>
      <c r="D1806" s="219" t="s">
        <v>168</v>
      </c>
      <c r="E1806" s="228" t="s">
        <v>28</v>
      </c>
      <c r="F1806" s="229" t="s">
        <v>1851</v>
      </c>
      <c r="G1806" s="227"/>
      <c r="H1806" s="228" t="s">
        <v>28</v>
      </c>
      <c r="I1806" s="230"/>
      <c r="J1806" s="227"/>
      <c r="K1806" s="227"/>
      <c r="L1806" s="231"/>
      <c r="M1806" s="232"/>
      <c r="N1806" s="233"/>
      <c r="O1806" s="233"/>
      <c r="P1806" s="233"/>
      <c r="Q1806" s="233"/>
      <c r="R1806" s="233"/>
      <c r="S1806" s="233"/>
      <c r="T1806" s="234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35" t="s">
        <v>168</v>
      </c>
      <c r="AU1806" s="235" t="s">
        <v>178</v>
      </c>
      <c r="AV1806" s="13" t="s">
        <v>81</v>
      </c>
      <c r="AW1806" s="13" t="s">
        <v>35</v>
      </c>
      <c r="AX1806" s="13" t="s">
        <v>73</v>
      </c>
      <c r="AY1806" s="235" t="s">
        <v>154</v>
      </c>
    </row>
    <row r="1807" spans="1:51" s="14" customFormat="1" ht="12">
      <c r="A1807" s="14"/>
      <c r="B1807" s="236"/>
      <c r="C1807" s="237"/>
      <c r="D1807" s="219" t="s">
        <v>168</v>
      </c>
      <c r="E1807" s="238" t="s">
        <v>28</v>
      </c>
      <c r="F1807" s="239" t="s">
        <v>2006</v>
      </c>
      <c r="G1807" s="237"/>
      <c r="H1807" s="240">
        <v>147</v>
      </c>
      <c r="I1807" s="241"/>
      <c r="J1807" s="237"/>
      <c r="K1807" s="237"/>
      <c r="L1807" s="242"/>
      <c r="M1807" s="243"/>
      <c r="N1807" s="244"/>
      <c r="O1807" s="244"/>
      <c r="P1807" s="244"/>
      <c r="Q1807" s="244"/>
      <c r="R1807" s="244"/>
      <c r="S1807" s="244"/>
      <c r="T1807" s="245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46" t="s">
        <v>168</v>
      </c>
      <c r="AU1807" s="246" t="s">
        <v>178</v>
      </c>
      <c r="AV1807" s="14" t="s">
        <v>83</v>
      </c>
      <c r="AW1807" s="14" t="s">
        <v>35</v>
      </c>
      <c r="AX1807" s="14" t="s">
        <v>81</v>
      </c>
      <c r="AY1807" s="246" t="s">
        <v>154</v>
      </c>
    </row>
    <row r="1808" spans="1:65" s="2" customFormat="1" ht="24.15" customHeight="1">
      <c r="A1808" s="40"/>
      <c r="B1808" s="41"/>
      <c r="C1808" s="206" t="s">
        <v>2013</v>
      </c>
      <c r="D1808" s="206" t="s">
        <v>157</v>
      </c>
      <c r="E1808" s="207" t="s">
        <v>2014</v>
      </c>
      <c r="F1808" s="208" t="s">
        <v>2015</v>
      </c>
      <c r="G1808" s="209" t="s">
        <v>160</v>
      </c>
      <c r="H1808" s="210">
        <v>147</v>
      </c>
      <c r="I1808" s="211"/>
      <c r="J1808" s="212">
        <f>ROUND(I1808*H1808,2)</f>
        <v>0</v>
      </c>
      <c r="K1808" s="208" t="s">
        <v>161</v>
      </c>
      <c r="L1808" s="46"/>
      <c r="M1808" s="213" t="s">
        <v>28</v>
      </c>
      <c r="N1808" s="214" t="s">
        <v>44</v>
      </c>
      <c r="O1808" s="86"/>
      <c r="P1808" s="215">
        <f>O1808*H1808</f>
        <v>0</v>
      </c>
      <c r="Q1808" s="215">
        <v>0.0054</v>
      </c>
      <c r="R1808" s="215">
        <f>Q1808*H1808</f>
        <v>0.7938000000000001</v>
      </c>
      <c r="S1808" s="215">
        <v>0</v>
      </c>
      <c r="T1808" s="216">
        <f>S1808*H1808</f>
        <v>0</v>
      </c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R1808" s="217" t="s">
        <v>305</v>
      </c>
      <c r="AT1808" s="217" t="s">
        <v>157</v>
      </c>
      <c r="AU1808" s="217" t="s">
        <v>178</v>
      </c>
      <c r="AY1808" s="19" t="s">
        <v>154</v>
      </c>
      <c r="BE1808" s="218">
        <f>IF(N1808="základní",J1808,0)</f>
        <v>0</v>
      </c>
      <c r="BF1808" s="218">
        <f>IF(N1808="snížená",J1808,0)</f>
        <v>0</v>
      </c>
      <c r="BG1808" s="218">
        <f>IF(N1808="zákl. přenesená",J1808,0)</f>
        <v>0</v>
      </c>
      <c r="BH1808" s="218">
        <f>IF(N1808="sníž. přenesená",J1808,0)</f>
        <v>0</v>
      </c>
      <c r="BI1808" s="218">
        <f>IF(N1808="nulová",J1808,0)</f>
        <v>0</v>
      </c>
      <c r="BJ1808" s="19" t="s">
        <v>81</v>
      </c>
      <c r="BK1808" s="218">
        <f>ROUND(I1808*H1808,2)</f>
        <v>0</v>
      </c>
      <c r="BL1808" s="19" t="s">
        <v>305</v>
      </c>
      <c r="BM1808" s="217" t="s">
        <v>2016</v>
      </c>
    </row>
    <row r="1809" spans="1:47" s="2" customFormat="1" ht="12">
      <c r="A1809" s="40"/>
      <c r="B1809" s="41"/>
      <c r="C1809" s="42"/>
      <c r="D1809" s="219" t="s">
        <v>164</v>
      </c>
      <c r="E1809" s="42"/>
      <c r="F1809" s="220" t="s">
        <v>2017</v>
      </c>
      <c r="G1809" s="42"/>
      <c r="H1809" s="42"/>
      <c r="I1809" s="221"/>
      <c r="J1809" s="42"/>
      <c r="K1809" s="42"/>
      <c r="L1809" s="46"/>
      <c r="M1809" s="222"/>
      <c r="N1809" s="223"/>
      <c r="O1809" s="86"/>
      <c r="P1809" s="86"/>
      <c r="Q1809" s="86"/>
      <c r="R1809" s="86"/>
      <c r="S1809" s="86"/>
      <c r="T1809" s="87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T1809" s="19" t="s">
        <v>164</v>
      </c>
      <c r="AU1809" s="19" t="s">
        <v>178</v>
      </c>
    </row>
    <row r="1810" spans="1:47" s="2" customFormat="1" ht="12">
      <c r="A1810" s="40"/>
      <c r="B1810" s="41"/>
      <c r="C1810" s="42"/>
      <c r="D1810" s="224" t="s">
        <v>166</v>
      </c>
      <c r="E1810" s="42"/>
      <c r="F1810" s="225" t="s">
        <v>2018</v>
      </c>
      <c r="G1810" s="42"/>
      <c r="H1810" s="42"/>
      <c r="I1810" s="221"/>
      <c r="J1810" s="42"/>
      <c r="K1810" s="42"/>
      <c r="L1810" s="46"/>
      <c r="M1810" s="222"/>
      <c r="N1810" s="223"/>
      <c r="O1810" s="86"/>
      <c r="P1810" s="86"/>
      <c r="Q1810" s="86"/>
      <c r="R1810" s="86"/>
      <c r="S1810" s="86"/>
      <c r="T1810" s="87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T1810" s="19" t="s">
        <v>166</v>
      </c>
      <c r="AU1810" s="19" t="s">
        <v>178</v>
      </c>
    </row>
    <row r="1811" spans="1:51" s="13" customFormat="1" ht="12">
      <c r="A1811" s="13"/>
      <c r="B1811" s="226"/>
      <c r="C1811" s="227"/>
      <c r="D1811" s="219" t="s">
        <v>168</v>
      </c>
      <c r="E1811" s="228" t="s">
        <v>28</v>
      </c>
      <c r="F1811" s="229" t="s">
        <v>1851</v>
      </c>
      <c r="G1811" s="227"/>
      <c r="H1811" s="228" t="s">
        <v>28</v>
      </c>
      <c r="I1811" s="230"/>
      <c r="J1811" s="227"/>
      <c r="K1811" s="227"/>
      <c r="L1811" s="231"/>
      <c r="M1811" s="232"/>
      <c r="N1811" s="233"/>
      <c r="O1811" s="233"/>
      <c r="P1811" s="233"/>
      <c r="Q1811" s="233"/>
      <c r="R1811" s="233"/>
      <c r="S1811" s="233"/>
      <c r="T1811" s="234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5" t="s">
        <v>168</v>
      </c>
      <c r="AU1811" s="235" t="s">
        <v>178</v>
      </c>
      <c r="AV1811" s="13" t="s">
        <v>81</v>
      </c>
      <c r="AW1811" s="13" t="s">
        <v>35</v>
      </c>
      <c r="AX1811" s="13" t="s">
        <v>73</v>
      </c>
      <c r="AY1811" s="235" t="s">
        <v>154</v>
      </c>
    </row>
    <row r="1812" spans="1:51" s="14" customFormat="1" ht="12">
      <c r="A1812" s="14"/>
      <c r="B1812" s="236"/>
      <c r="C1812" s="237"/>
      <c r="D1812" s="219" t="s">
        <v>168</v>
      </c>
      <c r="E1812" s="238" t="s">
        <v>28</v>
      </c>
      <c r="F1812" s="239" t="s">
        <v>2006</v>
      </c>
      <c r="G1812" s="237"/>
      <c r="H1812" s="240">
        <v>147</v>
      </c>
      <c r="I1812" s="241"/>
      <c r="J1812" s="237"/>
      <c r="K1812" s="237"/>
      <c r="L1812" s="242"/>
      <c r="M1812" s="243"/>
      <c r="N1812" s="244"/>
      <c r="O1812" s="244"/>
      <c r="P1812" s="244"/>
      <c r="Q1812" s="244"/>
      <c r="R1812" s="244"/>
      <c r="S1812" s="244"/>
      <c r="T1812" s="245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46" t="s">
        <v>168</v>
      </c>
      <c r="AU1812" s="246" t="s">
        <v>178</v>
      </c>
      <c r="AV1812" s="14" t="s">
        <v>83</v>
      </c>
      <c r="AW1812" s="14" t="s">
        <v>35</v>
      </c>
      <c r="AX1812" s="14" t="s">
        <v>81</v>
      </c>
      <c r="AY1812" s="246" t="s">
        <v>154</v>
      </c>
    </row>
    <row r="1813" spans="1:65" s="2" customFormat="1" ht="24.15" customHeight="1">
      <c r="A1813" s="40"/>
      <c r="B1813" s="41"/>
      <c r="C1813" s="206" t="s">
        <v>2019</v>
      </c>
      <c r="D1813" s="206" t="s">
        <v>157</v>
      </c>
      <c r="E1813" s="207" t="s">
        <v>2020</v>
      </c>
      <c r="F1813" s="208" t="s">
        <v>2021</v>
      </c>
      <c r="G1813" s="209" t="s">
        <v>160</v>
      </c>
      <c r="H1813" s="210">
        <v>147</v>
      </c>
      <c r="I1813" s="211"/>
      <c r="J1813" s="212">
        <f>ROUND(I1813*H1813,2)</f>
        <v>0</v>
      </c>
      <c r="K1813" s="208" t="s">
        <v>161</v>
      </c>
      <c r="L1813" s="46"/>
      <c r="M1813" s="213" t="s">
        <v>28</v>
      </c>
      <c r="N1813" s="214" t="s">
        <v>44</v>
      </c>
      <c r="O1813" s="86"/>
      <c r="P1813" s="215">
        <f>O1813*H1813</f>
        <v>0</v>
      </c>
      <c r="Q1813" s="215">
        <v>0.004</v>
      </c>
      <c r="R1813" s="215">
        <f>Q1813*H1813</f>
        <v>0.588</v>
      </c>
      <c r="S1813" s="215">
        <v>0</v>
      </c>
      <c r="T1813" s="216">
        <f>S1813*H1813</f>
        <v>0</v>
      </c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R1813" s="217" t="s">
        <v>305</v>
      </c>
      <c r="AT1813" s="217" t="s">
        <v>157</v>
      </c>
      <c r="AU1813" s="217" t="s">
        <v>178</v>
      </c>
      <c r="AY1813" s="19" t="s">
        <v>154</v>
      </c>
      <c r="BE1813" s="218">
        <f>IF(N1813="základní",J1813,0)</f>
        <v>0</v>
      </c>
      <c r="BF1813" s="218">
        <f>IF(N1813="snížená",J1813,0)</f>
        <v>0</v>
      </c>
      <c r="BG1813" s="218">
        <f>IF(N1813="zákl. přenesená",J1813,0)</f>
        <v>0</v>
      </c>
      <c r="BH1813" s="218">
        <f>IF(N1813="sníž. přenesená",J1813,0)</f>
        <v>0</v>
      </c>
      <c r="BI1813" s="218">
        <f>IF(N1813="nulová",J1813,0)</f>
        <v>0</v>
      </c>
      <c r="BJ1813" s="19" t="s">
        <v>81</v>
      </c>
      <c r="BK1813" s="218">
        <f>ROUND(I1813*H1813,2)</f>
        <v>0</v>
      </c>
      <c r="BL1813" s="19" t="s">
        <v>305</v>
      </c>
      <c r="BM1813" s="217" t="s">
        <v>2022</v>
      </c>
    </row>
    <row r="1814" spans="1:47" s="2" customFormat="1" ht="12">
      <c r="A1814" s="40"/>
      <c r="B1814" s="41"/>
      <c r="C1814" s="42"/>
      <c r="D1814" s="219" t="s">
        <v>164</v>
      </c>
      <c r="E1814" s="42"/>
      <c r="F1814" s="220" t="s">
        <v>2023</v>
      </c>
      <c r="G1814" s="42"/>
      <c r="H1814" s="42"/>
      <c r="I1814" s="221"/>
      <c r="J1814" s="42"/>
      <c r="K1814" s="42"/>
      <c r="L1814" s="46"/>
      <c r="M1814" s="222"/>
      <c r="N1814" s="223"/>
      <c r="O1814" s="86"/>
      <c r="P1814" s="86"/>
      <c r="Q1814" s="86"/>
      <c r="R1814" s="86"/>
      <c r="S1814" s="86"/>
      <c r="T1814" s="87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T1814" s="19" t="s">
        <v>164</v>
      </c>
      <c r="AU1814" s="19" t="s">
        <v>178</v>
      </c>
    </row>
    <row r="1815" spans="1:47" s="2" customFormat="1" ht="12">
      <c r="A1815" s="40"/>
      <c r="B1815" s="41"/>
      <c r="C1815" s="42"/>
      <c r="D1815" s="224" t="s">
        <v>166</v>
      </c>
      <c r="E1815" s="42"/>
      <c r="F1815" s="225" t="s">
        <v>2024</v>
      </c>
      <c r="G1815" s="42"/>
      <c r="H1815" s="42"/>
      <c r="I1815" s="221"/>
      <c r="J1815" s="42"/>
      <c r="K1815" s="42"/>
      <c r="L1815" s="46"/>
      <c r="M1815" s="222"/>
      <c r="N1815" s="223"/>
      <c r="O1815" s="86"/>
      <c r="P1815" s="86"/>
      <c r="Q1815" s="86"/>
      <c r="R1815" s="86"/>
      <c r="S1815" s="86"/>
      <c r="T1815" s="87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T1815" s="19" t="s">
        <v>166</v>
      </c>
      <c r="AU1815" s="19" t="s">
        <v>178</v>
      </c>
    </row>
    <row r="1816" spans="1:51" s="13" customFormat="1" ht="12">
      <c r="A1816" s="13"/>
      <c r="B1816" s="226"/>
      <c r="C1816" s="227"/>
      <c r="D1816" s="219" t="s">
        <v>168</v>
      </c>
      <c r="E1816" s="228" t="s">
        <v>28</v>
      </c>
      <c r="F1816" s="229" t="s">
        <v>2025</v>
      </c>
      <c r="G1816" s="227"/>
      <c r="H1816" s="228" t="s">
        <v>28</v>
      </c>
      <c r="I1816" s="230"/>
      <c r="J1816" s="227"/>
      <c r="K1816" s="227"/>
      <c r="L1816" s="231"/>
      <c r="M1816" s="232"/>
      <c r="N1816" s="233"/>
      <c r="O1816" s="233"/>
      <c r="P1816" s="233"/>
      <c r="Q1816" s="233"/>
      <c r="R1816" s="233"/>
      <c r="S1816" s="233"/>
      <c r="T1816" s="234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35" t="s">
        <v>168</v>
      </c>
      <c r="AU1816" s="235" t="s">
        <v>178</v>
      </c>
      <c r="AV1816" s="13" t="s">
        <v>81</v>
      </c>
      <c r="AW1816" s="13" t="s">
        <v>35</v>
      </c>
      <c r="AX1816" s="13" t="s">
        <v>73</v>
      </c>
      <c r="AY1816" s="235" t="s">
        <v>154</v>
      </c>
    </row>
    <row r="1817" spans="1:51" s="14" customFormat="1" ht="12">
      <c r="A1817" s="14"/>
      <c r="B1817" s="236"/>
      <c r="C1817" s="237"/>
      <c r="D1817" s="219" t="s">
        <v>168</v>
      </c>
      <c r="E1817" s="238" t="s">
        <v>28</v>
      </c>
      <c r="F1817" s="239" t="s">
        <v>2026</v>
      </c>
      <c r="G1817" s="237"/>
      <c r="H1817" s="240">
        <v>147</v>
      </c>
      <c r="I1817" s="241"/>
      <c r="J1817" s="237"/>
      <c r="K1817" s="237"/>
      <c r="L1817" s="242"/>
      <c r="M1817" s="243"/>
      <c r="N1817" s="244"/>
      <c r="O1817" s="244"/>
      <c r="P1817" s="244"/>
      <c r="Q1817" s="244"/>
      <c r="R1817" s="244"/>
      <c r="S1817" s="244"/>
      <c r="T1817" s="245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46" t="s">
        <v>168</v>
      </c>
      <c r="AU1817" s="246" t="s">
        <v>178</v>
      </c>
      <c r="AV1817" s="14" t="s">
        <v>83</v>
      </c>
      <c r="AW1817" s="14" t="s">
        <v>35</v>
      </c>
      <c r="AX1817" s="14" t="s">
        <v>81</v>
      </c>
      <c r="AY1817" s="246" t="s">
        <v>154</v>
      </c>
    </row>
    <row r="1818" spans="1:65" s="2" customFormat="1" ht="24.15" customHeight="1">
      <c r="A1818" s="40"/>
      <c r="B1818" s="41"/>
      <c r="C1818" s="206" t="s">
        <v>2027</v>
      </c>
      <c r="D1818" s="206" t="s">
        <v>157</v>
      </c>
      <c r="E1818" s="207" t="s">
        <v>2028</v>
      </c>
      <c r="F1818" s="208" t="s">
        <v>2029</v>
      </c>
      <c r="G1818" s="209" t="s">
        <v>549</v>
      </c>
      <c r="H1818" s="210">
        <v>1.457</v>
      </c>
      <c r="I1818" s="211"/>
      <c r="J1818" s="212">
        <f>ROUND(I1818*H1818,2)</f>
        <v>0</v>
      </c>
      <c r="K1818" s="208" t="s">
        <v>161</v>
      </c>
      <c r="L1818" s="46"/>
      <c r="M1818" s="213" t="s">
        <v>28</v>
      </c>
      <c r="N1818" s="214" t="s">
        <v>44</v>
      </c>
      <c r="O1818" s="86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R1818" s="217" t="s">
        <v>305</v>
      </c>
      <c r="AT1818" s="217" t="s">
        <v>157</v>
      </c>
      <c r="AU1818" s="217" t="s">
        <v>178</v>
      </c>
      <c r="AY1818" s="19" t="s">
        <v>154</v>
      </c>
      <c r="BE1818" s="218">
        <f>IF(N1818="základní",J1818,0)</f>
        <v>0</v>
      </c>
      <c r="BF1818" s="218">
        <f>IF(N1818="snížená",J1818,0)</f>
        <v>0</v>
      </c>
      <c r="BG1818" s="218">
        <f>IF(N1818="zákl. přenesená",J1818,0)</f>
        <v>0</v>
      </c>
      <c r="BH1818" s="218">
        <f>IF(N1818="sníž. přenesená",J1818,0)</f>
        <v>0</v>
      </c>
      <c r="BI1818" s="218">
        <f>IF(N1818="nulová",J1818,0)</f>
        <v>0</v>
      </c>
      <c r="BJ1818" s="19" t="s">
        <v>81</v>
      </c>
      <c r="BK1818" s="218">
        <f>ROUND(I1818*H1818,2)</f>
        <v>0</v>
      </c>
      <c r="BL1818" s="19" t="s">
        <v>305</v>
      </c>
      <c r="BM1818" s="217" t="s">
        <v>2030</v>
      </c>
    </row>
    <row r="1819" spans="1:47" s="2" customFormat="1" ht="12">
      <c r="A1819" s="40"/>
      <c r="B1819" s="41"/>
      <c r="C1819" s="42"/>
      <c r="D1819" s="219" t="s">
        <v>164</v>
      </c>
      <c r="E1819" s="42"/>
      <c r="F1819" s="220" t="s">
        <v>2031</v>
      </c>
      <c r="G1819" s="42"/>
      <c r="H1819" s="42"/>
      <c r="I1819" s="221"/>
      <c r="J1819" s="42"/>
      <c r="K1819" s="42"/>
      <c r="L1819" s="46"/>
      <c r="M1819" s="222"/>
      <c r="N1819" s="223"/>
      <c r="O1819" s="86"/>
      <c r="P1819" s="86"/>
      <c r="Q1819" s="86"/>
      <c r="R1819" s="86"/>
      <c r="S1819" s="86"/>
      <c r="T1819" s="87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T1819" s="19" t="s">
        <v>164</v>
      </c>
      <c r="AU1819" s="19" t="s">
        <v>178</v>
      </c>
    </row>
    <row r="1820" spans="1:47" s="2" customFormat="1" ht="12">
      <c r="A1820" s="40"/>
      <c r="B1820" s="41"/>
      <c r="C1820" s="42"/>
      <c r="D1820" s="224" t="s">
        <v>166</v>
      </c>
      <c r="E1820" s="42"/>
      <c r="F1820" s="225" t="s">
        <v>2032</v>
      </c>
      <c r="G1820" s="42"/>
      <c r="H1820" s="42"/>
      <c r="I1820" s="221"/>
      <c r="J1820" s="42"/>
      <c r="K1820" s="42"/>
      <c r="L1820" s="46"/>
      <c r="M1820" s="222"/>
      <c r="N1820" s="223"/>
      <c r="O1820" s="86"/>
      <c r="P1820" s="86"/>
      <c r="Q1820" s="86"/>
      <c r="R1820" s="86"/>
      <c r="S1820" s="86"/>
      <c r="T1820" s="87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T1820" s="19" t="s">
        <v>166</v>
      </c>
      <c r="AU1820" s="19" t="s">
        <v>178</v>
      </c>
    </row>
    <row r="1821" spans="1:63" s="12" customFormat="1" ht="20.85" customHeight="1">
      <c r="A1821" s="12"/>
      <c r="B1821" s="190"/>
      <c r="C1821" s="191"/>
      <c r="D1821" s="192" t="s">
        <v>72</v>
      </c>
      <c r="E1821" s="204" t="s">
        <v>1604</v>
      </c>
      <c r="F1821" s="204" t="s">
        <v>1605</v>
      </c>
      <c r="G1821" s="191"/>
      <c r="H1821" s="191"/>
      <c r="I1821" s="194"/>
      <c r="J1821" s="205">
        <f>BK1821</f>
        <v>0</v>
      </c>
      <c r="K1821" s="191"/>
      <c r="L1821" s="196"/>
      <c r="M1821" s="197"/>
      <c r="N1821" s="198"/>
      <c r="O1821" s="198"/>
      <c r="P1821" s="199">
        <f>SUM(P1822:P1868)</f>
        <v>0</v>
      </c>
      <c r="Q1821" s="198"/>
      <c r="R1821" s="199">
        <f>SUM(R1822:R1868)</f>
        <v>0.070678</v>
      </c>
      <c r="S1821" s="198"/>
      <c r="T1821" s="200">
        <f>SUM(T1822:T1868)</f>
        <v>0</v>
      </c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R1821" s="201" t="s">
        <v>83</v>
      </c>
      <c r="AT1821" s="202" t="s">
        <v>72</v>
      </c>
      <c r="AU1821" s="202" t="s">
        <v>83</v>
      </c>
      <c r="AY1821" s="201" t="s">
        <v>154</v>
      </c>
      <c r="BK1821" s="203">
        <f>SUM(BK1822:BK1868)</f>
        <v>0</v>
      </c>
    </row>
    <row r="1822" spans="1:65" s="2" customFormat="1" ht="24.15" customHeight="1">
      <c r="A1822" s="40"/>
      <c r="B1822" s="41"/>
      <c r="C1822" s="206" t="s">
        <v>2033</v>
      </c>
      <c r="D1822" s="206" t="s">
        <v>157</v>
      </c>
      <c r="E1822" s="207" t="s">
        <v>1607</v>
      </c>
      <c r="F1822" s="208" t="s">
        <v>1608</v>
      </c>
      <c r="G1822" s="209" t="s">
        <v>160</v>
      </c>
      <c r="H1822" s="210">
        <v>0.8</v>
      </c>
      <c r="I1822" s="211"/>
      <c r="J1822" s="212">
        <f>ROUND(I1822*H1822,2)</f>
        <v>0</v>
      </c>
      <c r="K1822" s="208" t="s">
        <v>161</v>
      </c>
      <c r="L1822" s="46"/>
      <c r="M1822" s="213" t="s">
        <v>28</v>
      </c>
      <c r="N1822" s="214" t="s">
        <v>44</v>
      </c>
      <c r="O1822" s="86"/>
      <c r="P1822" s="215">
        <f>O1822*H1822</f>
        <v>0</v>
      </c>
      <c r="Q1822" s="215">
        <v>2E-05</v>
      </c>
      <c r="R1822" s="215">
        <f>Q1822*H1822</f>
        <v>1.6000000000000003E-05</v>
      </c>
      <c r="S1822" s="215">
        <v>0</v>
      </c>
      <c r="T1822" s="216">
        <f>S1822*H1822</f>
        <v>0</v>
      </c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R1822" s="217" t="s">
        <v>305</v>
      </c>
      <c r="AT1822" s="217" t="s">
        <v>157</v>
      </c>
      <c r="AU1822" s="217" t="s">
        <v>178</v>
      </c>
      <c r="AY1822" s="19" t="s">
        <v>154</v>
      </c>
      <c r="BE1822" s="218">
        <f>IF(N1822="základní",J1822,0)</f>
        <v>0</v>
      </c>
      <c r="BF1822" s="218">
        <f>IF(N1822="snížená",J1822,0)</f>
        <v>0</v>
      </c>
      <c r="BG1822" s="218">
        <f>IF(N1822="zákl. přenesená",J1822,0)</f>
        <v>0</v>
      </c>
      <c r="BH1822" s="218">
        <f>IF(N1822="sníž. přenesená",J1822,0)</f>
        <v>0</v>
      </c>
      <c r="BI1822" s="218">
        <f>IF(N1822="nulová",J1822,0)</f>
        <v>0</v>
      </c>
      <c r="BJ1822" s="19" t="s">
        <v>81</v>
      </c>
      <c r="BK1822" s="218">
        <f>ROUND(I1822*H1822,2)</f>
        <v>0</v>
      </c>
      <c r="BL1822" s="19" t="s">
        <v>305</v>
      </c>
      <c r="BM1822" s="217" t="s">
        <v>2034</v>
      </c>
    </row>
    <row r="1823" spans="1:47" s="2" customFormat="1" ht="12">
      <c r="A1823" s="40"/>
      <c r="B1823" s="41"/>
      <c r="C1823" s="42"/>
      <c r="D1823" s="219" t="s">
        <v>164</v>
      </c>
      <c r="E1823" s="42"/>
      <c r="F1823" s="220" t="s">
        <v>1610</v>
      </c>
      <c r="G1823" s="42"/>
      <c r="H1823" s="42"/>
      <c r="I1823" s="221"/>
      <c r="J1823" s="42"/>
      <c r="K1823" s="42"/>
      <c r="L1823" s="46"/>
      <c r="M1823" s="222"/>
      <c r="N1823" s="223"/>
      <c r="O1823" s="86"/>
      <c r="P1823" s="86"/>
      <c r="Q1823" s="86"/>
      <c r="R1823" s="86"/>
      <c r="S1823" s="86"/>
      <c r="T1823" s="87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T1823" s="19" t="s">
        <v>164</v>
      </c>
      <c r="AU1823" s="19" t="s">
        <v>178</v>
      </c>
    </row>
    <row r="1824" spans="1:47" s="2" customFormat="1" ht="12">
      <c r="A1824" s="40"/>
      <c r="B1824" s="41"/>
      <c r="C1824" s="42"/>
      <c r="D1824" s="224" t="s">
        <v>166</v>
      </c>
      <c r="E1824" s="42"/>
      <c r="F1824" s="225" t="s">
        <v>1611</v>
      </c>
      <c r="G1824" s="42"/>
      <c r="H1824" s="42"/>
      <c r="I1824" s="221"/>
      <c r="J1824" s="42"/>
      <c r="K1824" s="42"/>
      <c r="L1824" s="46"/>
      <c r="M1824" s="222"/>
      <c r="N1824" s="223"/>
      <c r="O1824" s="86"/>
      <c r="P1824" s="86"/>
      <c r="Q1824" s="86"/>
      <c r="R1824" s="86"/>
      <c r="S1824" s="86"/>
      <c r="T1824" s="87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T1824" s="19" t="s">
        <v>166</v>
      </c>
      <c r="AU1824" s="19" t="s">
        <v>178</v>
      </c>
    </row>
    <row r="1825" spans="1:51" s="13" customFormat="1" ht="12">
      <c r="A1825" s="13"/>
      <c r="B1825" s="226"/>
      <c r="C1825" s="227"/>
      <c r="D1825" s="219" t="s">
        <v>168</v>
      </c>
      <c r="E1825" s="228" t="s">
        <v>28</v>
      </c>
      <c r="F1825" s="229" t="s">
        <v>1612</v>
      </c>
      <c r="G1825" s="227"/>
      <c r="H1825" s="228" t="s">
        <v>28</v>
      </c>
      <c r="I1825" s="230"/>
      <c r="J1825" s="227"/>
      <c r="K1825" s="227"/>
      <c r="L1825" s="231"/>
      <c r="M1825" s="232"/>
      <c r="N1825" s="233"/>
      <c r="O1825" s="233"/>
      <c r="P1825" s="233"/>
      <c r="Q1825" s="233"/>
      <c r="R1825" s="233"/>
      <c r="S1825" s="233"/>
      <c r="T1825" s="234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5" t="s">
        <v>168</v>
      </c>
      <c r="AU1825" s="235" t="s">
        <v>178</v>
      </c>
      <c r="AV1825" s="13" t="s">
        <v>81</v>
      </c>
      <c r="AW1825" s="13" t="s">
        <v>35</v>
      </c>
      <c r="AX1825" s="13" t="s">
        <v>73</v>
      </c>
      <c r="AY1825" s="235" t="s">
        <v>154</v>
      </c>
    </row>
    <row r="1826" spans="1:51" s="14" customFormat="1" ht="12">
      <c r="A1826" s="14"/>
      <c r="B1826" s="236"/>
      <c r="C1826" s="237"/>
      <c r="D1826" s="219" t="s">
        <v>168</v>
      </c>
      <c r="E1826" s="238" t="s">
        <v>28</v>
      </c>
      <c r="F1826" s="239" t="s">
        <v>1613</v>
      </c>
      <c r="G1826" s="237"/>
      <c r="H1826" s="240">
        <v>0.8</v>
      </c>
      <c r="I1826" s="241"/>
      <c r="J1826" s="237"/>
      <c r="K1826" s="237"/>
      <c r="L1826" s="242"/>
      <c r="M1826" s="243"/>
      <c r="N1826" s="244"/>
      <c r="O1826" s="244"/>
      <c r="P1826" s="244"/>
      <c r="Q1826" s="244"/>
      <c r="R1826" s="244"/>
      <c r="S1826" s="244"/>
      <c r="T1826" s="245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46" t="s">
        <v>168</v>
      </c>
      <c r="AU1826" s="246" t="s">
        <v>178</v>
      </c>
      <c r="AV1826" s="14" t="s">
        <v>83</v>
      </c>
      <c r="AW1826" s="14" t="s">
        <v>35</v>
      </c>
      <c r="AX1826" s="14" t="s">
        <v>81</v>
      </c>
      <c r="AY1826" s="246" t="s">
        <v>154</v>
      </c>
    </row>
    <row r="1827" spans="1:65" s="2" customFormat="1" ht="24.15" customHeight="1">
      <c r="A1827" s="40"/>
      <c r="B1827" s="41"/>
      <c r="C1827" s="206" t="s">
        <v>2035</v>
      </c>
      <c r="D1827" s="206" t="s">
        <v>157</v>
      </c>
      <c r="E1827" s="207" t="s">
        <v>1615</v>
      </c>
      <c r="F1827" s="208" t="s">
        <v>1616</v>
      </c>
      <c r="G1827" s="209" t="s">
        <v>160</v>
      </c>
      <c r="H1827" s="210">
        <v>2.6</v>
      </c>
      <c r="I1827" s="211"/>
      <c r="J1827" s="212">
        <f>ROUND(I1827*H1827,2)</f>
        <v>0</v>
      </c>
      <c r="K1827" s="208" t="s">
        <v>161</v>
      </c>
      <c r="L1827" s="46"/>
      <c r="M1827" s="213" t="s">
        <v>28</v>
      </c>
      <c r="N1827" s="214" t="s">
        <v>44</v>
      </c>
      <c r="O1827" s="86"/>
      <c r="P1827" s="215">
        <f>O1827*H1827</f>
        <v>0</v>
      </c>
      <c r="Q1827" s="215">
        <v>8E-05</v>
      </c>
      <c r="R1827" s="215">
        <f>Q1827*H1827</f>
        <v>0.00020800000000000001</v>
      </c>
      <c r="S1827" s="215">
        <v>0</v>
      </c>
      <c r="T1827" s="216">
        <f>S1827*H1827</f>
        <v>0</v>
      </c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R1827" s="217" t="s">
        <v>305</v>
      </c>
      <c r="AT1827" s="217" t="s">
        <v>157</v>
      </c>
      <c r="AU1827" s="217" t="s">
        <v>178</v>
      </c>
      <c r="AY1827" s="19" t="s">
        <v>154</v>
      </c>
      <c r="BE1827" s="218">
        <f>IF(N1827="základní",J1827,0)</f>
        <v>0</v>
      </c>
      <c r="BF1827" s="218">
        <f>IF(N1827="snížená",J1827,0)</f>
        <v>0</v>
      </c>
      <c r="BG1827" s="218">
        <f>IF(N1827="zákl. přenesená",J1827,0)</f>
        <v>0</v>
      </c>
      <c r="BH1827" s="218">
        <f>IF(N1827="sníž. přenesená",J1827,0)</f>
        <v>0</v>
      </c>
      <c r="BI1827" s="218">
        <f>IF(N1827="nulová",J1827,0)</f>
        <v>0</v>
      </c>
      <c r="BJ1827" s="19" t="s">
        <v>81</v>
      </c>
      <c r="BK1827" s="218">
        <f>ROUND(I1827*H1827,2)</f>
        <v>0</v>
      </c>
      <c r="BL1827" s="19" t="s">
        <v>305</v>
      </c>
      <c r="BM1827" s="217" t="s">
        <v>2036</v>
      </c>
    </row>
    <row r="1828" spans="1:47" s="2" customFormat="1" ht="12">
      <c r="A1828" s="40"/>
      <c r="B1828" s="41"/>
      <c r="C1828" s="42"/>
      <c r="D1828" s="219" t="s">
        <v>164</v>
      </c>
      <c r="E1828" s="42"/>
      <c r="F1828" s="220" t="s">
        <v>1618</v>
      </c>
      <c r="G1828" s="42"/>
      <c r="H1828" s="42"/>
      <c r="I1828" s="221"/>
      <c r="J1828" s="42"/>
      <c r="K1828" s="42"/>
      <c r="L1828" s="46"/>
      <c r="M1828" s="222"/>
      <c r="N1828" s="223"/>
      <c r="O1828" s="86"/>
      <c r="P1828" s="86"/>
      <c r="Q1828" s="86"/>
      <c r="R1828" s="86"/>
      <c r="S1828" s="86"/>
      <c r="T1828" s="87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T1828" s="19" t="s">
        <v>164</v>
      </c>
      <c r="AU1828" s="19" t="s">
        <v>178</v>
      </c>
    </row>
    <row r="1829" spans="1:47" s="2" customFormat="1" ht="12">
      <c r="A1829" s="40"/>
      <c r="B1829" s="41"/>
      <c r="C1829" s="42"/>
      <c r="D1829" s="224" t="s">
        <v>166</v>
      </c>
      <c r="E1829" s="42"/>
      <c r="F1829" s="225" t="s">
        <v>1619</v>
      </c>
      <c r="G1829" s="42"/>
      <c r="H1829" s="42"/>
      <c r="I1829" s="221"/>
      <c r="J1829" s="42"/>
      <c r="K1829" s="42"/>
      <c r="L1829" s="46"/>
      <c r="M1829" s="222"/>
      <c r="N1829" s="223"/>
      <c r="O1829" s="86"/>
      <c r="P1829" s="86"/>
      <c r="Q1829" s="86"/>
      <c r="R1829" s="86"/>
      <c r="S1829" s="86"/>
      <c r="T1829" s="87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T1829" s="19" t="s">
        <v>166</v>
      </c>
      <c r="AU1829" s="19" t="s">
        <v>178</v>
      </c>
    </row>
    <row r="1830" spans="1:51" s="13" customFormat="1" ht="12">
      <c r="A1830" s="13"/>
      <c r="B1830" s="226"/>
      <c r="C1830" s="227"/>
      <c r="D1830" s="219" t="s">
        <v>168</v>
      </c>
      <c r="E1830" s="228" t="s">
        <v>28</v>
      </c>
      <c r="F1830" s="229" t="s">
        <v>1612</v>
      </c>
      <c r="G1830" s="227"/>
      <c r="H1830" s="228" t="s">
        <v>28</v>
      </c>
      <c r="I1830" s="230"/>
      <c r="J1830" s="227"/>
      <c r="K1830" s="227"/>
      <c r="L1830" s="231"/>
      <c r="M1830" s="232"/>
      <c r="N1830" s="233"/>
      <c r="O1830" s="233"/>
      <c r="P1830" s="233"/>
      <c r="Q1830" s="233"/>
      <c r="R1830" s="233"/>
      <c r="S1830" s="233"/>
      <c r="T1830" s="234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35" t="s">
        <v>168</v>
      </c>
      <c r="AU1830" s="235" t="s">
        <v>178</v>
      </c>
      <c r="AV1830" s="13" t="s">
        <v>81</v>
      </c>
      <c r="AW1830" s="13" t="s">
        <v>35</v>
      </c>
      <c r="AX1830" s="13" t="s">
        <v>73</v>
      </c>
      <c r="AY1830" s="235" t="s">
        <v>154</v>
      </c>
    </row>
    <row r="1831" spans="1:51" s="14" customFormat="1" ht="12">
      <c r="A1831" s="14"/>
      <c r="B1831" s="236"/>
      <c r="C1831" s="237"/>
      <c r="D1831" s="219" t="s">
        <v>168</v>
      </c>
      <c r="E1831" s="238" t="s">
        <v>28</v>
      </c>
      <c r="F1831" s="239" t="s">
        <v>1613</v>
      </c>
      <c r="G1831" s="237"/>
      <c r="H1831" s="240">
        <v>0.8</v>
      </c>
      <c r="I1831" s="241"/>
      <c r="J1831" s="237"/>
      <c r="K1831" s="237"/>
      <c r="L1831" s="242"/>
      <c r="M1831" s="243"/>
      <c r="N1831" s="244"/>
      <c r="O1831" s="244"/>
      <c r="P1831" s="244"/>
      <c r="Q1831" s="244"/>
      <c r="R1831" s="244"/>
      <c r="S1831" s="244"/>
      <c r="T1831" s="245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46" t="s">
        <v>168</v>
      </c>
      <c r="AU1831" s="246" t="s">
        <v>178</v>
      </c>
      <c r="AV1831" s="14" t="s">
        <v>83</v>
      </c>
      <c r="AW1831" s="14" t="s">
        <v>35</v>
      </c>
      <c r="AX1831" s="14" t="s">
        <v>73</v>
      </c>
      <c r="AY1831" s="246" t="s">
        <v>154</v>
      </c>
    </row>
    <row r="1832" spans="1:51" s="13" customFormat="1" ht="12">
      <c r="A1832" s="13"/>
      <c r="B1832" s="226"/>
      <c r="C1832" s="227"/>
      <c r="D1832" s="219" t="s">
        <v>168</v>
      </c>
      <c r="E1832" s="228" t="s">
        <v>28</v>
      </c>
      <c r="F1832" s="229" t="s">
        <v>1620</v>
      </c>
      <c r="G1832" s="227"/>
      <c r="H1832" s="228" t="s">
        <v>28</v>
      </c>
      <c r="I1832" s="230"/>
      <c r="J1832" s="227"/>
      <c r="K1832" s="227"/>
      <c r="L1832" s="231"/>
      <c r="M1832" s="232"/>
      <c r="N1832" s="233"/>
      <c r="O1832" s="233"/>
      <c r="P1832" s="233"/>
      <c r="Q1832" s="233"/>
      <c r="R1832" s="233"/>
      <c r="S1832" s="233"/>
      <c r="T1832" s="234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5" t="s">
        <v>168</v>
      </c>
      <c r="AU1832" s="235" t="s">
        <v>178</v>
      </c>
      <c r="AV1832" s="13" t="s">
        <v>81</v>
      </c>
      <c r="AW1832" s="13" t="s">
        <v>35</v>
      </c>
      <c r="AX1832" s="13" t="s">
        <v>73</v>
      </c>
      <c r="AY1832" s="235" t="s">
        <v>154</v>
      </c>
    </row>
    <row r="1833" spans="1:51" s="14" customFormat="1" ht="12">
      <c r="A1833" s="14"/>
      <c r="B1833" s="236"/>
      <c r="C1833" s="237"/>
      <c r="D1833" s="219" t="s">
        <v>168</v>
      </c>
      <c r="E1833" s="238" t="s">
        <v>28</v>
      </c>
      <c r="F1833" s="239" t="s">
        <v>2037</v>
      </c>
      <c r="G1833" s="237"/>
      <c r="H1833" s="240">
        <v>1.8</v>
      </c>
      <c r="I1833" s="241"/>
      <c r="J1833" s="237"/>
      <c r="K1833" s="237"/>
      <c r="L1833" s="242"/>
      <c r="M1833" s="243"/>
      <c r="N1833" s="244"/>
      <c r="O1833" s="244"/>
      <c r="P1833" s="244"/>
      <c r="Q1833" s="244"/>
      <c r="R1833" s="244"/>
      <c r="S1833" s="244"/>
      <c r="T1833" s="245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46" t="s">
        <v>168</v>
      </c>
      <c r="AU1833" s="246" t="s">
        <v>178</v>
      </c>
      <c r="AV1833" s="14" t="s">
        <v>83</v>
      </c>
      <c r="AW1833" s="14" t="s">
        <v>35</v>
      </c>
      <c r="AX1833" s="14" t="s">
        <v>73</v>
      </c>
      <c r="AY1833" s="246" t="s">
        <v>154</v>
      </c>
    </row>
    <row r="1834" spans="1:51" s="15" customFormat="1" ht="12">
      <c r="A1834" s="15"/>
      <c r="B1834" s="247"/>
      <c r="C1834" s="248"/>
      <c r="D1834" s="219" t="s">
        <v>168</v>
      </c>
      <c r="E1834" s="249" t="s">
        <v>28</v>
      </c>
      <c r="F1834" s="250" t="s">
        <v>222</v>
      </c>
      <c r="G1834" s="248"/>
      <c r="H1834" s="251">
        <v>2.6</v>
      </c>
      <c r="I1834" s="252"/>
      <c r="J1834" s="248"/>
      <c r="K1834" s="248"/>
      <c r="L1834" s="253"/>
      <c r="M1834" s="254"/>
      <c r="N1834" s="255"/>
      <c r="O1834" s="255"/>
      <c r="P1834" s="255"/>
      <c r="Q1834" s="255"/>
      <c r="R1834" s="255"/>
      <c r="S1834" s="255"/>
      <c r="T1834" s="256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T1834" s="257" t="s">
        <v>168</v>
      </c>
      <c r="AU1834" s="257" t="s">
        <v>178</v>
      </c>
      <c r="AV1834" s="15" t="s">
        <v>162</v>
      </c>
      <c r="AW1834" s="15" t="s">
        <v>35</v>
      </c>
      <c r="AX1834" s="15" t="s">
        <v>81</v>
      </c>
      <c r="AY1834" s="257" t="s">
        <v>154</v>
      </c>
    </row>
    <row r="1835" spans="1:65" s="2" customFormat="1" ht="24.15" customHeight="1">
      <c r="A1835" s="40"/>
      <c r="B1835" s="41"/>
      <c r="C1835" s="206" t="s">
        <v>2038</v>
      </c>
      <c r="D1835" s="206" t="s">
        <v>157</v>
      </c>
      <c r="E1835" s="207" t="s">
        <v>1623</v>
      </c>
      <c r="F1835" s="208" t="s">
        <v>1624</v>
      </c>
      <c r="G1835" s="209" t="s">
        <v>160</v>
      </c>
      <c r="H1835" s="210">
        <v>2.6</v>
      </c>
      <c r="I1835" s="211"/>
      <c r="J1835" s="212">
        <f>ROUND(I1835*H1835,2)</f>
        <v>0</v>
      </c>
      <c r="K1835" s="208" t="s">
        <v>161</v>
      </c>
      <c r="L1835" s="46"/>
      <c r="M1835" s="213" t="s">
        <v>28</v>
      </c>
      <c r="N1835" s="214" t="s">
        <v>44</v>
      </c>
      <c r="O1835" s="86"/>
      <c r="P1835" s="215">
        <f>O1835*H1835</f>
        <v>0</v>
      </c>
      <c r="Q1835" s="215">
        <v>0.00017</v>
      </c>
      <c r="R1835" s="215">
        <f>Q1835*H1835</f>
        <v>0.00044200000000000006</v>
      </c>
      <c r="S1835" s="215">
        <v>0</v>
      </c>
      <c r="T1835" s="216">
        <f>S1835*H1835</f>
        <v>0</v>
      </c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R1835" s="217" t="s">
        <v>305</v>
      </c>
      <c r="AT1835" s="217" t="s">
        <v>157</v>
      </c>
      <c r="AU1835" s="217" t="s">
        <v>178</v>
      </c>
      <c r="AY1835" s="19" t="s">
        <v>154</v>
      </c>
      <c r="BE1835" s="218">
        <f>IF(N1835="základní",J1835,0)</f>
        <v>0</v>
      </c>
      <c r="BF1835" s="218">
        <f>IF(N1835="snížená",J1835,0)</f>
        <v>0</v>
      </c>
      <c r="BG1835" s="218">
        <f>IF(N1835="zákl. přenesená",J1835,0)</f>
        <v>0</v>
      </c>
      <c r="BH1835" s="218">
        <f>IF(N1835="sníž. přenesená",J1835,0)</f>
        <v>0</v>
      </c>
      <c r="BI1835" s="218">
        <f>IF(N1835="nulová",J1835,0)</f>
        <v>0</v>
      </c>
      <c r="BJ1835" s="19" t="s">
        <v>81</v>
      </c>
      <c r="BK1835" s="218">
        <f>ROUND(I1835*H1835,2)</f>
        <v>0</v>
      </c>
      <c r="BL1835" s="19" t="s">
        <v>305</v>
      </c>
      <c r="BM1835" s="217" t="s">
        <v>2039</v>
      </c>
    </row>
    <row r="1836" spans="1:47" s="2" customFormat="1" ht="12">
      <c r="A1836" s="40"/>
      <c r="B1836" s="41"/>
      <c r="C1836" s="42"/>
      <c r="D1836" s="219" t="s">
        <v>164</v>
      </c>
      <c r="E1836" s="42"/>
      <c r="F1836" s="220" t="s">
        <v>1626</v>
      </c>
      <c r="G1836" s="42"/>
      <c r="H1836" s="42"/>
      <c r="I1836" s="221"/>
      <c r="J1836" s="42"/>
      <c r="K1836" s="42"/>
      <c r="L1836" s="46"/>
      <c r="M1836" s="222"/>
      <c r="N1836" s="223"/>
      <c r="O1836" s="86"/>
      <c r="P1836" s="86"/>
      <c r="Q1836" s="86"/>
      <c r="R1836" s="86"/>
      <c r="S1836" s="86"/>
      <c r="T1836" s="87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T1836" s="19" t="s">
        <v>164</v>
      </c>
      <c r="AU1836" s="19" t="s">
        <v>178</v>
      </c>
    </row>
    <row r="1837" spans="1:47" s="2" customFormat="1" ht="12">
      <c r="A1837" s="40"/>
      <c r="B1837" s="41"/>
      <c r="C1837" s="42"/>
      <c r="D1837" s="224" t="s">
        <v>166</v>
      </c>
      <c r="E1837" s="42"/>
      <c r="F1837" s="225" t="s">
        <v>1627</v>
      </c>
      <c r="G1837" s="42"/>
      <c r="H1837" s="42"/>
      <c r="I1837" s="221"/>
      <c r="J1837" s="42"/>
      <c r="K1837" s="42"/>
      <c r="L1837" s="46"/>
      <c r="M1837" s="222"/>
      <c r="N1837" s="223"/>
      <c r="O1837" s="86"/>
      <c r="P1837" s="86"/>
      <c r="Q1837" s="86"/>
      <c r="R1837" s="86"/>
      <c r="S1837" s="86"/>
      <c r="T1837" s="87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T1837" s="19" t="s">
        <v>166</v>
      </c>
      <c r="AU1837" s="19" t="s">
        <v>178</v>
      </c>
    </row>
    <row r="1838" spans="1:51" s="13" customFormat="1" ht="12">
      <c r="A1838" s="13"/>
      <c r="B1838" s="226"/>
      <c r="C1838" s="227"/>
      <c r="D1838" s="219" t="s">
        <v>168</v>
      </c>
      <c r="E1838" s="228" t="s">
        <v>28</v>
      </c>
      <c r="F1838" s="229" t="s">
        <v>1612</v>
      </c>
      <c r="G1838" s="227"/>
      <c r="H1838" s="228" t="s">
        <v>28</v>
      </c>
      <c r="I1838" s="230"/>
      <c r="J1838" s="227"/>
      <c r="K1838" s="227"/>
      <c r="L1838" s="231"/>
      <c r="M1838" s="232"/>
      <c r="N1838" s="233"/>
      <c r="O1838" s="233"/>
      <c r="P1838" s="233"/>
      <c r="Q1838" s="233"/>
      <c r="R1838" s="233"/>
      <c r="S1838" s="233"/>
      <c r="T1838" s="234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35" t="s">
        <v>168</v>
      </c>
      <c r="AU1838" s="235" t="s">
        <v>178</v>
      </c>
      <c r="AV1838" s="13" t="s">
        <v>81</v>
      </c>
      <c r="AW1838" s="13" t="s">
        <v>35</v>
      </c>
      <c r="AX1838" s="13" t="s">
        <v>73</v>
      </c>
      <c r="AY1838" s="235" t="s">
        <v>154</v>
      </c>
    </row>
    <row r="1839" spans="1:51" s="14" customFormat="1" ht="12">
      <c r="A1839" s="14"/>
      <c r="B1839" s="236"/>
      <c r="C1839" s="237"/>
      <c r="D1839" s="219" t="s">
        <v>168</v>
      </c>
      <c r="E1839" s="238" t="s">
        <v>28</v>
      </c>
      <c r="F1839" s="239" t="s">
        <v>1613</v>
      </c>
      <c r="G1839" s="237"/>
      <c r="H1839" s="240">
        <v>0.8</v>
      </c>
      <c r="I1839" s="241"/>
      <c r="J1839" s="237"/>
      <c r="K1839" s="237"/>
      <c r="L1839" s="242"/>
      <c r="M1839" s="243"/>
      <c r="N1839" s="244"/>
      <c r="O1839" s="244"/>
      <c r="P1839" s="244"/>
      <c r="Q1839" s="244"/>
      <c r="R1839" s="244"/>
      <c r="S1839" s="244"/>
      <c r="T1839" s="245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46" t="s">
        <v>168</v>
      </c>
      <c r="AU1839" s="246" t="s">
        <v>178</v>
      </c>
      <c r="AV1839" s="14" t="s">
        <v>83</v>
      </c>
      <c r="AW1839" s="14" t="s">
        <v>35</v>
      </c>
      <c r="AX1839" s="14" t="s">
        <v>73</v>
      </c>
      <c r="AY1839" s="246" t="s">
        <v>154</v>
      </c>
    </row>
    <row r="1840" spans="1:51" s="13" customFormat="1" ht="12">
      <c r="A1840" s="13"/>
      <c r="B1840" s="226"/>
      <c r="C1840" s="227"/>
      <c r="D1840" s="219" t="s">
        <v>168</v>
      </c>
      <c r="E1840" s="228" t="s">
        <v>28</v>
      </c>
      <c r="F1840" s="229" t="s">
        <v>1620</v>
      </c>
      <c r="G1840" s="227"/>
      <c r="H1840" s="228" t="s">
        <v>28</v>
      </c>
      <c r="I1840" s="230"/>
      <c r="J1840" s="227"/>
      <c r="K1840" s="227"/>
      <c r="L1840" s="231"/>
      <c r="M1840" s="232"/>
      <c r="N1840" s="233"/>
      <c r="O1840" s="233"/>
      <c r="P1840" s="233"/>
      <c r="Q1840" s="233"/>
      <c r="R1840" s="233"/>
      <c r="S1840" s="233"/>
      <c r="T1840" s="234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35" t="s">
        <v>168</v>
      </c>
      <c r="AU1840" s="235" t="s">
        <v>178</v>
      </c>
      <c r="AV1840" s="13" t="s">
        <v>81</v>
      </c>
      <c r="AW1840" s="13" t="s">
        <v>35</v>
      </c>
      <c r="AX1840" s="13" t="s">
        <v>73</v>
      </c>
      <c r="AY1840" s="235" t="s">
        <v>154</v>
      </c>
    </row>
    <row r="1841" spans="1:51" s="14" customFormat="1" ht="12">
      <c r="A1841" s="14"/>
      <c r="B1841" s="236"/>
      <c r="C1841" s="237"/>
      <c r="D1841" s="219" t="s">
        <v>168</v>
      </c>
      <c r="E1841" s="238" t="s">
        <v>28</v>
      </c>
      <c r="F1841" s="239" t="s">
        <v>2037</v>
      </c>
      <c r="G1841" s="237"/>
      <c r="H1841" s="240">
        <v>1.8</v>
      </c>
      <c r="I1841" s="241"/>
      <c r="J1841" s="237"/>
      <c r="K1841" s="237"/>
      <c r="L1841" s="242"/>
      <c r="M1841" s="243"/>
      <c r="N1841" s="244"/>
      <c r="O1841" s="244"/>
      <c r="P1841" s="244"/>
      <c r="Q1841" s="244"/>
      <c r="R1841" s="244"/>
      <c r="S1841" s="244"/>
      <c r="T1841" s="245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T1841" s="246" t="s">
        <v>168</v>
      </c>
      <c r="AU1841" s="246" t="s">
        <v>178</v>
      </c>
      <c r="AV1841" s="14" t="s">
        <v>83</v>
      </c>
      <c r="AW1841" s="14" t="s">
        <v>35</v>
      </c>
      <c r="AX1841" s="14" t="s">
        <v>73</v>
      </c>
      <c r="AY1841" s="246" t="s">
        <v>154</v>
      </c>
    </row>
    <row r="1842" spans="1:51" s="15" customFormat="1" ht="12">
      <c r="A1842" s="15"/>
      <c r="B1842" s="247"/>
      <c r="C1842" s="248"/>
      <c r="D1842" s="219" t="s">
        <v>168</v>
      </c>
      <c r="E1842" s="249" t="s">
        <v>28</v>
      </c>
      <c r="F1842" s="250" t="s">
        <v>222</v>
      </c>
      <c r="G1842" s="248"/>
      <c r="H1842" s="251">
        <v>2.6</v>
      </c>
      <c r="I1842" s="252"/>
      <c r="J1842" s="248"/>
      <c r="K1842" s="248"/>
      <c r="L1842" s="253"/>
      <c r="M1842" s="254"/>
      <c r="N1842" s="255"/>
      <c r="O1842" s="255"/>
      <c r="P1842" s="255"/>
      <c r="Q1842" s="255"/>
      <c r="R1842" s="255"/>
      <c r="S1842" s="255"/>
      <c r="T1842" s="256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T1842" s="257" t="s">
        <v>168</v>
      </c>
      <c r="AU1842" s="257" t="s">
        <v>178</v>
      </c>
      <c r="AV1842" s="15" t="s">
        <v>162</v>
      </c>
      <c r="AW1842" s="15" t="s">
        <v>35</v>
      </c>
      <c r="AX1842" s="15" t="s">
        <v>81</v>
      </c>
      <c r="AY1842" s="257" t="s">
        <v>154</v>
      </c>
    </row>
    <row r="1843" spans="1:65" s="2" customFormat="1" ht="24.15" customHeight="1">
      <c r="A1843" s="40"/>
      <c r="B1843" s="41"/>
      <c r="C1843" s="206" t="s">
        <v>2040</v>
      </c>
      <c r="D1843" s="206" t="s">
        <v>157</v>
      </c>
      <c r="E1843" s="207" t="s">
        <v>1629</v>
      </c>
      <c r="F1843" s="208" t="s">
        <v>1630</v>
      </c>
      <c r="G1843" s="209" t="s">
        <v>160</v>
      </c>
      <c r="H1843" s="210">
        <v>2.6</v>
      </c>
      <c r="I1843" s="211"/>
      <c r="J1843" s="212">
        <f>ROUND(I1843*H1843,2)</f>
        <v>0</v>
      </c>
      <c r="K1843" s="208" t="s">
        <v>161</v>
      </c>
      <c r="L1843" s="46"/>
      <c r="M1843" s="213" t="s">
        <v>28</v>
      </c>
      <c r="N1843" s="214" t="s">
        <v>44</v>
      </c>
      <c r="O1843" s="86"/>
      <c r="P1843" s="215">
        <f>O1843*H1843</f>
        <v>0</v>
      </c>
      <c r="Q1843" s="215">
        <v>0.00012</v>
      </c>
      <c r="R1843" s="215">
        <f>Q1843*H1843</f>
        <v>0.000312</v>
      </c>
      <c r="S1843" s="215">
        <v>0</v>
      </c>
      <c r="T1843" s="216">
        <f>S1843*H1843</f>
        <v>0</v>
      </c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R1843" s="217" t="s">
        <v>305</v>
      </c>
      <c r="AT1843" s="217" t="s">
        <v>157</v>
      </c>
      <c r="AU1843" s="217" t="s">
        <v>178</v>
      </c>
      <c r="AY1843" s="19" t="s">
        <v>154</v>
      </c>
      <c r="BE1843" s="218">
        <f>IF(N1843="základní",J1843,0)</f>
        <v>0</v>
      </c>
      <c r="BF1843" s="218">
        <f>IF(N1843="snížená",J1843,0)</f>
        <v>0</v>
      </c>
      <c r="BG1843" s="218">
        <f>IF(N1843="zákl. přenesená",J1843,0)</f>
        <v>0</v>
      </c>
      <c r="BH1843" s="218">
        <f>IF(N1843="sníž. přenesená",J1843,0)</f>
        <v>0</v>
      </c>
      <c r="BI1843" s="218">
        <f>IF(N1843="nulová",J1843,0)</f>
        <v>0</v>
      </c>
      <c r="BJ1843" s="19" t="s">
        <v>81</v>
      </c>
      <c r="BK1843" s="218">
        <f>ROUND(I1843*H1843,2)</f>
        <v>0</v>
      </c>
      <c r="BL1843" s="19" t="s">
        <v>305</v>
      </c>
      <c r="BM1843" s="217" t="s">
        <v>2041</v>
      </c>
    </row>
    <row r="1844" spans="1:47" s="2" customFormat="1" ht="12">
      <c r="A1844" s="40"/>
      <c r="B1844" s="41"/>
      <c r="C1844" s="42"/>
      <c r="D1844" s="219" t="s">
        <v>164</v>
      </c>
      <c r="E1844" s="42"/>
      <c r="F1844" s="220" t="s">
        <v>1632</v>
      </c>
      <c r="G1844" s="42"/>
      <c r="H1844" s="42"/>
      <c r="I1844" s="221"/>
      <c r="J1844" s="42"/>
      <c r="K1844" s="42"/>
      <c r="L1844" s="46"/>
      <c r="M1844" s="222"/>
      <c r="N1844" s="223"/>
      <c r="O1844" s="86"/>
      <c r="P1844" s="86"/>
      <c r="Q1844" s="86"/>
      <c r="R1844" s="86"/>
      <c r="S1844" s="86"/>
      <c r="T1844" s="87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T1844" s="19" t="s">
        <v>164</v>
      </c>
      <c r="AU1844" s="19" t="s">
        <v>178</v>
      </c>
    </row>
    <row r="1845" spans="1:47" s="2" customFormat="1" ht="12">
      <c r="A1845" s="40"/>
      <c r="B1845" s="41"/>
      <c r="C1845" s="42"/>
      <c r="D1845" s="224" t="s">
        <v>166</v>
      </c>
      <c r="E1845" s="42"/>
      <c r="F1845" s="225" t="s">
        <v>1633</v>
      </c>
      <c r="G1845" s="42"/>
      <c r="H1845" s="42"/>
      <c r="I1845" s="221"/>
      <c r="J1845" s="42"/>
      <c r="K1845" s="42"/>
      <c r="L1845" s="46"/>
      <c r="M1845" s="222"/>
      <c r="N1845" s="223"/>
      <c r="O1845" s="86"/>
      <c r="P1845" s="86"/>
      <c r="Q1845" s="86"/>
      <c r="R1845" s="86"/>
      <c r="S1845" s="86"/>
      <c r="T1845" s="87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T1845" s="19" t="s">
        <v>166</v>
      </c>
      <c r="AU1845" s="19" t="s">
        <v>178</v>
      </c>
    </row>
    <row r="1846" spans="1:51" s="13" customFormat="1" ht="12">
      <c r="A1846" s="13"/>
      <c r="B1846" s="226"/>
      <c r="C1846" s="227"/>
      <c r="D1846" s="219" t="s">
        <v>168</v>
      </c>
      <c r="E1846" s="228" t="s">
        <v>28</v>
      </c>
      <c r="F1846" s="229" t="s">
        <v>1612</v>
      </c>
      <c r="G1846" s="227"/>
      <c r="H1846" s="228" t="s">
        <v>28</v>
      </c>
      <c r="I1846" s="230"/>
      <c r="J1846" s="227"/>
      <c r="K1846" s="227"/>
      <c r="L1846" s="231"/>
      <c r="M1846" s="232"/>
      <c r="N1846" s="233"/>
      <c r="O1846" s="233"/>
      <c r="P1846" s="233"/>
      <c r="Q1846" s="233"/>
      <c r="R1846" s="233"/>
      <c r="S1846" s="233"/>
      <c r="T1846" s="234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35" t="s">
        <v>168</v>
      </c>
      <c r="AU1846" s="235" t="s">
        <v>178</v>
      </c>
      <c r="AV1846" s="13" t="s">
        <v>81</v>
      </c>
      <c r="AW1846" s="13" t="s">
        <v>35</v>
      </c>
      <c r="AX1846" s="13" t="s">
        <v>73</v>
      </c>
      <c r="AY1846" s="235" t="s">
        <v>154</v>
      </c>
    </row>
    <row r="1847" spans="1:51" s="14" customFormat="1" ht="12">
      <c r="A1847" s="14"/>
      <c r="B1847" s="236"/>
      <c r="C1847" s="237"/>
      <c r="D1847" s="219" t="s">
        <v>168</v>
      </c>
      <c r="E1847" s="238" t="s">
        <v>28</v>
      </c>
      <c r="F1847" s="239" t="s">
        <v>1613</v>
      </c>
      <c r="G1847" s="237"/>
      <c r="H1847" s="240">
        <v>0.8</v>
      </c>
      <c r="I1847" s="241"/>
      <c r="J1847" s="237"/>
      <c r="K1847" s="237"/>
      <c r="L1847" s="242"/>
      <c r="M1847" s="243"/>
      <c r="N1847" s="244"/>
      <c r="O1847" s="244"/>
      <c r="P1847" s="244"/>
      <c r="Q1847" s="244"/>
      <c r="R1847" s="244"/>
      <c r="S1847" s="244"/>
      <c r="T1847" s="245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46" t="s">
        <v>168</v>
      </c>
      <c r="AU1847" s="246" t="s">
        <v>178</v>
      </c>
      <c r="AV1847" s="14" t="s">
        <v>83</v>
      </c>
      <c r="AW1847" s="14" t="s">
        <v>35</v>
      </c>
      <c r="AX1847" s="14" t="s">
        <v>73</v>
      </c>
      <c r="AY1847" s="246" t="s">
        <v>154</v>
      </c>
    </row>
    <row r="1848" spans="1:51" s="13" customFormat="1" ht="12">
      <c r="A1848" s="13"/>
      <c r="B1848" s="226"/>
      <c r="C1848" s="227"/>
      <c r="D1848" s="219" t="s">
        <v>168</v>
      </c>
      <c r="E1848" s="228" t="s">
        <v>28</v>
      </c>
      <c r="F1848" s="229" t="s">
        <v>1620</v>
      </c>
      <c r="G1848" s="227"/>
      <c r="H1848" s="228" t="s">
        <v>28</v>
      </c>
      <c r="I1848" s="230"/>
      <c r="J1848" s="227"/>
      <c r="K1848" s="227"/>
      <c r="L1848" s="231"/>
      <c r="M1848" s="232"/>
      <c r="N1848" s="233"/>
      <c r="O1848" s="233"/>
      <c r="P1848" s="233"/>
      <c r="Q1848" s="233"/>
      <c r="R1848" s="233"/>
      <c r="S1848" s="233"/>
      <c r="T1848" s="234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35" t="s">
        <v>168</v>
      </c>
      <c r="AU1848" s="235" t="s">
        <v>178</v>
      </c>
      <c r="AV1848" s="13" t="s">
        <v>81</v>
      </c>
      <c r="AW1848" s="13" t="s">
        <v>35</v>
      </c>
      <c r="AX1848" s="13" t="s">
        <v>73</v>
      </c>
      <c r="AY1848" s="235" t="s">
        <v>154</v>
      </c>
    </row>
    <row r="1849" spans="1:51" s="14" customFormat="1" ht="12">
      <c r="A1849" s="14"/>
      <c r="B1849" s="236"/>
      <c r="C1849" s="237"/>
      <c r="D1849" s="219" t="s">
        <v>168</v>
      </c>
      <c r="E1849" s="238" t="s">
        <v>28</v>
      </c>
      <c r="F1849" s="239" t="s">
        <v>2037</v>
      </c>
      <c r="G1849" s="237"/>
      <c r="H1849" s="240">
        <v>1.8</v>
      </c>
      <c r="I1849" s="241"/>
      <c r="J1849" s="237"/>
      <c r="K1849" s="237"/>
      <c r="L1849" s="242"/>
      <c r="M1849" s="243"/>
      <c r="N1849" s="244"/>
      <c r="O1849" s="244"/>
      <c r="P1849" s="244"/>
      <c r="Q1849" s="244"/>
      <c r="R1849" s="244"/>
      <c r="S1849" s="244"/>
      <c r="T1849" s="245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46" t="s">
        <v>168</v>
      </c>
      <c r="AU1849" s="246" t="s">
        <v>178</v>
      </c>
      <c r="AV1849" s="14" t="s">
        <v>83</v>
      </c>
      <c r="AW1849" s="14" t="s">
        <v>35</v>
      </c>
      <c r="AX1849" s="14" t="s">
        <v>73</v>
      </c>
      <c r="AY1849" s="246" t="s">
        <v>154</v>
      </c>
    </row>
    <row r="1850" spans="1:51" s="15" customFormat="1" ht="12">
      <c r="A1850" s="15"/>
      <c r="B1850" s="247"/>
      <c r="C1850" s="248"/>
      <c r="D1850" s="219" t="s">
        <v>168</v>
      </c>
      <c r="E1850" s="249" t="s">
        <v>28</v>
      </c>
      <c r="F1850" s="250" t="s">
        <v>222</v>
      </c>
      <c r="G1850" s="248"/>
      <c r="H1850" s="251">
        <v>2.6</v>
      </c>
      <c r="I1850" s="252"/>
      <c r="J1850" s="248"/>
      <c r="K1850" s="248"/>
      <c r="L1850" s="253"/>
      <c r="M1850" s="254"/>
      <c r="N1850" s="255"/>
      <c r="O1850" s="255"/>
      <c r="P1850" s="255"/>
      <c r="Q1850" s="255"/>
      <c r="R1850" s="255"/>
      <c r="S1850" s="255"/>
      <c r="T1850" s="256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T1850" s="257" t="s">
        <v>168</v>
      </c>
      <c r="AU1850" s="257" t="s">
        <v>178</v>
      </c>
      <c r="AV1850" s="15" t="s">
        <v>162</v>
      </c>
      <c r="AW1850" s="15" t="s">
        <v>35</v>
      </c>
      <c r="AX1850" s="15" t="s">
        <v>81</v>
      </c>
      <c r="AY1850" s="257" t="s">
        <v>154</v>
      </c>
    </row>
    <row r="1851" spans="1:51" s="13" customFormat="1" ht="12">
      <c r="A1851" s="13"/>
      <c r="B1851" s="226"/>
      <c r="C1851" s="227"/>
      <c r="D1851" s="219" t="s">
        <v>168</v>
      </c>
      <c r="E1851" s="228" t="s">
        <v>28</v>
      </c>
      <c r="F1851" s="229" t="s">
        <v>1165</v>
      </c>
      <c r="G1851" s="227"/>
      <c r="H1851" s="228" t="s">
        <v>28</v>
      </c>
      <c r="I1851" s="230"/>
      <c r="J1851" s="227"/>
      <c r="K1851" s="227"/>
      <c r="L1851" s="231"/>
      <c r="M1851" s="232"/>
      <c r="N1851" s="233"/>
      <c r="O1851" s="233"/>
      <c r="P1851" s="233"/>
      <c r="Q1851" s="233"/>
      <c r="R1851" s="233"/>
      <c r="S1851" s="233"/>
      <c r="T1851" s="234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35" t="s">
        <v>168</v>
      </c>
      <c r="AU1851" s="235" t="s">
        <v>178</v>
      </c>
      <c r="AV1851" s="13" t="s">
        <v>81</v>
      </c>
      <c r="AW1851" s="13" t="s">
        <v>35</v>
      </c>
      <c r="AX1851" s="13" t="s">
        <v>73</v>
      </c>
      <c r="AY1851" s="235" t="s">
        <v>154</v>
      </c>
    </row>
    <row r="1852" spans="1:51" s="13" customFormat="1" ht="12">
      <c r="A1852" s="13"/>
      <c r="B1852" s="226"/>
      <c r="C1852" s="227"/>
      <c r="D1852" s="219" t="s">
        <v>168</v>
      </c>
      <c r="E1852" s="228" t="s">
        <v>28</v>
      </c>
      <c r="F1852" s="229" t="s">
        <v>1634</v>
      </c>
      <c r="G1852" s="227"/>
      <c r="H1852" s="228" t="s">
        <v>28</v>
      </c>
      <c r="I1852" s="230"/>
      <c r="J1852" s="227"/>
      <c r="K1852" s="227"/>
      <c r="L1852" s="231"/>
      <c r="M1852" s="232"/>
      <c r="N1852" s="233"/>
      <c r="O1852" s="233"/>
      <c r="P1852" s="233"/>
      <c r="Q1852" s="233"/>
      <c r="R1852" s="233"/>
      <c r="S1852" s="233"/>
      <c r="T1852" s="234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35" t="s">
        <v>168</v>
      </c>
      <c r="AU1852" s="235" t="s">
        <v>178</v>
      </c>
      <c r="AV1852" s="13" t="s">
        <v>81</v>
      </c>
      <c r="AW1852" s="13" t="s">
        <v>35</v>
      </c>
      <c r="AX1852" s="13" t="s">
        <v>73</v>
      </c>
      <c r="AY1852" s="235" t="s">
        <v>154</v>
      </c>
    </row>
    <row r="1853" spans="1:51" s="13" customFormat="1" ht="12">
      <c r="A1853" s="13"/>
      <c r="B1853" s="226"/>
      <c r="C1853" s="227"/>
      <c r="D1853" s="219" t="s">
        <v>168</v>
      </c>
      <c r="E1853" s="228" t="s">
        <v>28</v>
      </c>
      <c r="F1853" s="229" t="s">
        <v>1635</v>
      </c>
      <c r="G1853" s="227"/>
      <c r="H1853" s="228" t="s">
        <v>28</v>
      </c>
      <c r="I1853" s="230"/>
      <c r="J1853" s="227"/>
      <c r="K1853" s="227"/>
      <c r="L1853" s="231"/>
      <c r="M1853" s="232"/>
      <c r="N1853" s="233"/>
      <c r="O1853" s="233"/>
      <c r="P1853" s="233"/>
      <c r="Q1853" s="233"/>
      <c r="R1853" s="233"/>
      <c r="S1853" s="233"/>
      <c r="T1853" s="234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5" t="s">
        <v>168</v>
      </c>
      <c r="AU1853" s="235" t="s">
        <v>178</v>
      </c>
      <c r="AV1853" s="13" t="s">
        <v>81</v>
      </c>
      <c r="AW1853" s="13" t="s">
        <v>35</v>
      </c>
      <c r="AX1853" s="13" t="s">
        <v>73</v>
      </c>
      <c r="AY1853" s="235" t="s">
        <v>154</v>
      </c>
    </row>
    <row r="1854" spans="1:65" s="2" customFormat="1" ht="24.15" customHeight="1">
      <c r="A1854" s="40"/>
      <c r="B1854" s="41"/>
      <c r="C1854" s="206" t="s">
        <v>2042</v>
      </c>
      <c r="D1854" s="206" t="s">
        <v>157</v>
      </c>
      <c r="E1854" s="207" t="s">
        <v>1637</v>
      </c>
      <c r="F1854" s="208" t="s">
        <v>1638</v>
      </c>
      <c r="G1854" s="209" t="s">
        <v>160</v>
      </c>
      <c r="H1854" s="210">
        <v>170</v>
      </c>
      <c r="I1854" s="211"/>
      <c r="J1854" s="212">
        <f>ROUND(I1854*H1854,2)</f>
        <v>0</v>
      </c>
      <c r="K1854" s="208" t="s">
        <v>161</v>
      </c>
      <c r="L1854" s="46"/>
      <c r="M1854" s="213" t="s">
        <v>28</v>
      </c>
      <c r="N1854" s="214" t="s">
        <v>44</v>
      </c>
      <c r="O1854" s="86"/>
      <c r="P1854" s="215">
        <f>O1854*H1854</f>
        <v>0</v>
      </c>
      <c r="Q1854" s="215">
        <v>0.00041</v>
      </c>
      <c r="R1854" s="215">
        <f>Q1854*H1854</f>
        <v>0.0697</v>
      </c>
      <c r="S1854" s="215">
        <v>0</v>
      </c>
      <c r="T1854" s="216">
        <f>S1854*H1854</f>
        <v>0</v>
      </c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R1854" s="217" t="s">
        <v>305</v>
      </c>
      <c r="AT1854" s="217" t="s">
        <v>157</v>
      </c>
      <c r="AU1854" s="217" t="s">
        <v>178</v>
      </c>
      <c r="AY1854" s="19" t="s">
        <v>154</v>
      </c>
      <c r="BE1854" s="218">
        <f>IF(N1854="základní",J1854,0)</f>
        <v>0</v>
      </c>
      <c r="BF1854" s="218">
        <f>IF(N1854="snížená",J1854,0)</f>
        <v>0</v>
      </c>
      <c r="BG1854" s="218">
        <f>IF(N1854="zákl. přenesená",J1854,0)</f>
        <v>0</v>
      </c>
      <c r="BH1854" s="218">
        <f>IF(N1854="sníž. přenesená",J1854,0)</f>
        <v>0</v>
      </c>
      <c r="BI1854" s="218">
        <f>IF(N1854="nulová",J1854,0)</f>
        <v>0</v>
      </c>
      <c r="BJ1854" s="19" t="s">
        <v>81</v>
      </c>
      <c r="BK1854" s="218">
        <f>ROUND(I1854*H1854,2)</f>
        <v>0</v>
      </c>
      <c r="BL1854" s="19" t="s">
        <v>305</v>
      </c>
      <c r="BM1854" s="217" t="s">
        <v>2043</v>
      </c>
    </row>
    <row r="1855" spans="1:47" s="2" customFormat="1" ht="12">
      <c r="A1855" s="40"/>
      <c r="B1855" s="41"/>
      <c r="C1855" s="42"/>
      <c r="D1855" s="219" t="s">
        <v>164</v>
      </c>
      <c r="E1855" s="42"/>
      <c r="F1855" s="220" t="s">
        <v>1638</v>
      </c>
      <c r="G1855" s="42"/>
      <c r="H1855" s="42"/>
      <c r="I1855" s="221"/>
      <c r="J1855" s="42"/>
      <c r="K1855" s="42"/>
      <c r="L1855" s="46"/>
      <c r="M1855" s="222"/>
      <c r="N1855" s="223"/>
      <c r="O1855" s="86"/>
      <c r="P1855" s="86"/>
      <c r="Q1855" s="86"/>
      <c r="R1855" s="86"/>
      <c r="S1855" s="86"/>
      <c r="T1855" s="87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T1855" s="19" t="s">
        <v>164</v>
      </c>
      <c r="AU1855" s="19" t="s">
        <v>178</v>
      </c>
    </row>
    <row r="1856" spans="1:47" s="2" customFormat="1" ht="12">
      <c r="A1856" s="40"/>
      <c r="B1856" s="41"/>
      <c r="C1856" s="42"/>
      <c r="D1856" s="224" t="s">
        <v>166</v>
      </c>
      <c r="E1856" s="42"/>
      <c r="F1856" s="225" t="s">
        <v>1640</v>
      </c>
      <c r="G1856" s="42"/>
      <c r="H1856" s="42"/>
      <c r="I1856" s="221"/>
      <c r="J1856" s="42"/>
      <c r="K1856" s="42"/>
      <c r="L1856" s="46"/>
      <c r="M1856" s="222"/>
      <c r="N1856" s="223"/>
      <c r="O1856" s="86"/>
      <c r="P1856" s="86"/>
      <c r="Q1856" s="86"/>
      <c r="R1856" s="86"/>
      <c r="S1856" s="86"/>
      <c r="T1856" s="87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T1856" s="19" t="s">
        <v>166</v>
      </c>
      <c r="AU1856" s="19" t="s">
        <v>178</v>
      </c>
    </row>
    <row r="1857" spans="1:51" s="13" customFormat="1" ht="12">
      <c r="A1857" s="13"/>
      <c r="B1857" s="226"/>
      <c r="C1857" s="227"/>
      <c r="D1857" s="219" t="s">
        <v>168</v>
      </c>
      <c r="E1857" s="228" t="s">
        <v>28</v>
      </c>
      <c r="F1857" s="229" t="s">
        <v>1774</v>
      </c>
      <c r="G1857" s="227"/>
      <c r="H1857" s="228" t="s">
        <v>28</v>
      </c>
      <c r="I1857" s="230"/>
      <c r="J1857" s="227"/>
      <c r="K1857" s="227"/>
      <c r="L1857" s="231"/>
      <c r="M1857" s="232"/>
      <c r="N1857" s="233"/>
      <c r="O1857" s="233"/>
      <c r="P1857" s="233"/>
      <c r="Q1857" s="233"/>
      <c r="R1857" s="233"/>
      <c r="S1857" s="233"/>
      <c r="T1857" s="234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5" t="s">
        <v>168</v>
      </c>
      <c r="AU1857" s="235" t="s">
        <v>178</v>
      </c>
      <c r="AV1857" s="13" t="s">
        <v>81</v>
      </c>
      <c r="AW1857" s="13" t="s">
        <v>35</v>
      </c>
      <c r="AX1857" s="13" t="s">
        <v>73</v>
      </c>
      <c r="AY1857" s="235" t="s">
        <v>154</v>
      </c>
    </row>
    <row r="1858" spans="1:51" s="14" customFormat="1" ht="12">
      <c r="A1858" s="14"/>
      <c r="B1858" s="236"/>
      <c r="C1858" s="237"/>
      <c r="D1858" s="219" t="s">
        <v>168</v>
      </c>
      <c r="E1858" s="238" t="s">
        <v>28</v>
      </c>
      <c r="F1858" s="239" t="s">
        <v>2044</v>
      </c>
      <c r="G1858" s="237"/>
      <c r="H1858" s="240">
        <v>94.6</v>
      </c>
      <c r="I1858" s="241"/>
      <c r="J1858" s="237"/>
      <c r="K1858" s="237"/>
      <c r="L1858" s="242"/>
      <c r="M1858" s="243"/>
      <c r="N1858" s="244"/>
      <c r="O1858" s="244"/>
      <c r="P1858" s="244"/>
      <c r="Q1858" s="244"/>
      <c r="R1858" s="244"/>
      <c r="S1858" s="244"/>
      <c r="T1858" s="245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46" t="s">
        <v>168</v>
      </c>
      <c r="AU1858" s="246" t="s">
        <v>178</v>
      </c>
      <c r="AV1858" s="14" t="s">
        <v>83</v>
      </c>
      <c r="AW1858" s="14" t="s">
        <v>35</v>
      </c>
      <c r="AX1858" s="14" t="s">
        <v>73</v>
      </c>
      <c r="AY1858" s="246" t="s">
        <v>154</v>
      </c>
    </row>
    <row r="1859" spans="1:51" s="14" customFormat="1" ht="12">
      <c r="A1859" s="14"/>
      <c r="B1859" s="236"/>
      <c r="C1859" s="237"/>
      <c r="D1859" s="219" t="s">
        <v>168</v>
      </c>
      <c r="E1859" s="238" t="s">
        <v>28</v>
      </c>
      <c r="F1859" s="239" t="s">
        <v>2045</v>
      </c>
      <c r="G1859" s="237"/>
      <c r="H1859" s="240">
        <v>-14.4</v>
      </c>
      <c r="I1859" s="241"/>
      <c r="J1859" s="237"/>
      <c r="K1859" s="237"/>
      <c r="L1859" s="242"/>
      <c r="M1859" s="243"/>
      <c r="N1859" s="244"/>
      <c r="O1859" s="244"/>
      <c r="P1859" s="244"/>
      <c r="Q1859" s="244"/>
      <c r="R1859" s="244"/>
      <c r="S1859" s="244"/>
      <c r="T1859" s="245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46" t="s">
        <v>168</v>
      </c>
      <c r="AU1859" s="246" t="s">
        <v>178</v>
      </c>
      <c r="AV1859" s="14" t="s">
        <v>83</v>
      </c>
      <c r="AW1859" s="14" t="s">
        <v>35</v>
      </c>
      <c r="AX1859" s="14" t="s">
        <v>73</v>
      </c>
      <c r="AY1859" s="246" t="s">
        <v>154</v>
      </c>
    </row>
    <row r="1860" spans="1:51" s="14" customFormat="1" ht="12">
      <c r="A1860" s="14"/>
      <c r="B1860" s="236"/>
      <c r="C1860" s="237"/>
      <c r="D1860" s="219" t="s">
        <v>168</v>
      </c>
      <c r="E1860" s="238" t="s">
        <v>28</v>
      </c>
      <c r="F1860" s="239" t="s">
        <v>2046</v>
      </c>
      <c r="G1860" s="237"/>
      <c r="H1860" s="240">
        <v>51.2</v>
      </c>
      <c r="I1860" s="241"/>
      <c r="J1860" s="237"/>
      <c r="K1860" s="237"/>
      <c r="L1860" s="242"/>
      <c r="M1860" s="243"/>
      <c r="N1860" s="244"/>
      <c r="O1860" s="244"/>
      <c r="P1860" s="244"/>
      <c r="Q1860" s="244"/>
      <c r="R1860" s="244"/>
      <c r="S1860" s="244"/>
      <c r="T1860" s="245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46" t="s">
        <v>168</v>
      </c>
      <c r="AU1860" s="246" t="s">
        <v>178</v>
      </c>
      <c r="AV1860" s="14" t="s">
        <v>83</v>
      </c>
      <c r="AW1860" s="14" t="s">
        <v>35</v>
      </c>
      <c r="AX1860" s="14" t="s">
        <v>73</v>
      </c>
      <c r="AY1860" s="246" t="s">
        <v>154</v>
      </c>
    </row>
    <row r="1861" spans="1:51" s="14" customFormat="1" ht="12">
      <c r="A1861" s="14"/>
      <c r="B1861" s="236"/>
      <c r="C1861" s="237"/>
      <c r="D1861" s="219" t="s">
        <v>168</v>
      </c>
      <c r="E1861" s="238" t="s">
        <v>28</v>
      </c>
      <c r="F1861" s="239" t="s">
        <v>1644</v>
      </c>
      <c r="G1861" s="237"/>
      <c r="H1861" s="240">
        <v>-5.76</v>
      </c>
      <c r="I1861" s="241"/>
      <c r="J1861" s="237"/>
      <c r="K1861" s="237"/>
      <c r="L1861" s="242"/>
      <c r="M1861" s="243"/>
      <c r="N1861" s="244"/>
      <c r="O1861" s="244"/>
      <c r="P1861" s="244"/>
      <c r="Q1861" s="244"/>
      <c r="R1861" s="244"/>
      <c r="S1861" s="244"/>
      <c r="T1861" s="245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46" t="s">
        <v>168</v>
      </c>
      <c r="AU1861" s="246" t="s">
        <v>178</v>
      </c>
      <c r="AV1861" s="14" t="s">
        <v>83</v>
      </c>
      <c r="AW1861" s="14" t="s">
        <v>35</v>
      </c>
      <c r="AX1861" s="14" t="s">
        <v>73</v>
      </c>
      <c r="AY1861" s="246" t="s">
        <v>154</v>
      </c>
    </row>
    <row r="1862" spans="1:51" s="14" customFormat="1" ht="12">
      <c r="A1862" s="14"/>
      <c r="B1862" s="236"/>
      <c r="C1862" s="237"/>
      <c r="D1862" s="219" t="s">
        <v>168</v>
      </c>
      <c r="E1862" s="238" t="s">
        <v>28</v>
      </c>
      <c r="F1862" s="239" t="s">
        <v>2047</v>
      </c>
      <c r="G1862" s="237"/>
      <c r="H1862" s="240">
        <v>33.2</v>
      </c>
      <c r="I1862" s="241"/>
      <c r="J1862" s="237"/>
      <c r="K1862" s="237"/>
      <c r="L1862" s="242"/>
      <c r="M1862" s="243"/>
      <c r="N1862" s="244"/>
      <c r="O1862" s="244"/>
      <c r="P1862" s="244"/>
      <c r="Q1862" s="244"/>
      <c r="R1862" s="244"/>
      <c r="S1862" s="244"/>
      <c r="T1862" s="245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46" t="s">
        <v>168</v>
      </c>
      <c r="AU1862" s="246" t="s">
        <v>178</v>
      </c>
      <c r="AV1862" s="14" t="s">
        <v>83</v>
      </c>
      <c r="AW1862" s="14" t="s">
        <v>35</v>
      </c>
      <c r="AX1862" s="14" t="s">
        <v>73</v>
      </c>
      <c r="AY1862" s="246" t="s">
        <v>154</v>
      </c>
    </row>
    <row r="1863" spans="1:51" s="14" customFormat="1" ht="12">
      <c r="A1863" s="14"/>
      <c r="B1863" s="236"/>
      <c r="C1863" s="237"/>
      <c r="D1863" s="219" t="s">
        <v>168</v>
      </c>
      <c r="E1863" s="238" t="s">
        <v>28</v>
      </c>
      <c r="F1863" s="239" t="s">
        <v>2048</v>
      </c>
      <c r="G1863" s="237"/>
      <c r="H1863" s="240">
        <v>-2.88</v>
      </c>
      <c r="I1863" s="241"/>
      <c r="J1863" s="237"/>
      <c r="K1863" s="237"/>
      <c r="L1863" s="242"/>
      <c r="M1863" s="243"/>
      <c r="N1863" s="244"/>
      <c r="O1863" s="244"/>
      <c r="P1863" s="244"/>
      <c r="Q1863" s="244"/>
      <c r="R1863" s="244"/>
      <c r="S1863" s="244"/>
      <c r="T1863" s="245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46" t="s">
        <v>168</v>
      </c>
      <c r="AU1863" s="246" t="s">
        <v>178</v>
      </c>
      <c r="AV1863" s="14" t="s">
        <v>83</v>
      </c>
      <c r="AW1863" s="14" t="s">
        <v>35</v>
      </c>
      <c r="AX1863" s="14" t="s">
        <v>73</v>
      </c>
      <c r="AY1863" s="246" t="s">
        <v>154</v>
      </c>
    </row>
    <row r="1864" spans="1:51" s="13" customFormat="1" ht="12">
      <c r="A1864" s="13"/>
      <c r="B1864" s="226"/>
      <c r="C1864" s="227"/>
      <c r="D1864" s="219" t="s">
        <v>168</v>
      </c>
      <c r="E1864" s="228" t="s">
        <v>28</v>
      </c>
      <c r="F1864" s="229" t="s">
        <v>1649</v>
      </c>
      <c r="G1864" s="227"/>
      <c r="H1864" s="228" t="s">
        <v>28</v>
      </c>
      <c r="I1864" s="230"/>
      <c r="J1864" s="227"/>
      <c r="K1864" s="227"/>
      <c r="L1864" s="231"/>
      <c r="M1864" s="232"/>
      <c r="N1864" s="233"/>
      <c r="O1864" s="233"/>
      <c r="P1864" s="233"/>
      <c r="Q1864" s="233"/>
      <c r="R1864" s="233"/>
      <c r="S1864" s="233"/>
      <c r="T1864" s="234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35" t="s">
        <v>168</v>
      </c>
      <c r="AU1864" s="235" t="s">
        <v>178</v>
      </c>
      <c r="AV1864" s="13" t="s">
        <v>81</v>
      </c>
      <c r="AW1864" s="13" t="s">
        <v>35</v>
      </c>
      <c r="AX1864" s="13" t="s">
        <v>73</v>
      </c>
      <c r="AY1864" s="235" t="s">
        <v>154</v>
      </c>
    </row>
    <row r="1865" spans="1:51" s="13" customFormat="1" ht="12">
      <c r="A1865" s="13"/>
      <c r="B1865" s="226"/>
      <c r="C1865" s="227"/>
      <c r="D1865" s="219" t="s">
        <v>168</v>
      </c>
      <c r="E1865" s="228" t="s">
        <v>28</v>
      </c>
      <c r="F1865" s="229" t="s">
        <v>1650</v>
      </c>
      <c r="G1865" s="227"/>
      <c r="H1865" s="228" t="s">
        <v>28</v>
      </c>
      <c r="I1865" s="230"/>
      <c r="J1865" s="227"/>
      <c r="K1865" s="227"/>
      <c r="L1865" s="231"/>
      <c r="M1865" s="232"/>
      <c r="N1865" s="233"/>
      <c r="O1865" s="233"/>
      <c r="P1865" s="233"/>
      <c r="Q1865" s="233"/>
      <c r="R1865" s="233"/>
      <c r="S1865" s="233"/>
      <c r="T1865" s="234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5" t="s">
        <v>168</v>
      </c>
      <c r="AU1865" s="235" t="s">
        <v>178</v>
      </c>
      <c r="AV1865" s="13" t="s">
        <v>81</v>
      </c>
      <c r="AW1865" s="13" t="s">
        <v>35</v>
      </c>
      <c r="AX1865" s="13" t="s">
        <v>73</v>
      </c>
      <c r="AY1865" s="235" t="s">
        <v>154</v>
      </c>
    </row>
    <row r="1866" spans="1:51" s="14" customFormat="1" ht="12">
      <c r="A1866" s="14"/>
      <c r="B1866" s="236"/>
      <c r="C1866" s="237"/>
      <c r="D1866" s="219" t="s">
        <v>168</v>
      </c>
      <c r="E1866" s="238" t="s">
        <v>28</v>
      </c>
      <c r="F1866" s="239" t="s">
        <v>2049</v>
      </c>
      <c r="G1866" s="237"/>
      <c r="H1866" s="240">
        <v>10</v>
      </c>
      <c r="I1866" s="241"/>
      <c r="J1866" s="237"/>
      <c r="K1866" s="237"/>
      <c r="L1866" s="242"/>
      <c r="M1866" s="243"/>
      <c r="N1866" s="244"/>
      <c r="O1866" s="244"/>
      <c r="P1866" s="244"/>
      <c r="Q1866" s="244"/>
      <c r="R1866" s="244"/>
      <c r="S1866" s="244"/>
      <c r="T1866" s="245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46" t="s">
        <v>168</v>
      </c>
      <c r="AU1866" s="246" t="s">
        <v>178</v>
      </c>
      <c r="AV1866" s="14" t="s">
        <v>83</v>
      </c>
      <c r="AW1866" s="14" t="s">
        <v>35</v>
      </c>
      <c r="AX1866" s="14" t="s">
        <v>73</v>
      </c>
      <c r="AY1866" s="246" t="s">
        <v>154</v>
      </c>
    </row>
    <row r="1867" spans="1:51" s="14" customFormat="1" ht="12">
      <c r="A1867" s="14"/>
      <c r="B1867" s="236"/>
      <c r="C1867" s="237"/>
      <c r="D1867" s="219" t="s">
        <v>168</v>
      </c>
      <c r="E1867" s="238" t="s">
        <v>28</v>
      </c>
      <c r="F1867" s="239" t="s">
        <v>2050</v>
      </c>
      <c r="G1867" s="237"/>
      <c r="H1867" s="240">
        <v>4.04</v>
      </c>
      <c r="I1867" s="241"/>
      <c r="J1867" s="237"/>
      <c r="K1867" s="237"/>
      <c r="L1867" s="242"/>
      <c r="M1867" s="243"/>
      <c r="N1867" s="244"/>
      <c r="O1867" s="244"/>
      <c r="P1867" s="244"/>
      <c r="Q1867" s="244"/>
      <c r="R1867" s="244"/>
      <c r="S1867" s="244"/>
      <c r="T1867" s="245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46" t="s">
        <v>168</v>
      </c>
      <c r="AU1867" s="246" t="s">
        <v>178</v>
      </c>
      <c r="AV1867" s="14" t="s">
        <v>83</v>
      </c>
      <c r="AW1867" s="14" t="s">
        <v>35</v>
      </c>
      <c r="AX1867" s="14" t="s">
        <v>73</v>
      </c>
      <c r="AY1867" s="246" t="s">
        <v>154</v>
      </c>
    </row>
    <row r="1868" spans="1:51" s="15" customFormat="1" ht="12">
      <c r="A1868" s="15"/>
      <c r="B1868" s="247"/>
      <c r="C1868" s="248"/>
      <c r="D1868" s="219" t="s">
        <v>168</v>
      </c>
      <c r="E1868" s="249" t="s">
        <v>28</v>
      </c>
      <c r="F1868" s="250" t="s">
        <v>222</v>
      </c>
      <c r="G1868" s="248"/>
      <c r="H1868" s="251">
        <v>169.99999999999997</v>
      </c>
      <c r="I1868" s="252"/>
      <c r="J1868" s="248"/>
      <c r="K1868" s="248"/>
      <c r="L1868" s="253"/>
      <c r="M1868" s="254"/>
      <c r="N1868" s="255"/>
      <c r="O1868" s="255"/>
      <c r="P1868" s="255"/>
      <c r="Q1868" s="255"/>
      <c r="R1868" s="255"/>
      <c r="S1868" s="255"/>
      <c r="T1868" s="256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T1868" s="257" t="s">
        <v>168</v>
      </c>
      <c r="AU1868" s="257" t="s">
        <v>178</v>
      </c>
      <c r="AV1868" s="15" t="s">
        <v>162</v>
      </c>
      <c r="AW1868" s="15" t="s">
        <v>35</v>
      </c>
      <c r="AX1868" s="15" t="s">
        <v>81</v>
      </c>
      <c r="AY1868" s="257" t="s">
        <v>154</v>
      </c>
    </row>
    <row r="1869" spans="1:63" s="12" customFormat="1" ht="20.85" customHeight="1">
      <c r="A1869" s="12"/>
      <c r="B1869" s="190"/>
      <c r="C1869" s="191"/>
      <c r="D1869" s="192" t="s">
        <v>72</v>
      </c>
      <c r="E1869" s="204" t="s">
        <v>1653</v>
      </c>
      <c r="F1869" s="204" t="s">
        <v>1654</v>
      </c>
      <c r="G1869" s="191"/>
      <c r="H1869" s="191"/>
      <c r="I1869" s="194"/>
      <c r="J1869" s="205">
        <f>BK1869</f>
        <v>0</v>
      </c>
      <c r="K1869" s="191"/>
      <c r="L1869" s="196"/>
      <c r="M1869" s="197"/>
      <c r="N1869" s="198"/>
      <c r="O1869" s="198"/>
      <c r="P1869" s="199">
        <f>SUM(P1870:P1912)</f>
        <v>0</v>
      </c>
      <c r="Q1869" s="198"/>
      <c r="R1869" s="199">
        <f>SUM(R1870:R1912)</f>
        <v>0.2792</v>
      </c>
      <c r="S1869" s="198"/>
      <c r="T1869" s="200">
        <f>SUM(T1870:T1912)</f>
        <v>0</v>
      </c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R1869" s="201" t="s">
        <v>83</v>
      </c>
      <c r="AT1869" s="202" t="s">
        <v>72</v>
      </c>
      <c r="AU1869" s="202" t="s">
        <v>83</v>
      </c>
      <c r="AY1869" s="201" t="s">
        <v>154</v>
      </c>
      <c r="BK1869" s="203">
        <f>SUM(BK1870:BK1912)</f>
        <v>0</v>
      </c>
    </row>
    <row r="1870" spans="1:65" s="2" customFormat="1" ht="16.5" customHeight="1">
      <c r="A1870" s="40"/>
      <c r="B1870" s="41"/>
      <c r="C1870" s="206" t="s">
        <v>2051</v>
      </c>
      <c r="D1870" s="206" t="s">
        <v>157</v>
      </c>
      <c r="E1870" s="207" t="s">
        <v>1656</v>
      </c>
      <c r="F1870" s="208" t="s">
        <v>1657</v>
      </c>
      <c r="G1870" s="209" t="s">
        <v>160</v>
      </c>
      <c r="H1870" s="210">
        <v>104.5</v>
      </c>
      <c r="I1870" s="211"/>
      <c r="J1870" s="212">
        <f>ROUND(I1870*H1870,2)</f>
        <v>0</v>
      </c>
      <c r="K1870" s="208" t="s">
        <v>161</v>
      </c>
      <c r="L1870" s="46"/>
      <c r="M1870" s="213" t="s">
        <v>28</v>
      </c>
      <c r="N1870" s="214" t="s">
        <v>44</v>
      </c>
      <c r="O1870" s="86"/>
      <c r="P1870" s="215">
        <f>O1870*H1870</f>
        <v>0</v>
      </c>
      <c r="Q1870" s="215">
        <v>3E-05</v>
      </c>
      <c r="R1870" s="215">
        <f>Q1870*H1870</f>
        <v>0.003135</v>
      </c>
      <c r="S1870" s="215">
        <v>0</v>
      </c>
      <c r="T1870" s="216">
        <f>S1870*H1870</f>
        <v>0</v>
      </c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R1870" s="217" t="s">
        <v>305</v>
      </c>
      <c r="AT1870" s="217" t="s">
        <v>157</v>
      </c>
      <c r="AU1870" s="217" t="s">
        <v>178</v>
      </c>
      <c r="AY1870" s="19" t="s">
        <v>154</v>
      </c>
      <c r="BE1870" s="218">
        <f>IF(N1870="základní",J1870,0)</f>
        <v>0</v>
      </c>
      <c r="BF1870" s="218">
        <f>IF(N1870="snížená",J1870,0)</f>
        <v>0</v>
      </c>
      <c r="BG1870" s="218">
        <f>IF(N1870="zákl. přenesená",J1870,0)</f>
        <v>0</v>
      </c>
      <c r="BH1870" s="218">
        <f>IF(N1870="sníž. přenesená",J1870,0)</f>
        <v>0</v>
      </c>
      <c r="BI1870" s="218">
        <f>IF(N1870="nulová",J1870,0)</f>
        <v>0</v>
      </c>
      <c r="BJ1870" s="19" t="s">
        <v>81</v>
      </c>
      <c r="BK1870" s="218">
        <f>ROUND(I1870*H1870,2)</f>
        <v>0</v>
      </c>
      <c r="BL1870" s="19" t="s">
        <v>305</v>
      </c>
      <c r="BM1870" s="217" t="s">
        <v>2052</v>
      </c>
    </row>
    <row r="1871" spans="1:47" s="2" customFormat="1" ht="12">
      <c r="A1871" s="40"/>
      <c r="B1871" s="41"/>
      <c r="C1871" s="42"/>
      <c r="D1871" s="219" t="s">
        <v>164</v>
      </c>
      <c r="E1871" s="42"/>
      <c r="F1871" s="220" t="s">
        <v>1659</v>
      </c>
      <c r="G1871" s="42"/>
      <c r="H1871" s="42"/>
      <c r="I1871" s="221"/>
      <c r="J1871" s="42"/>
      <c r="K1871" s="42"/>
      <c r="L1871" s="46"/>
      <c r="M1871" s="222"/>
      <c r="N1871" s="223"/>
      <c r="O1871" s="86"/>
      <c r="P1871" s="86"/>
      <c r="Q1871" s="86"/>
      <c r="R1871" s="86"/>
      <c r="S1871" s="86"/>
      <c r="T1871" s="87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T1871" s="19" t="s">
        <v>164</v>
      </c>
      <c r="AU1871" s="19" t="s">
        <v>178</v>
      </c>
    </row>
    <row r="1872" spans="1:47" s="2" customFormat="1" ht="12">
      <c r="A1872" s="40"/>
      <c r="B1872" s="41"/>
      <c r="C1872" s="42"/>
      <c r="D1872" s="224" t="s">
        <v>166</v>
      </c>
      <c r="E1872" s="42"/>
      <c r="F1872" s="225" t="s">
        <v>1660</v>
      </c>
      <c r="G1872" s="42"/>
      <c r="H1872" s="42"/>
      <c r="I1872" s="221"/>
      <c r="J1872" s="42"/>
      <c r="K1872" s="42"/>
      <c r="L1872" s="46"/>
      <c r="M1872" s="222"/>
      <c r="N1872" s="223"/>
      <c r="O1872" s="86"/>
      <c r="P1872" s="86"/>
      <c r="Q1872" s="86"/>
      <c r="R1872" s="86"/>
      <c r="S1872" s="86"/>
      <c r="T1872" s="87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T1872" s="19" t="s">
        <v>166</v>
      </c>
      <c r="AU1872" s="19" t="s">
        <v>178</v>
      </c>
    </row>
    <row r="1873" spans="1:51" s="13" customFormat="1" ht="12">
      <c r="A1873" s="13"/>
      <c r="B1873" s="226"/>
      <c r="C1873" s="227"/>
      <c r="D1873" s="219" t="s">
        <v>168</v>
      </c>
      <c r="E1873" s="228" t="s">
        <v>28</v>
      </c>
      <c r="F1873" s="229" t="s">
        <v>2053</v>
      </c>
      <c r="G1873" s="227"/>
      <c r="H1873" s="228" t="s">
        <v>28</v>
      </c>
      <c r="I1873" s="230"/>
      <c r="J1873" s="227"/>
      <c r="K1873" s="227"/>
      <c r="L1873" s="231"/>
      <c r="M1873" s="232"/>
      <c r="N1873" s="233"/>
      <c r="O1873" s="233"/>
      <c r="P1873" s="233"/>
      <c r="Q1873" s="233"/>
      <c r="R1873" s="233"/>
      <c r="S1873" s="233"/>
      <c r="T1873" s="234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5" t="s">
        <v>168</v>
      </c>
      <c r="AU1873" s="235" t="s">
        <v>178</v>
      </c>
      <c r="AV1873" s="13" t="s">
        <v>81</v>
      </c>
      <c r="AW1873" s="13" t="s">
        <v>35</v>
      </c>
      <c r="AX1873" s="13" t="s">
        <v>73</v>
      </c>
      <c r="AY1873" s="235" t="s">
        <v>154</v>
      </c>
    </row>
    <row r="1874" spans="1:51" s="14" customFormat="1" ht="12">
      <c r="A1874" s="14"/>
      <c r="B1874" s="236"/>
      <c r="C1874" s="237"/>
      <c r="D1874" s="219" t="s">
        <v>168</v>
      </c>
      <c r="E1874" s="238" t="s">
        <v>28</v>
      </c>
      <c r="F1874" s="239" t="s">
        <v>543</v>
      </c>
      <c r="G1874" s="237"/>
      <c r="H1874" s="240">
        <v>104.5</v>
      </c>
      <c r="I1874" s="241"/>
      <c r="J1874" s="237"/>
      <c r="K1874" s="237"/>
      <c r="L1874" s="242"/>
      <c r="M1874" s="243"/>
      <c r="N1874" s="244"/>
      <c r="O1874" s="244"/>
      <c r="P1874" s="244"/>
      <c r="Q1874" s="244"/>
      <c r="R1874" s="244"/>
      <c r="S1874" s="244"/>
      <c r="T1874" s="245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46" t="s">
        <v>168</v>
      </c>
      <c r="AU1874" s="246" t="s">
        <v>178</v>
      </c>
      <c r="AV1874" s="14" t="s">
        <v>83</v>
      </c>
      <c r="AW1874" s="14" t="s">
        <v>35</v>
      </c>
      <c r="AX1874" s="14" t="s">
        <v>81</v>
      </c>
      <c r="AY1874" s="246" t="s">
        <v>154</v>
      </c>
    </row>
    <row r="1875" spans="1:65" s="2" customFormat="1" ht="24.15" customHeight="1">
      <c r="A1875" s="40"/>
      <c r="B1875" s="41"/>
      <c r="C1875" s="206" t="s">
        <v>2054</v>
      </c>
      <c r="D1875" s="206" t="s">
        <v>157</v>
      </c>
      <c r="E1875" s="207" t="s">
        <v>1663</v>
      </c>
      <c r="F1875" s="208" t="s">
        <v>1664</v>
      </c>
      <c r="G1875" s="209" t="s">
        <v>160</v>
      </c>
      <c r="H1875" s="210">
        <v>64.5</v>
      </c>
      <c r="I1875" s="211"/>
      <c r="J1875" s="212">
        <f>ROUND(I1875*H1875,2)</f>
        <v>0</v>
      </c>
      <c r="K1875" s="208" t="s">
        <v>161</v>
      </c>
      <c r="L1875" s="46"/>
      <c r="M1875" s="213" t="s">
        <v>28</v>
      </c>
      <c r="N1875" s="214" t="s">
        <v>44</v>
      </c>
      <c r="O1875" s="86"/>
      <c r="P1875" s="215">
        <f>O1875*H1875</f>
        <v>0</v>
      </c>
      <c r="Q1875" s="215">
        <v>0.00318</v>
      </c>
      <c r="R1875" s="215">
        <f>Q1875*H1875</f>
        <v>0.20511000000000001</v>
      </c>
      <c r="S1875" s="215">
        <v>0</v>
      </c>
      <c r="T1875" s="216">
        <f>S1875*H1875</f>
        <v>0</v>
      </c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R1875" s="217" t="s">
        <v>305</v>
      </c>
      <c r="AT1875" s="217" t="s">
        <v>157</v>
      </c>
      <c r="AU1875" s="217" t="s">
        <v>178</v>
      </c>
      <c r="AY1875" s="19" t="s">
        <v>154</v>
      </c>
      <c r="BE1875" s="218">
        <f>IF(N1875="základní",J1875,0)</f>
        <v>0</v>
      </c>
      <c r="BF1875" s="218">
        <f>IF(N1875="snížená",J1875,0)</f>
        <v>0</v>
      </c>
      <c r="BG1875" s="218">
        <f>IF(N1875="zákl. přenesená",J1875,0)</f>
        <v>0</v>
      </c>
      <c r="BH1875" s="218">
        <f>IF(N1875="sníž. přenesená",J1875,0)</f>
        <v>0</v>
      </c>
      <c r="BI1875" s="218">
        <f>IF(N1875="nulová",J1875,0)</f>
        <v>0</v>
      </c>
      <c r="BJ1875" s="19" t="s">
        <v>81</v>
      </c>
      <c r="BK1875" s="218">
        <f>ROUND(I1875*H1875,2)</f>
        <v>0</v>
      </c>
      <c r="BL1875" s="19" t="s">
        <v>305</v>
      </c>
      <c r="BM1875" s="217" t="s">
        <v>2055</v>
      </c>
    </row>
    <row r="1876" spans="1:47" s="2" customFormat="1" ht="12">
      <c r="A1876" s="40"/>
      <c r="B1876" s="41"/>
      <c r="C1876" s="42"/>
      <c r="D1876" s="219" t="s">
        <v>164</v>
      </c>
      <c r="E1876" s="42"/>
      <c r="F1876" s="220" t="s">
        <v>1666</v>
      </c>
      <c r="G1876" s="42"/>
      <c r="H1876" s="42"/>
      <c r="I1876" s="221"/>
      <c r="J1876" s="42"/>
      <c r="K1876" s="42"/>
      <c r="L1876" s="46"/>
      <c r="M1876" s="222"/>
      <c r="N1876" s="223"/>
      <c r="O1876" s="86"/>
      <c r="P1876" s="86"/>
      <c r="Q1876" s="86"/>
      <c r="R1876" s="86"/>
      <c r="S1876" s="86"/>
      <c r="T1876" s="87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T1876" s="19" t="s">
        <v>164</v>
      </c>
      <c r="AU1876" s="19" t="s">
        <v>178</v>
      </c>
    </row>
    <row r="1877" spans="1:47" s="2" customFormat="1" ht="12">
      <c r="A1877" s="40"/>
      <c r="B1877" s="41"/>
      <c r="C1877" s="42"/>
      <c r="D1877" s="224" t="s">
        <v>166</v>
      </c>
      <c r="E1877" s="42"/>
      <c r="F1877" s="225" t="s">
        <v>1667</v>
      </c>
      <c r="G1877" s="42"/>
      <c r="H1877" s="42"/>
      <c r="I1877" s="221"/>
      <c r="J1877" s="42"/>
      <c r="K1877" s="42"/>
      <c r="L1877" s="46"/>
      <c r="M1877" s="222"/>
      <c r="N1877" s="223"/>
      <c r="O1877" s="86"/>
      <c r="P1877" s="86"/>
      <c r="Q1877" s="86"/>
      <c r="R1877" s="86"/>
      <c r="S1877" s="86"/>
      <c r="T1877" s="87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T1877" s="19" t="s">
        <v>166</v>
      </c>
      <c r="AU1877" s="19" t="s">
        <v>178</v>
      </c>
    </row>
    <row r="1878" spans="1:51" s="13" customFormat="1" ht="12">
      <c r="A1878" s="13"/>
      <c r="B1878" s="226"/>
      <c r="C1878" s="227"/>
      <c r="D1878" s="219" t="s">
        <v>168</v>
      </c>
      <c r="E1878" s="228" t="s">
        <v>28</v>
      </c>
      <c r="F1878" s="229" t="s">
        <v>2056</v>
      </c>
      <c r="G1878" s="227"/>
      <c r="H1878" s="228" t="s">
        <v>28</v>
      </c>
      <c r="I1878" s="230"/>
      <c r="J1878" s="227"/>
      <c r="K1878" s="227"/>
      <c r="L1878" s="231"/>
      <c r="M1878" s="232"/>
      <c r="N1878" s="233"/>
      <c r="O1878" s="233"/>
      <c r="P1878" s="233"/>
      <c r="Q1878" s="233"/>
      <c r="R1878" s="233"/>
      <c r="S1878" s="233"/>
      <c r="T1878" s="234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5" t="s">
        <v>168</v>
      </c>
      <c r="AU1878" s="235" t="s">
        <v>178</v>
      </c>
      <c r="AV1878" s="13" t="s">
        <v>81</v>
      </c>
      <c r="AW1878" s="13" t="s">
        <v>35</v>
      </c>
      <c r="AX1878" s="13" t="s">
        <v>73</v>
      </c>
      <c r="AY1878" s="235" t="s">
        <v>154</v>
      </c>
    </row>
    <row r="1879" spans="1:51" s="13" customFormat="1" ht="12">
      <c r="A1879" s="13"/>
      <c r="B1879" s="226"/>
      <c r="C1879" s="227"/>
      <c r="D1879" s="219" t="s">
        <v>168</v>
      </c>
      <c r="E1879" s="228" t="s">
        <v>28</v>
      </c>
      <c r="F1879" s="229" t="s">
        <v>2057</v>
      </c>
      <c r="G1879" s="227"/>
      <c r="H1879" s="228" t="s">
        <v>28</v>
      </c>
      <c r="I1879" s="230"/>
      <c r="J1879" s="227"/>
      <c r="K1879" s="227"/>
      <c r="L1879" s="231"/>
      <c r="M1879" s="232"/>
      <c r="N1879" s="233"/>
      <c r="O1879" s="233"/>
      <c r="P1879" s="233"/>
      <c r="Q1879" s="233"/>
      <c r="R1879" s="233"/>
      <c r="S1879" s="233"/>
      <c r="T1879" s="234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35" t="s">
        <v>168</v>
      </c>
      <c r="AU1879" s="235" t="s">
        <v>178</v>
      </c>
      <c r="AV1879" s="13" t="s">
        <v>81</v>
      </c>
      <c r="AW1879" s="13" t="s">
        <v>35</v>
      </c>
      <c r="AX1879" s="13" t="s">
        <v>73</v>
      </c>
      <c r="AY1879" s="235" t="s">
        <v>154</v>
      </c>
    </row>
    <row r="1880" spans="1:51" s="14" customFormat="1" ht="12">
      <c r="A1880" s="14"/>
      <c r="B1880" s="236"/>
      <c r="C1880" s="237"/>
      <c r="D1880" s="219" t="s">
        <v>168</v>
      </c>
      <c r="E1880" s="238" t="s">
        <v>28</v>
      </c>
      <c r="F1880" s="239" t="s">
        <v>1874</v>
      </c>
      <c r="G1880" s="237"/>
      <c r="H1880" s="240">
        <v>6.5</v>
      </c>
      <c r="I1880" s="241"/>
      <c r="J1880" s="237"/>
      <c r="K1880" s="237"/>
      <c r="L1880" s="242"/>
      <c r="M1880" s="243"/>
      <c r="N1880" s="244"/>
      <c r="O1880" s="244"/>
      <c r="P1880" s="244"/>
      <c r="Q1880" s="244"/>
      <c r="R1880" s="244"/>
      <c r="S1880" s="244"/>
      <c r="T1880" s="245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46" t="s">
        <v>168</v>
      </c>
      <c r="AU1880" s="246" t="s">
        <v>178</v>
      </c>
      <c r="AV1880" s="14" t="s">
        <v>83</v>
      </c>
      <c r="AW1880" s="14" t="s">
        <v>35</v>
      </c>
      <c r="AX1880" s="14" t="s">
        <v>73</v>
      </c>
      <c r="AY1880" s="246" t="s">
        <v>154</v>
      </c>
    </row>
    <row r="1881" spans="1:51" s="13" customFormat="1" ht="12">
      <c r="A1881" s="13"/>
      <c r="B1881" s="226"/>
      <c r="C1881" s="227"/>
      <c r="D1881" s="219" t="s">
        <v>168</v>
      </c>
      <c r="E1881" s="228" t="s">
        <v>28</v>
      </c>
      <c r="F1881" s="229" t="s">
        <v>2058</v>
      </c>
      <c r="G1881" s="227"/>
      <c r="H1881" s="228" t="s">
        <v>28</v>
      </c>
      <c r="I1881" s="230"/>
      <c r="J1881" s="227"/>
      <c r="K1881" s="227"/>
      <c r="L1881" s="231"/>
      <c r="M1881" s="232"/>
      <c r="N1881" s="233"/>
      <c r="O1881" s="233"/>
      <c r="P1881" s="233"/>
      <c r="Q1881" s="233"/>
      <c r="R1881" s="233"/>
      <c r="S1881" s="233"/>
      <c r="T1881" s="234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35" t="s">
        <v>168</v>
      </c>
      <c r="AU1881" s="235" t="s">
        <v>178</v>
      </c>
      <c r="AV1881" s="13" t="s">
        <v>81</v>
      </c>
      <c r="AW1881" s="13" t="s">
        <v>35</v>
      </c>
      <c r="AX1881" s="13" t="s">
        <v>73</v>
      </c>
      <c r="AY1881" s="235" t="s">
        <v>154</v>
      </c>
    </row>
    <row r="1882" spans="1:51" s="14" customFormat="1" ht="12">
      <c r="A1882" s="14"/>
      <c r="B1882" s="236"/>
      <c r="C1882" s="237"/>
      <c r="D1882" s="219" t="s">
        <v>168</v>
      </c>
      <c r="E1882" s="238" t="s">
        <v>28</v>
      </c>
      <c r="F1882" s="239" t="s">
        <v>1898</v>
      </c>
      <c r="G1882" s="237"/>
      <c r="H1882" s="240">
        <v>58</v>
      </c>
      <c r="I1882" s="241"/>
      <c r="J1882" s="237"/>
      <c r="K1882" s="237"/>
      <c r="L1882" s="242"/>
      <c r="M1882" s="243"/>
      <c r="N1882" s="244"/>
      <c r="O1882" s="244"/>
      <c r="P1882" s="244"/>
      <c r="Q1882" s="244"/>
      <c r="R1882" s="244"/>
      <c r="S1882" s="244"/>
      <c r="T1882" s="245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46" t="s">
        <v>168</v>
      </c>
      <c r="AU1882" s="246" t="s">
        <v>178</v>
      </c>
      <c r="AV1882" s="14" t="s">
        <v>83</v>
      </c>
      <c r="AW1882" s="14" t="s">
        <v>35</v>
      </c>
      <c r="AX1882" s="14" t="s">
        <v>73</v>
      </c>
      <c r="AY1882" s="246" t="s">
        <v>154</v>
      </c>
    </row>
    <row r="1883" spans="1:51" s="15" customFormat="1" ht="12">
      <c r="A1883" s="15"/>
      <c r="B1883" s="247"/>
      <c r="C1883" s="248"/>
      <c r="D1883" s="219" t="s">
        <v>168</v>
      </c>
      <c r="E1883" s="249" t="s">
        <v>28</v>
      </c>
      <c r="F1883" s="250" t="s">
        <v>222</v>
      </c>
      <c r="G1883" s="248"/>
      <c r="H1883" s="251">
        <v>64.5</v>
      </c>
      <c r="I1883" s="252"/>
      <c r="J1883" s="248"/>
      <c r="K1883" s="248"/>
      <c r="L1883" s="253"/>
      <c r="M1883" s="254"/>
      <c r="N1883" s="255"/>
      <c r="O1883" s="255"/>
      <c r="P1883" s="255"/>
      <c r="Q1883" s="255"/>
      <c r="R1883" s="255"/>
      <c r="S1883" s="255"/>
      <c r="T1883" s="256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T1883" s="257" t="s">
        <v>168</v>
      </c>
      <c r="AU1883" s="257" t="s">
        <v>178</v>
      </c>
      <c r="AV1883" s="15" t="s">
        <v>162</v>
      </c>
      <c r="AW1883" s="15" t="s">
        <v>35</v>
      </c>
      <c r="AX1883" s="15" t="s">
        <v>81</v>
      </c>
      <c r="AY1883" s="257" t="s">
        <v>154</v>
      </c>
    </row>
    <row r="1884" spans="1:65" s="2" customFormat="1" ht="24.15" customHeight="1">
      <c r="A1884" s="40"/>
      <c r="B1884" s="41"/>
      <c r="C1884" s="206" t="s">
        <v>2059</v>
      </c>
      <c r="D1884" s="206" t="s">
        <v>157</v>
      </c>
      <c r="E1884" s="207" t="s">
        <v>1678</v>
      </c>
      <c r="F1884" s="208" t="s">
        <v>1679</v>
      </c>
      <c r="G1884" s="209" t="s">
        <v>160</v>
      </c>
      <c r="H1884" s="210">
        <v>169</v>
      </c>
      <c r="I1884" s="211"/>
      <c r="J1884" s="212">
        <f>ROUND(I1884*H1884,2)</f>
        <v>0</v>
      </c>
      <c r="K1884" s="208" t="s">
        <v>161</v>
      </c>
      <c r="L1884" s="46"/>
      <c r="M1884" s="213" t="s">
        <v>28</v>
      </c>
      <c r="N1884" s="214" t="s">
        <v>44</v>
      </c>
      <c r="O1884" s="86"/>
      <c r="P1884" s="215">
        <f>O1884*H1884</f>
        <v>0</v>
      </c>
      <c r="Q1884" s="215">
        <v>0.00029</v>
      </c>
      <c r="R1884" s="215">
        <f>Q1884*H1884</f>
        <v>0.04901</v>
      </c>
      <c r="S1884" s="215">
        <v>0</v>
      </c>
      <c r="T1884" s="216">
        <f>S1884*H1884</f>
        <v>0</v>
      </c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R1884" s="217" t="s">
        <v>305</v>
      </c>
      <c r="AT1884" s="217" t="s">
        <v>157</v>
      </c>
      <c r="AU1884" s="217" t="s">
        <v>178</v>
      </c>
      <c r="AY1884" s="19" t="s">
        <v>154</v>
      </c>
      <c r="BE1884" s="218">
        <f>IF(N1884="základní",J1884,0)</f>
        <v>0</v>
      </c>
      <c r="BF1884" s="218">
        <f>IF(N1884="snížená",J1884,0)</f>
        <v>0</v>
      </c>
      <c r="BG1884" s="218">
        <f>IF(N1884="zákl. přenesená",J1884,0)</f>
        <v>0</v>
      </c>
      <c r="BH1884" s="218">
        <f>IF(N1884="sníž. přenesená",J1884,0)</f>
        <v>0</v>
      </c>
      <c r="BI1884" s="218">
        <f>IF(N1884="nulová",J1884,0)</f>
        <v>0</v>
      </c>
      <c r="BJ1884" s="19" t="s">
        <v>81</v>
      </c>
      <c r="BK1884" s="218">
        <f>ROUND(I1884*H1884,2)</f>
        <v>0</v>
      </c>
      <c r="BL1884" s="19" t="s">
        <v>305</v>
      </c>
      <c r="BM1884" s="217" t="s">
        <v>2060</v>
      </c>
    </row>
    <row r="1885" spans="1:47" s="2" customFormat="1" ht="12">
      <c r="A1885" s="40"/>
      <c r="B1885" s="41"/>
      <c r="C1885" s="42"/>
      <c r="D1885" s="219" t="s">
        <v>164</v>
      </c>
      <c r="E1885" s="42"/>
      <c r="F1885" s="220" t="s">
        <v>1681</v>
      </c>
      <c r="G1885" s="42"/>
      <c r="H1885" s="42"/>
      <c r="I1885" s="221"/>
      <c r="J1885" s="42"/>
      <c r="K1885" s="42"/>
      <c r="L1885" s="46"/>
      <c r="M1885" s="222"/>
      <c r="N1885" s="223"/>
      <c r="O1885" s="86"/>
      <c r="P1885" s="86"/>
      <c r="Q1885" s="86"/>
      <c r="R1885" s="86"/>
      <c r="S1885" s="86"/>
      <c r="T1885" s="87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T1885" s="19" t="s">
        <v>164</v>
      </c>
      <c r="AU1885" s="19" t="s">
        <v>178</v>
      </c>
    </row>
    <row r="1886" spans="1:47" s="2" customFormat="1" ht="12">
      <c r="A1886" s="40"/>
      <c r="B1886" s="41"/>
      <c r="C1886" s="42"/>
      <c r="D1886" s="224" t="s">
        <v>166</v>
      </c>
      <c r="E1886" s="42"/>
      <c r="F1886" s="225" t="s">
        <v>1682</v>
      </c>
      <c r="G1886" s="42"/>
      <c r="H1886" s="42"/>
      <c r="I1886" s="221"/>
      <c r="J1886" s="42"/>
      <c r="K1886" s="42"/>
      <c r="L1886" s="46"/>
      <c r="M1886" s="222"/>
      <c r="N1886" s="223"/>
      <c r="O1886" s="86"/>
      <c r="P1886" s="86"/>
      <c r="Q1886" s="86"/>
      <c r="R1886" s="86"/>
      <c r="S1886" s="86"/>
      <c r="T1886" s="87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T1886" s="19" t="s">
        <v>166</v>
      </c>
      <c r="AU1886" s="19" t="s">
        <v>178</v>
      </c>
    </row>
    <row r="1887" spans="1:51" s="13" customFormat="1" ht="12">
      <c r="A1887" s="13"/>
      <c r="B1887" s="226"/>
      <c r="C1887" s="227"/>
      <c r="D1887" s="219" t="s">
        <v>168</v>
      </c>
      <c r="E1887" s="228" t="s">
        <v>28</v>
      </c>
      <c r="F1887" s="229" t="s">
        <v>1774</v>
      </c>
      <c r="G1887" s="227"/>
      <c r="H1887" s="228" t="s">
        <v>28</v>
      </c>
      <c r="I1887" s="230"/>
      <c r="J1887" s="227"/>
      <c r="K1887" s="227"/>
      <c r="L1887" s="231"/>
      <c r="M1887" s="232"/>
      <c r="N1887" s="233"/>
      <c r="O1887" s="233"/>
      <c r="P1887" s="233"/>
      <c r="Q1887" s="233"/>
      <c r="R1887" s="233"/>
      <c r="S1887" s="233"/>
      <c r="T1887" s="234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35" t="s">
        <v>168</v>
      </c>
      <c r="AU1887" s="235" t="s">
        <v>178</v>
      </c>
      <c r="AV1887" s="13" t="s">
        <v>81</v>
      </c>
      <c r="AW1887" s="13" t="s">
        <v>35</v>
      </c>
      <c r="AX1887" s="13" t="s">
        <v>73</v>
      </c>
      <c r="AY1887" s="235" t="s">
        <v>154</v>
      </c>
    </row>
    <row r="1888" spans="1:51" s="13" customFormat="1" ht="12">
      <c r="A1888" s="13"/>
      <c r="B1888" s="226"/>
      <c r="C1888" s="227"/>
      <c r="D1888" s="219" t="s">
        <v>168</v>
      </c>
      <c r="E1888" s="228" t="s">
        <v>28</v>
      </c>
      <c r="F1888" s="229" t="s">
        <v>2061</v>
      </c>
      <c r="G1888" s="227"/>
      <c r="H1888" s="228" t="s">
        <v>28</v>
      </c>
      <c r="I1888" s="230"/>
      <c r="J1888" s="227"/>
      <c r="K1888" s="227"/>
      <c r="L1888" s="231"/>
      <c r="M1888" s="232"/>
      <c r="N1888" s="233"/>
      <c r="O1888" s="233"/>
      <c r="P1888" s="233"/>
      <c r="Q1888" s="233"/>
      <c r="R1888" s="233"/>
      <c r="S1888" s="233"/>
      <c r="T1888" s="234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T1888" s="235" t="s">
        <v>168</v>
      </c>
      <c r="AU1888" s="235" t="s">
        <v>178</v>
      </c>
      <c r="AV1888" s="13" t="s">
        <v>81</v>
      </c>
      <c r="AW1888" s="13" t="s">
        <v>35</v>
      </c>
      <c r="AX1888" s="13" t="s">
        <v>73</v>
      </c>
      <c r="AY1888" s="235" t="s">
        <v>154</v>
      </c>
    </row>
    <row r="1889" spans="1:51" s="14" customFormat="1" ht="12">
      <c r="A1889" s="14"/>
      <c r="B1889" s="236"/>
      <c r="C1889" s="237"/>
      <c r="D1889" s="219" t="s">
        <v>168</v>
      </c>
      <c r="E1889" s="238" t="s">
        <v>28</v>
      </c>
      <c r="F1889" s="239" t="s">
        <v>1775</v>
      </c>
      <c r="G1889" s="237"/>
      <c r="H1889" s="240">
        <v>155.453</v>
      </c>
      <c r="I1889" s="241"/>
      <c r="J1889" s="237"/>
      <c r="K1889" s="237"/>
      <c r="L1889" s="242"/>
      <c r="M1889" s="243"/>
      <c r="N1889" s="244"/>
      <c r="O1889" s="244"/>
      <c r="P1889" s="244"/>
      <c r="Q1889" s="244"/>
      <c r="R1889" s="244"/>
      <c r="S1889" s="244"/>
      <c r="T1889" s="245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T1889" s="246" t="s">
        <v>168</v>
      </c>
      <c r="AU1889" s="246" t="s">
        <v>178</v>
      </c>
      <c r="AV1889" s="14" t="s">
        <v>83</v>
      </c>
      <c r="AW1889" s="14" t="s">
        <v>35</v>
      </c>
      <c r="AX1889" s="14" t="s">
        <v>73</v>
      </c>
      <c r="AY1889" s="246" t="s">
        <v>154</v>
      </c>
    </row>
    <row r="1890" spans="1:51" s="14" customFormat="1" ht="12">
      <c r="A1890" s="14"/>
      <c r="B1890" s="236"/>
      <c r="C1890" s="237"/>
      <c r="D1890" s="219" t="s">
        <v>168</v>
      </c>
      <c r="E1890" s="238" t="s">
        <v>28</v>
      </c>
      <c r="F1890" s="239" t="s">
        <v>2062</v>
      </c>
      <c r="G1890" s="237"/>
      <c r="H1890" s="240">
        <v>-8.2</v>
      </c>
      <c r="I1890" s="241"/>
      <c r="J1890" s="237"/>
      <c r="K1890" s="237"/>
      <c r="L1890" s="242"/>
      <c r="M1890" s="243"/>
      <c r="N1890" s="244"/>
      <c r="O1890" s="244"/>
      <c r="P1890" s="244"/>
      <c r="Q1890" s="244"/>
      <c r="R1890" s="244"/>
      <c r="S1890" s="244"/>
      <c r="T1890" s="245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T1890" s="246" t="s">
        <v>168</v>
      </c>
      <c r="AU1890" s="246" t="s">
        <v>178</v>
      </c>
      <c r="AV1890" s="14" t="s">
        <v>83</v>
      </c>
      <c r="AW1890" s="14" t="s">
        <v>35</v>
      </c>
      <c r="AX1890" s="14" t="s">
        <v>73</v>
      </c>
      <c r="AY1890" s="246" t="s">
        <v>154</v>
      </c>
    </row>
    <row r="1891" spans="1:51" s="14" customFormat="1" ht="12">
      <c r="A1891" s="14"/>
      <c r="B1891" s="236"/>
      <c r="C1891" s="237"/>
      <c r="D1891" s="219" t="s">
        <v>168</v>
      </c>
      <c r="E1891" s="238" t="s">
        <v>28</v>
      </c>
      <c r="F1891" s="239" t="s">
        <v>1777</v>
      </c>
      <c r="G1891" s="237"/>
      <c r="H1891" s="240">
        <v>86.31</v>
      </c>
      <c r="I1891" s="241"/>
      <c r="J1891" s="237"/>
      <c r="K1891" s="237"/>
      <c r="L1891" s="242"/>
      <c r="M1891" s="243"/>
      <c r="N1891" s="244"/>
      <c r="O1891" s="244"/>
      <c r="P1891" s="244"/>
      <c r="Q1891" s="244"/>
      <c r="R1891" s="244"/>
      <c r="S1891" s="244"/>
      <c r="T1891" s="245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46" t="s">
        <v>168</v>
      </c>
      <c r="AU1891" s="246" t="s">
        <v>178</v>
      </c>
      <c r="AV1891" s="14" t="s">
        <v>83</v>
      </c>
      <c r="AW1891" s="14" t="s">
        <v>35</v>
      </c>
      <c r="AX1891" s="14" t="s">
        <v>73</v>
      </c>
      <c r="AY1891" s="246" t="s">
        <v>154</v>
      </c>
    </row>
    <row r="1892" spans="1:51" s="14" customFormat="1" ht="12">
      <c r="A1892" s="14"/>
      <c r="B1892" s="236"/>
      <c r="C1892" s="237"/>
      <c r="D1892" s="219" t="s">
        <v>168</v>
      </c>
      <c r="E1892" s="238" t="s">
        <v>28</v>
      </c>
      <c r="F1892" s="239" t="s">
        <v>1685</v>
      </c>
      <c r="G1892" s="237"/>
      <c r="H1892" s="240">
        <v>-3.28</v>
      </c>
      <c r="I1892" s="241"/>
      <c r="J1892" s="237"/>
      <c r="K1892" s="237"/>
      <c r="L1892" s="242"/>
      <c r="M1892" s="243"/>
      <c r="N1892" s="244"/>
      <c r="O1892" s="244"/>
      <c r="P1892" s="244"/>
      <c r="Q1892" s="244"/>
      <c r="R1892" s="244"/>
      <c r="S1892" s="244"/>
      <c r="T1892" s="245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46" t="s">
        <v>168</v>
      </c>
      <c r="AU1892" s="246" t="s">
        <v>178</v>
      </c>
      <c r="AV1892" s="14" t="s">
        <v>83</v>
      </c>
      <c r="AW1892" s="14" t="s">
        <v>35</v>
      </c>
      <c r="AX1892" s="14" t="s">
        <v>73</v>
      </c>
      <c r="AY1892" s="246" t="s">
        <v>154</v>
      </c>
    </row>
    <row r="1893" spans="1:51" s="14" customFormat="1" ht="12">
      <c r="A1893" s="14"/>
      <c r="B1893" s="236"/>
      <c r="C1893" s="237"/>
      <c r="D1893" s="219" t="s">
        <v>168</v>
      </c>
      <c r="E1893" s="238" t="s">
        <v>28</v>
      </c>
      <c r="F1893" s="239" t="s">
        <v>1778</v>
      </c>
      <c r="G1893" s="237"/>
      <c r="H1893" s="240">
        <v>48.1</v>
      </c>
      <c r="I1893" s="241"/>
      <c r="J1893" s="237"/>
      <c r="K1893" s="237"/>
      <c r="L1893" s="242"/>
      <c r="M1893" s="243"/>
      <c r="N1893" s="244"/>
      <c r="O1893" s="244"/>
      <c r="P1893" s="244"/>
      <c r="Q1893" s="244"/>
      <c r="R1893" s="244"/>
      <c r="S1893" s="244"/>
      <c r="T1893" s="245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46" t="s">
        <v>168</v>
      </c>
      <c r="AU1893" s="246" t="s">
        <v>178</v>
      </c>
      <c r="AV1893" s="14" t="s">
        <v>83</v>
      </c>
      <c r="AW1893" s="14" t="s">
        <v>35</v>
      </c>
      <c r="AX1893" s="14" t="s">
        <v>73</v>
      </c>
      <c r="AY1893" s="246" t="s">
        <v>154</v>
      </c>
    </row>
    <row r="1894" spans="1:51" s="14" customFormat="1" ht="12">
      <c r="A1894" s="14"/>
      <c r="B1894" s="236"/>
      <c r="C1894" s="237"/>
      <c r="D1894" s="219" t="s">
        <v>168</v>
      </c>
      <c r="E1894" s="238" t="s">
        <v>28</v>
      </c>
      <c r="F1894" s="239" t="s">
        <v>2063</v>
      </c>
      <c r="G1894" s="237"/>
      <c r="H1894" s="240">
        <v>-1.88</v>
      </c>
      <c r="I1894" s="241"/>
      <c r="J1894" s="237"/>
      <c r="K1894" s="237"/>
      <c r="L1894" s="242"/>
      <c r="M1894" s="243"/>
      <c r="N1894" s="244"/>
      <c r="O1894" s="244"/>
      <c r="P1894" s="244"/>
      <c r="Q1894" s="244"/>
      <c r="R1894" s="244"/>
      <c r="S1894" s="244"/>
      <c r="T1894" s="245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46" t="s">
        <v>168</v>
      </c>
      <c r="AU1894" s="246" t="s">
        <v>178</v>
      </c>
      <c r="AV1894" s="14" t="s">
        <v>83</v>
      </c>
      <c r="AW1894" s="14" t="s">
        <v>35</v>
      </c>
      <c r="AX1894" s="14" t="s">
        <v>73</v>
      </c>
      <c r="AY1894" s="246" t="s">
        <v>154</v>
      </c>
    </row>
    <row r="1895" spans="1:51" s="13" customFormat="1" ht="12">
      <c r="A1895" s="13"/>
      <c r="B1895" s="226"/>
      <c r="C1895" s="227"/>
      <c r="D1895" s="219" t="s">
        <v>168</v>
      </c>
      <c r="E1895" s="228" t="s">
        <v>28</v>
      </c>
      <c r="F1895" s="229" t="s">
        <v>1687</v>
      </c>
      <c r="G1895" s="227"/>
      <c r="H1895" s="228" t="s">
        <v>28</v>
      </c>
      <c r="I1895" s="230"/>
      <c r="J1895" s="227"/>
      <c r="K1895" s="227"/>
      <c r="L1895" s="231"/>
      <c r="M1895" s="232"/>
      <c r="N1895" s="233"/>
      <c r="O1895" s="233"/>
      <c r="P1895" s="233"/>
      <c r="Q1895" s="233"/>
      <c r="R1895" s="233"/>
      <c r="S1895" s="233"/>
      <c r="T1895" s="234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35" t="s">
        <v>168</v>
      </c>
      <c r="AU1895" s="235" t="s">
        <v>178</v>
      </c>
      <c r="AV1895" s="13" t="s">
        <v>81</v>
      </c>
      <c r="AW1895" s="13" t="s">
        <v>35</v>
      </c>
      <c r="AX1895" s="13" t="s">
        <v>73</v>
      </c>
      <c r="AY1895" s="235" t="s">
        <v>154</v>
      </c>
    </row>
    <row r="1896" spans="1:51" s="13" customFormat="1" ht="12">
      <c r="A1896" s="13"/>
      <c r="B1896" s="226"/>
      <c r="C1896" s="227"/>
      <c r="D1896" s="219" t="s">
        <v>168</v>
      </c>
      <c r="E1896" s="228" t="s">
        <v>28</v>
      </c>
      <c r="F1896" s="229" t="s">
        <v>1688</v>
      </c>
      <c r="G1896" s="227"/>
      <c r="H1896" s="228" t="s">
        <v>28</v>
      </c>
      <c r="I1896" s="230"/>
      <c r="J1896" s="227"/>
      <c r="K1896" s="227"/>
      <c r="L1896" s="231"/>
      <c r="M1896" s="232"/>
      <c r="N1896" s="233"/>
      <c r="O1896" s="233"/>
      <c r="P1896" s="233"/>
      <c r="Q1896" s="233"/>
      <c r="R1896" s="233"/>
      <c r="S1896" s="233"/>
      <c r="T1896" s="234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35" t="s">
        <v>168</v>
      </c>
      <c r="AU1896" s="235" t="s">
        <v>178</v>
      </c>
      <c r="AV1896" s="13" t="s">
        <v>81</v>
      </c>
      <c r="AW1896" s="13" t="s">
        <v>35</v>
      </c>
      <c r="AX1896" s="13" t="s">
        <v>73</v>
      </c>
      <c r="AY1896" s="235" t="s">
        <v>154</v>
      </c>
    </row>
    <row r="1897" spans="1:51" s="14" customFormat="1" ht="12">
      <c r="A1897" s="14"/>
      <c r="B1897" s="236"/>
      <c r="C1897" s="237"/>
      <c r="D1897" s="219" t="s">
        <v>168</v>
      </c>
      <c r="E1897" s="238" t="s">
        <v>28</v>
      </c>
      <c r="F1897" s="239" t="s">
        <v>1782</v>
      </c>
      <c r="G1897" s="237"/>
      <c r="H1897" s="240">
        <v>30</v>
      </c>
      <c r="I1897" s="241"/>
      <c r="J1897" s="237"/>
      <c r="K1897" s="237"/>
      <c r="L1897" s="242"/>
      <c r="M1897" s="243"/>
      <c r="N1897" s="244"/>
      <c r="O1897" s="244"/>
      <c r="P1897" s="244"/>
      <c r="Q1897" s="244"/>
      <c r="R1897" s="244"/>
      <c r="S1897" s="244"/>
      <c r="T1897" s="245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46" t="s">
        <v>168</v>
      </c>
      <c r="AU1897" s="246" t="s">
        <v>178</v>
      </c>
      <c r="AV1897" s="14" t="s">
        <v>83</v>
      </c>
      <c r="AW1897" s="14" t="s">
        <v>35</v>
      </c>
      <c r="AX1897" s="14" t="s">
        <v>73</v>
      </c>
      <c r="AY1897" s="246" t="s">
        <v>154</v>
      </c>
    </row>
    <row r="1898" spans="1:51" s="13" customFormat="1" ht="12">
      <c r="A1898" s="13"/>
      <c r="B1898" s="226"/>
      <c r="C1898" s="227"/>
      <c r="D1898" s="219" t="s">
        <v>168</v>
      </c>
      <c r="E1898" s="228" t="s">
        <v>28</v>
      </c>
      <c r="F1898" s="229" t="s">
        <v>2064</v>
      </c>
      <c r="G1898" s="227"/>
      <c r="H1898" s="228" t="s">
        <v>28</v>
      </c>
      <c r="I1898" s="230"/>
      <c r="J1898" s="227"/>
      <c r="K1898" s="227"/>
      <c r="L1898" s="231"/>
      <c r="M1898" s="232"/>
      <c r="N1898" s="233"/>
      <c r="O1898" s="233"/>
      <c r="P1898" s="233"/>
      <c r="Q1898" s="233"/>
      <c r="R1898" s="233"/>
      <c r="S1898" s="233"/>
      <c r="T1898" s="234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5" t="s">
        <v>168</v>
      </c>
      <c r="AU1898" s="235" t="s">
        <v>178</v>
      </c>
      <c r="AV1898" s="13" t="s">
        <v>81</v>
      </c>
      <c r="AW1898" s="13" t="s">
        <v>35</v>
      </c>
      <c r="AX1898" s="13" t="s">
        <v>73</v>
      </c>
      <c r="AY1898" s="235" t="s">
        <v>154</v>
      </c>
    </row>
    <row r="1899" spans="1:51" s="14" customFormat="1" ht="12">
      <c r="A1899" s="14"/>
      <c r="B1899" s="236"/>
      <c r="C1899" s="237"/>
      <c r="D1899" s="219" t="s">
        <v>168</v>
      </c>
      <c r="E1899" s="238" t="s">
        <v>28</v>
      </c>
      <c r="F1899" s="239" t="s">
        <v>1791</v>
      </c>
      <c r="G1899" s="237"/>
      <c r="H1899" s="240">
        <v>17</v>
      </c>
      <c r="I1899" s="241"/>
      <c r="J1899" s="237"/>
      <c r="K1899" s="237"/>
      <c r="L1899" s="242"/>
      <c r="M1899" s="243"/>
      <c r="N1899" s="244"/>
      <c r="O1899" s="244"/>
      <c r="P1899" s="244"/>
      <c r="Q1899" s="244"/>
      <c r="R1899" s="244"/>
      <c r="S1899" s="244"/>
      <c r="T1899" s="245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46" t="s">
        <v>168</v>
      </c>
      <c r="AU1899" s="246" t="s">
        <v>178</v>
      </c>
      <c r="AV1899" s="14" t="s">
        <v>83</v>
      </c>
      <c r="AW1899" s="14" t="s">
        <v>35</v>
      </c>
      <c r="AX1899" s="14" t="s">
        <v>73</v>
      </c>
      <c r="AY1899" s="246" t="s">
        <v>154</v>
      </c>
    </row>
    <row r="1900" spans="1:51" s="13" customFormat="1" ht="12">
      <c r="A1900" s="13"/>
      <c r="B1900" s="226"/>
      <c r="C1900" s="227"/>
      <c r="D1900" s="219" t="s">
        <v>168</v>
      </c>
      <c r="E1900" s="228" t="s">
        <v>28</v>
      </c>
      <c r="F1900" s="229" t="s">
        <v>2065</v>
      </c>
      <c r="G1900" s="227"/>
      <c r="H1900" s="228" t="s">
        <v>28</v>
      </c>
      <c r="I1900" s="230"/>
      <c r="J1900" s="227"/>
      <c r="K1900" s="227"/>
      <c r="L1900" s="231"/>
      <c r="M1900" s="232"/>
      <c r="N1900" s="233"/>
      <c r="O1900" s="233"/>
      <c r="P1900" s="233"/>
      <c r="Q1900" s="233"/>
      <c r="R1900" s="233"/>
      <c r="S1900" s="233"/>
      <c r="T1900" s="234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35" t="s">
        <v>168</v>
      </c>
      <c r="AU1900" s="235" t="s">
        <v>178</v>
      </c>
      <c r="AV1900" s="13" t="s">
        <v>81</v>
      </c>
      <c r="AW1900" s="13" t="s">
        <v>35</v>
      </c>
      <c r="AX1900" s="13" t="s">
        <v>73</v>
      </c>
      <c r="AY1900" s="235" t="s">
        <v>154</v>
      </c>
    </row>
    <row r="1901" spans="1:51" s="14" customFormat="1" ht="12">
      <c r="A1901" s="14"/>
      <c r="B1901" s="236"/>
      <c r="C1901" s="237"/>
      <c r="D1901" s="219" t="s">
        <v>168</v>
      </c>
      <c r="E1901" s="238" t="s">
        <v>28</v>
      </c>
      <c r="F1901" s="239" t="s">
        <v>2066</v>
      </c>
      <c r="G1901" s="237"/>
      <c r="H1901" s="240">
        <v>-170</v>
      </c>
      <c r="I1901" s="241"/>
      <c r="J1901" s="237"/>
      <c r="K1901" s="237"/>
      <c r="L1901" s="242"/>
      <c r="M1901" s="243"/>
      <c r="N1901" s="244"/>
      <c r="O1901" s="244"/>
      <c r="P1901" s="244"/>
      <c r="Q1901" s="244"/>
      <c r="R1901" s="244"/>
      <c r="S1901" s="244"/>
      <c r="T1901" s="245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46" t="s">
        <v>168</v>
      </c>
      <c r="AU1901" s="246" t="s">
        <v>178</v>
      </c>
      <c r="AV1901" s="14" t="s">
        <v>83</v>
      </c>
      <c r="AW1901" s="14" t="s">
        <v>35</v>
      </c>
      <c r="AX1901" s="14" t="s">
        <v>73</v>
      </c>
      <c r="AY1901" s="246" t="s">
        <v>154</v>
      </c>
    </row>
    <row r="1902" spans="1:51" s="14" customFormat="1" ht="12">
      <c r="A1902" s="14"/>
      <c r="B1902" s="236"/>
      <c r="C1902" s="237"/>
      <c r="D1902" s="219" t="s">
        <v>168</v>
      </c>
      <c r="E1902" s="238" t="s">
        <v>28</v>
      </c>
      <c r="F1902" s="239" t="s">
        <v>2067</v>
      </c>
      <c r="G1902" s="237"/>
      <c r="H1902" s="240">
        <v>15.497</v>
      </c>
      <c r="I1902" s="241"/>
      <c r="J1902" s="237"/>
      <c r="K1902" s="237"/>
      <c r="L1902" s="242"/>
      <c r="M1902" s="243"/>
      <c r="N1902" s="244"/>
      <c r="O1902" s="244"/>
      <c r="P1902" s="244"/>
      <c r="Q1902" s="244"/>
      <c r="R1902" s="244"/>
      <c r="S1902" s="244"/>
      <c r="T1902" s="245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46" t="s">
        <v>168</v>
      </c>
      <c r="AU1902" s="246" t="s">
        <v>178</v>
      </c>
      <c r="AV1902" s="14" t="s">
        <v>83</v>
      </c>
      <c r="AW1902" s="14" t="s">
        <v>35</v>
      </c>
      <c r="AX1902" s="14" t="s">
        <v>73</v>
      </c>
      <c r="AY1902" s="246" t="s">
        <v>154</v>
      </c>
    </row>
    <row r="1903" spans="1:51" s="15" customFormat="1" ht="12">
      <c r="A1903" s="15"/>
      <c r="B1903" s="247"/>
      <c r="C1903" s="248"/>
      <c r="D1903" s="219" t="s">
        <v>168</v>
      </c>
      <c r="E1903" s="249" t="s">
        <v>28</v>
      </c>
      <c r="F1903" s="250" t="s">
        <v>222</v>
      </c>
      <c r="G1903" s="248"/>
      <c r="H1903" s="251">
        <v>169.00000000000006</v>
      </c>
      <c r="I1903" s="252"/>
      <c r="J1903" s="248"/>
      <c r="K1903" s="248"/>
      <c r="L1903" s="253"/>
      <c r="M1903" s="254"/>
      <c r="N1903" s="255"/>
      <c r="O1903" s="255"/>
      <c r="P1903" s="255"/>
      <c r="Q1903" s="255"/>
      <c r="R1903" s="255"/>
      <c r="S1903" s="255"/>
      <c r="T1903" s="256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57" t="s">
        <v>168</v>
      </c>
      <c r="AU1903" s="257" t="s">
        <v>178</v>
      </c>
      <c r="AV1903" s="15" t="s">
        <v>162</v>
      </c>
      <c r="AW1903" s="15" t="s">
        <v>35</v>
      </c>
      <c r="AX1903" s="15" t="s">
        <v>81</v>
      </c>
      <c r="AY1903" s="257" t="s">
        <v>154</v>
      </c>
    </row>
    <row r="1904" spans="1:65" s="2" customFormat="1" ht="21.75" customHeight="1">
      <c r="A1904" s="40"/>
      <c r="B1904" s="41"/>
      <c r="C1904" s="206" t="s">
        <v>2068</v>
      </c>
      <c r="D1904" s="206" t="s">
        <v>157</v>
      </c>
      <c r="E1904" s="207" t="s">
        <v>1697</v>
      </c>
      <c r="F1904" s="208" t="s">
        <v>1698</v>
      </c>
      <c r="G1904" s="209" t="s">
        <v>160</v>
      </c>
      <c r="H1904" s="210">
        <v>104.5</v>
      </c>
      <c r="I1904" s="211"/>
      <c r="J1904" s="212">
        <f>ROUND(I1904*H1904,2)</f>
        <v>0</v>
      </c>
      <c r="K1904" s="208" t="s">
        <v>161</v>
      </c>
      <c r="L1904" s="46"/>
      <c r="M1904" s="213" t="s">
        <v>28</v>
      </c>
      <c r="N1904" s="214" t="s">
        <v>44</v>
      </c>
      <c r="O1904" s="86"/>
      <c r="P1904" s="215">
        <f>O1904*H1904</f>
        <v>0</v>
      </c>
      <c r="Q1904" s="215">
        <v>0.00021</v>
      </c>
      <c r="R1904" s="215">
        <f>Q1904*H1904</f>
        <v>0.021945</v>
      </c>
      <c r="S1904" s="215">
        <v>0</v>
      </c>
      <c r="T1904" s="216">
        <f>S1904*H1904</f>
        <v>0</v>
      </c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R1904" s="217" t="s">
        <v>305</v>
      </c>
      <c r="AT1904" s="217" t="s">
        <v>157</v>
      </c>
      <c r="AU1904" s="217" t="s">
        <v>178</v>
      </c>
      <c r="AY1904" s="19" t="s">
        <v>154</v>
      </c>
      <c r="BE1904" s="218">
        <f>IF(N1904="základní",J1904,0)</f>
        <v>0</v>
      </c>
      <c r="BF1904" s="218">
        <f>IF(N1904="snížená",J1904,0)</f>
        <v>0</v>
      </c>
      <c r="BG1904" s="218">
        <f>IF(N1904="zákl. přenesená",J1904,0)</f>
        <v>0</v>
      </c>
      <c r="BH1904" s="218">
        <f>IF(N1904="sníž. přenesená",J1904,0)</f>
        <v>0</v>
      </c>
      <c r="BI1904" s="218">
        <f>IF(N1904="nulová",J1904,0)</f>
        <v>0</v>
      </c>
      <c r="BJ1904" s="19" t="s">
        <v>81</v>
      </c>
      <c r="BK1904" s="218">
        <f>ROUND(I1904*H1904,2)</f>
        <v>0</v>
      </c>
      <c r="BL1904" s="19" t="s">
        <v>305</v>
      </c>
      <c r="BM1904" s="217" t="s">
        <v>2069</v>
      </c>
    </row>
    <row r="1905" spans="1:47" s="2" customFormat="1" ht="12">
      <c r="A1905" s="40"/>
      <c r="B1905" s="41"/>
      <c r="C1905" s="42"/>
      <c r="D1905" s="219" t="s">
        <v>164</v>
      </c>
      <c r="E1905" s="42"/>
      <c r="F1905" s="220" t="s">
        <v>1700</v>
      </c>
      <c r="G1905" s="42"/>
      <c r="H1905" s="42"/>
      <c r="I1905" s="221"/>
      <c r="J1905" s="42"/>
      <c r="K1905" s="42"/>
      <c r="L1905" s="46"/>
      <c r="M1905" s="222"/>
      <c r="N1905" s="223"/>
      <c r="O1905" s="86"/>
      <c r="P1905" s="86"/>
      <c r="Q1905" s="86"/>
      <c r="R1905" s="86"/>
      <c r="S1905" s="86"/>
      <c r="T1905" s="87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T1905" s="19" t="s">
        <v>164</v>
      </c>
      <c r="AU1905" s="19" t="s">
        <v>178</v>
      </c>
    </row>
    <row r="1906" spans="1:47" s="2" customFormat="1" ht="12">
      <c r="A1906" s="40"/>
      <c r="B1906" s="41"/>
      <c r="C1906" s="42"/>
      <c r="D1906" s="224" t="s">
        <v>166</v>
      </c>
      <c r="E1906" s="42"/>
      <c r="F1906" s="225" t="s">
        <v>1701</v>
      </c>
      <c r="G1906" s="42"/>
      <c r="H1906" s="42"/>
      <c r="I1906" s="221"/>
      <c r="J1906" s="42"/>
      <c r="K1906" s="42"/>
      <c r="L1906" s="46"/>
      <c r="M1906" s="222"/>
      <c r="N1906" s="223"/>
      <c r="O1906" s="86"/>
      <c r="P1906" s="86"/>
      <c r="Q1906" s="86"/>
      <c r="R1906" s="86"/>
      <c r="S1906" s="86"/>
      <c r="T1906" s="87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T1906" s="19" t="s">
        <v>166</v>
      </c>
      <c r="AU1906" s="19" t="s">
        <v>178</v>
      </c>
    </row>
    <row r="1907" spans="1:51" s="13" customFormat="1" ht="12">
      <c r="A1907" s="13"/>
      <c r="B1907" s="226"/>
      <c r="C1907" s="227"/>
      <c r="D1907" s="219" t="s">
        <v>168</v>
      </c>
      <c r="E1907" s="228" t="s">
        <v>28</v>
      </c>
      <c r="F1907" s="229" t="s">
        <v>1702</v>
      </c>
      <c r="G1907" s="227"/>
      <c r="H1907" s="228" t="s">
        <v>28</v>
      </c>
      <c r="I1907" s="230"/>
      <c r="J1907" s="227"/>
      <c r="K1907" s="227"/>
      <c r="L1907" s="231"/>
      <c r="M1907" s="232"/>
      <c r="N1907" s="233"/>
      <c r="O1907" s="233"/>
      <c r="P1907" s="233"/>
      <c r="Q1907" s="233"/>
      <c r="R1907" s="233"/>
      <c r="S1907" s="233"/>
      <c r="T1907" s="234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35" t="s">
        <v>168</v>
      </c>
      <c r="AU1907" s="235" t="s">
        <v>178</v>
      </c>
      <c r="AV1907" s="13" t="s">
        <v>81</v>
      </c>
      <c r="AW1907" s="13" t="s">
        <v>35</v>
      </c>
      <c r="AX1907" s="13" t="s">
        <v>73</v>
      </c>
      <c r="AY1907" s="235" t="s">
        <v>154</v>
      </c>
    </row>
    <row r="1908" spans="1:51" s="13" customFormat="1" ht="12">
      <c r="A1908" s="13"/>
      <c r="B1908" s="226"/>
      <c r="C1908" s="227"/>
      <c r="D1908" s="219" t="s">
        <v>168</v>
      </c>
      <c r="E1908" s="228" t="s">
        <v>28</v>
      </c>
      <c r="F1908" s="229" t="s">
        <v>1703</v>
      </c>
      <c r="G1908" s="227"/>
      <c r="H1908" s="228" t="s">
        <v>28</v>
      </c>
      <c r="I1908" s="230"/>
      <c r="J1908" s="227"/>
      <c r="K1908" s="227"/>
      <c r="L1908" s="231"/>
      <c r="M1908" s="232"/>
      <c r="N1908" s="233"/>
      <c r="O1908" s="233"/>
      <c r="P1908" s="233"/>
      <c r="Q1908" s="233"/>
      <c r="R1908" s="233"/>
      <c r="S1908" s="233"/>
      <c r="T1908" s="234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5" t="s">
        <v>168</v>
      </c>
      <c r="AU1908" s="235" t="s">
        <v>178</v>
      </c>
      <c r="AV1908" s="13" t="s">
        <v>81</v>
      </c>
      <c r="AW1908" s="13" t="s">
        <v>35</v>
      </c>
      <c r="AX1908" s="13" t="s">
        <v>73</v>
      </c>
      <c r="AY1908" s="235" t="s">
        <v>154</v>
      </c>
    </row>
    <row r="1909" spans="1:51" s="14" customFormat="1" ht="12">
      <c r="A1909" s="14"/>
      <c r="B1909" s="236"/>
      <c r="C1909" s="237"/>
      <c r="D1909" s="219" t="s">
        <v>168</v>
      </c>
      <c r="E1909" s="238" t="s">
        <v>28</v>
      </c>
      <c r="F1909" s="239" t="s">
        <v>2070</v>
      </c>
      <c r="G1909" s="237"/>
      <c r="H1909" s="240">
        <v>169</v>
      </c>
      <c r="I1909" s="241"/>
      <c r="J1909" s="237"/>
      <c r="K1909" s="237"/>
      <c r="L1909" s="242"/>
      <c r="M1909" s="243"/>
      <c r="N1909" s="244"/>
      <c r="O1909" s="244"/>
      <c r="P1909" s="244"/>
      <c r="Q1909" s="244"/>
      <c r="R1909" s="244"/>
      <c r="S1909" s="244"/>
      <c r="T1909" s="245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46" t="s">
        <v>168</v>
      </c>
      <c r="AU1909" s="246" t="s">
        <v>178</v>
      </c>
      <c r="AV1909" s="14" t="s">
        <v>83</v>
      </c>
      <c r="AW1909" s="14" t="s">
        <v>35</v>
      </c>
      <c r="AX1909" s="14" t="s">
        <v>73</v>
      </c>
      <c r="AY1909" s="246" t="s">
        <v>154</v>
      </c>
    </row>
    <row r="1910" spans="1:51" s="13" customFormat="1" ht="12">
      <c r="A1910" s="13"/>
      <c r="B1910" s="226"/>
      <c r="C1910" s="227"/>
      <c r="D1910" s="219" t="s">
        <v>168</v>
      </c>
      <c r="E1910" s="228" t="s">
        <v>28</v>
      </c>
      <c r="F1910" s="229" t="s">
        <v>1705</v>
      </c>
      <c r="G1910" s="227"/>
      <c r="H1910" s="228" t="s">
        <v>28</v>
      </c>
      <c r="I1910" s="230"/>
      <c r="J1910" s="227"/>
      <c r="K1910" s="227"/>
      <c r="L1910" s="231"/>
      <c r="M1910" s="232"/>
      <c r="N1910" s="233"/>
      <c r="O1910" s="233"/>
      <c r="P1910" s="233"/>
      <c r="Q1910" s="233"/>
      <c r="R1910" s="233"/>
      <c r="S1910" s="233"/>
      <c r="T1910" s="234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5" t="s">
        <v>168</v>
      </c>
      <c r="AU1910" s="235" t="s">
        <v>178</v>
      </c>
      <c r="AV1910" s="13" t="s">
        <v>81</v>
      </c>
      <c r="AW1910" s="13" t="s">
        <v>35</v>
      </c>
      <c r="AX1910" s="13" t="s">
        <v>73</v>
      </c>
      <c r="AY1910" s="235" t="s">
        <v>154</v>
      </c>
    </row>
    <row r="1911" spans="1:51" s="14" customFormat="1" ht="12">
      <c r="A1911" s="14"/>
      <c r="B1911" s="236"/>
      <c r="C1911" s="237"/>
      <c r="D1911" s="219" t="s">
        <v>168</v>
      </c>
      <c r="E1911" s="238" t="s">
        <v>28</v>
      </c>
      <c r="F1911" s="239" t="s">
        <v>2071</v>
      </c>
      <c r="G1911" s="237"/>
      <c r="H1911" s="240">
        <v>-64.5</v>
      </c>
      <c r="I1911" s="241"/>
      <c r="J1911" s="237"/>
      <c r="K1911" s="237"/>
      <c r="L1911" s="242"/>
      <c r="M1911" s="243"/>
      <c r="N1911" s="244"/>
      <c r="O1911" s="244"/>
      <c r="P1911" s="244"/>
      <c r="Q1911" s="244"/>
      <c r="R1911" s="244"/>
      <c r="S1911" s="244"/>
      <c r="T1911" s="245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46" t="s">
        <v>168</v>
      </c>
      <c r="AU1911" s="246" t="s">
        <v>178</v>
      </c>
      <c r="AV1911" s="14" t="s">
        <v>83</v>
      </c>
      <c r="AW1911" s="14" t="s">
        <v>35</v>
      </c>
      <c r="AX1911" s="14" t="s">
        <v>73</v>
      </c>
      <c r="AY1911" s="246" t="s">
        <v>154</v>
      </c>
    </row>
    <row r="1912" spans="1:51" s="15" customFormat="1" ht="12">
      <c r="A1912" s="15"/>
      <c r="B1912" s="247"/>
      <c r="C1912" s="248"/>
      <c r="D1912" s="219" t="s">
        <v>168</v>
      </c>
      <c r="E1912" s="249" t="s">
        <v>28</v>
      </c>
      <c r="F1912" s="250" t="s">
        <v>222</v>
      </c>
      <c r="G1912" s="248"/>
      <c r="H1912" s="251">
        <v>104.5</v>
      </c>
      <c r="I1912" s="252"/>
      <c r="J1912" s="248"/>
      <c r="K1912" s="248"/>
      <c r="L1912" s="253"/>
      <c r="M1912" s="254"/>
      <c r="N1912" s="255"/>
      <c r="O1912" s="255"/>
      <c r="P1912" s="255"/>
      <c r="Q1912" s="255"/>
      <c r="R1912" s="255"/>
      <c r="S1912" s="255"/>
      <c r="T1912" s="256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T1912" s="257" t="s">
        <v>168</v>
      </c>
      <c r="AU1912" s="257" t="s">
        <v>178</v>
      </c>
      <c r="AV1912" s="15" t="s">
        <v>162</v>
      </c>
      <c r="AW1912" s="15" t="s">
        <v>35</v>
      </c>
      <c r="AX1912" s="15" t="s">
        <v>81</v>
      </c>
      <c r="AY1912" s="257" t="s">
        <v>154</v>
      </c>
    </row>
    <row r="1913" spans="1:63" s="12" customFormat="1" ht="20.85" customHeight="1">
      <c r="A1913" s="12"/>
      <c r="B1913" s="190"/>
      <c r="C1913" s="191"/>
      <c r="D1913" s="192" t="s">
        <v>72</v>
      </c>
      <c r="E1913" s="204" t="s">
        <v>1707</v>
      </c>
      <c r="F1913" s="204" t="s">
        <v>1708</v>
      </c>
      <c r="G1913" s="191"/>
      <c r="H1913" s="191"/>
      <c r="I1913" s="194"/>
      <c r="J1913" s="205">
        <f>BK1913</f>
        <v>0</v>
      </c>
      <c r="K1913" s="191"/>
      <c r="L1913" s="196"/>
      <c r="M1913" s="197"/>
      <c r="N1913" s="198"/>
      <c r="O1913" s="198"/>
      <c r="P1913" s="199">
        <f>SUM(P1914:P1922)</f>
        <v>0</v>
      </c>
      <c r="Q1913" s="198"/>
      <c r="R1913" s="199">
        <f>SUM(R1914:R1922)</f>
        <v>0</v>
      </c>
      <c r="S1913" s="198"/>
      <c r="T1913" s="200">
        <f>SUM(T1914:T1922)</f>
        <v>0</v>
      </c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R1913" s="201" t="s">
        <v>83</v>
      </c>
      <c r="AT1913" s="202" t="s">
        <v>72</v>
      </c>
      <c r="AU1913" s="202" t="s">
        <v>83</v>
      </c>
      <c r="AY1913" s="201" t="s">
        <v>154</v>
      </c>
      <c r="BK1913" s="203">
        <f>SUM(BK1914:BK1922)</f>
        <v>0</v>
      </c>
    </row>
    <row r="1914" spans="1:65" s="2" customFormat="1" ht="33" customHeight="1">
      <c r="A1914" s="40"/>
      <c r="B1914" s="41"/>
      <c r="C1914" s="206" t="s">
        <v>2072</v>
      </c>
      <c r="D1914" s="206" t="s">
        <v>157</v>
      </c>
      <c r="E1914" s="207" t="s">
        <v>1710</v>
      </c>
      <c r="F1914" s="208" t="s">
        <v>1711</v>
      </c>
      <c r="G1914" s="209" t="s">
        <v>160</v>
      </c>
      <c r="H1914" s="210">
        <v>34.6</v>
      </c>
      <c r="I1914" s="211"/>
      <c r="J1914" s="212">
        <f>ROUND(I1914*H1914,2)</f>
        <v>0</v>
      </c>
      <c r="K1914" s="208" t="s">
        <v>161</v>
      </c>
      <c r="L1914" s="46"/>
      <c r="M1914" s="213" t="s">
        <v>28</v>
      </c>
      <c r="N1914" s="214" t="s">
        <v>44</v>
      </c>
      <c r="O1914" s="86"/>
      <c r="P1914" s="215">
        <f>O1914*H1914</f>
        <v>0</v>
      </c>
      <c r="Q1914" s="215">
        <v>0</v>
      </c>
      <c r="R1914" s="215">
        <f>Q1914*H1914</f>
        <v>0</v>
      </c>
      <c r="S1914" s="215">
        <v>0</v>
      </c>
      <c r="T1914" s="216">
        <f>S1914*H1914</f>
        <v>0</v>
      </c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R1914" s="217" t="s">
        <v>305</v>
      </c>
      <c r="AT1914" s="217" t="s">
        <v>157</v>
      </c>
      <c r="AU1914" s="217" t="s">
        <v>178</v>
      </c>
      <c r="AY1914" s="19" t="s">
        <v>154</v>
      </c>
      <c r="BE1914" s="218">
        <f>IF(N1914="základní",J1914,0)</f>
        <v>0</v>
      </c>
      <c r="BF1914" s="218">
        <f>IF(N1914="snížená",J1914,0)</f>
        <v>0</v>
      </c>
      <c r="BG1914" s="218">
        <f>IF(N1914="zákl. přenesená",J1914,0)</f>
        <v>0</v>
      </c>
      <c r="BH1914" s="218">
        <f>IF(N1914="sníž. přenesená",J1914,0)</f>
        <v>0</v>
      </c>
      <c r="BI1914" s="218">
        <f>IF(N1914="nulová",J1914,0)</f>
        <v>0</v>
      </c>
      <c r="BJ1914" s="19" t="s">
        <v>81</v>
      </c>
      <c r="BK1914" s="218">
        <f>ROUND(I1914*H1914,2)</f>
        <v>0</v>
      </c>
      <c r="BL1914" s="19" t="s">
        <v>305</v>
      </c>
      <c r="BM1914" s="217" t="s">
        <v>2073</v>
      </c>
    </row>
    <row r="1915" spans="1:47" s="2" customFormat="1" ht="12">
      <c r="A1915" s="40"/>
      <c r="B1915" s="41"/>
      <c r="C1915" s="42"/>
      <c r="D1915" s="219" t="s">
        <v>164</v>
      </c>
      <c r="E1915" s="42"/>
      <c r="F1915" s="220" t="s">
        <v>1711</v>
      </c>
      <c r="G1915" s="42"/>
      <c r="H1915" s="42"/>
      <c r="I1915" s="221"/>
      <c r="J1915" s="42"/>
      <c r="K1915" s="42"/>
      <c r="L1915" s="46"/>
      <c r="M1915" s="222"/>
      <c r="N1915" s="223"/>
      <c r="O1915" s="86"/>
      <c r="P1915" s="86"/>
      <c r="Q1915" s="86"/>
      <c r="R1915" s="86"/>
      <c r="S1915" s="86"/>
      <c r="T1915" s="87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T1915" s="19" t="s">
        <v>164</v>
      </c>
      <c r="AU1915" s="19" t="s">
        <v>178</v>
      </c>
    </row>
    <row r="1916" spans="1:47" s="2" customFormat="1" ht="12">
      <c r="A1916" s="40"/>
      <c r="B1916" s="41"/>
      <c r="C1916" s="42"/>
      <c r="D1916" s="224" t="s">
        <v>166</v>
      </c>
      <c r="E1916" s="42"/>
      <c r="F1916" s="225" t="s">
        <v>1713</v>
      </c>
      <c r="G1916" s="42"/>
      <c r="H1916" s="42"/>
      <c r="I1916" s="221"/>
      <c r="J1916" s="42"/>
      <c r="K1916" s="42"/>
      <c r="L1916" s="46"/>
      <c r="M1916" s="222"/>
      <c r="N1916" s="223"/>
      <c r="O1916" s="86"/>
      <c r="P1916" s="86"/>
      <c r="Q1916" s="86"/>
      <c r="R1916" s="86"/>
      <c r="S1916" s="86"/>
      <c r="T1916" s="87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T1916" s="19" t="s">
        <v>166</v>
      </c>
      <c r="AU1916" s="19" t="s">
        <v>178</v>
      </c>
    </row>
    <row r="1917" spans="1:51" s="13" customFormat="1" ht="12">
      <c r="A1917" s="13"/>
      <c r="B1917" s="226"/>
      <c r="C1917" s="227"/>
      <c r="D1917" s="219" t="s">
        <v>168</v>
      </c>
      <c r="E1917" s="228" t="s">
        <v>28</v>
      </c>
      <c r="F1917" s="229" t="s">
        <v>1714</v>
      </c>
      <c r="G1917" s="227"/>
      <c r="H1917" s="228" t="s">
        <v>28</v>
      </c>
      <c r="I1917" s="230"/>
      <c r="J1917" s="227"/>
      <c r="K1917" s="227"/>
      <c r="L1917" s="231"/>
      <c r="M1917" s="232"/>
      <c r="N1917" s="233"/>
      <c r="O1917" s="233"/>
      <c r="P1917" s="233"/>
      <c r="Q1917" s="233"/>
      <c r="R1917" s="233"/>
      <c r="S1917" s="233"/>
      <c r="T1917" s="234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5" t="s">
        <v>168</v>
      </c>
      <c r="AU1917" s="235" t="s">
        <v>178</v>
      </c>
      <c r="AV1917" s="13" t="s">
        <v>81</v>
      </c>
      <c r="AW1917" s="13" t="s">
        <v>35</v>
      </c>
      <c r="AX1917" s="13" t="s">
        <v>73</v>
      </c>
      <c r="AY1917" s="235" t="s">
        <v>154</v>
      </c>
    </row>
    <row r="1918" spans="1:51" s="13" customFormat="1" ht="12">
      <c r="A1918" s="13"/>
      <c r="B1918" s="226"/>
      <c r="C1918" s="227"/>
      <c r="D1918" s="219" t="s">
        <v>168</v>
      </c>
      <c r="E1918" s="228" t="s">
        <v>28</v>
      </c>
      <c r="F1918" s="229" t="s">
        <v>2074</v>
      </c>
      <c r="G1918" s="227"/>
      <c r="H1918" s="228" t="s">
        <v>28</v>
      </c>
      <c r="I1918" s="230"/>
      <c r="J1918" s="227"/>
      <c r="K1918" s="227"/>
      <c r="L1918" s="231"/>
      <c r="M1918" s="232"/>
      <c r="N1918" s="233"/>
      <c r="O1918" s="233"/>
      <c r="P1918" s="233"/>
      <c r="Q1918" s="233"/>
      <c r="R1918" s="233"/>
      <c r="S1918" s="233"/>
      <c r="T1918" s="234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35" t="s">
        <v>168</v>
      </c>
      <c r="AU1918" s="235" t="s">
        <v>178</v>
      </c>
      <c r="AV1918" s="13" t="s">
        <v>81</v>
      </c>
      <c r="AW1918" s="13" t="s">
        <v>35</v>
      </c>
      <c r="AX1918" s="13" t="s">
        <v>73</v>
      </c>
      <c r="AY1918" s="235" t="s">
        <v>154</v>
      </c>
    </row>
    <row r="1919" spans="1:51" s="14" customFormat="1" ht="12">
      <c r="A1919" s="14"/>
      <c r="B1919" s="236"/>
      <c r="C1919" s="237"/>
      <c r="D1919" s="219" t="s">
        <v>168</v>
      </c>
      <c r="E1919" s="238" t="s">
        <v>28</v>
      </c>
      <c r="F1919" s="239" t="s">
        <v>1717</v>
      </c>
      <c r="G1919" s="237"/>
      <c r="H1919" s="240">
        <v>27.44</v>
      </c>
      <c r="I1919" s="241"/>
      <c r="J1919" s="237"/>
      <c r="K1919" s="237"/>
      <c r="L1919" s="242"/>
      <c r="M1919" s="243"/>
      <c r="N1919" s="244"/>
      <c r="O1919" s="244"/>
      <c r="P1919" s="244"/>
      <c r="Q1919" s="244"/>
      <c r="R1919" s="244"/>
      <c r="S1919" s="244"/>
      <c r="T1919" s="245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46" t="s">
        <v>168</v>
      </c>
      <c r="AU1919" s="246" t="s">
        <v>178</v>
      </c>
      <c r="AV1919" s="14" t="s">
        <v>83</v>
      </c>
      <c r="AW1919" s="14" t="s">
        <v>35</v>
      </c>
      <c r="AX1919" s="14" t="s">
        <v>73</v>
      </c>
      <c r="AY1919" s="246" t="s">
        <v>154</v>
      </c>
    </row>
    <row r="1920" spans="1:51" s="14" customFormat="1" ht="12">
      <c r="A1920" s="14"/>
      <c r="B1920" s="236"/>
      <c r="C1920" s="237"/>
      <c r="D1920" s="219" t="s">
        <v>168</v>
      </c>
      <c r="E1920" s="238" t="s">
        <v>28</v>
      </c>
      <c r="F1920" s="239" t="s">
        <v>2075</v>
      </c>
      <c r="G1920" s="237"/>
      <c r="H1920" s="240">
        <v>7.105</v>
      </c>
      <c r="I1920" s="241"/>
      <c r="J1920" s="237"/>
      <c r="K1920" s="237"/>
      <c r="L1920" s="242"/>
      <c r="M1920" s="243"/>
      <c r="N1920" s="244"/>
      <c r="O1920" s="244"/>
      <c r="P1920" s="244"/>
      <c r="Q1920" s="244"/>
      <c r="R1920" s="244"/>
      <c r="S1920" s="244"/>
      <c r="T1920" s="245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46" t="s">
        <v>168</v>
      </c>
      <c r="AU1920" s="246" t="s">
        <v>178</v>
      </c>
      <c r="AV1920" s="14" t="s">
        <v>83</v>
      </c>
      <c r="AW1920" s="14" t="s">
        <v>35</v>
      </c>
      <c r="AX1920" s="14" t="s">
        <v>73</v>
      </c>
      <c r="AY1920" s="246" t="s">
        <v>154</v>
      </c>
    </row>
    <row r="1921" spans="1:51" s="14" customFormat="1" ht="12">
      <c r="A1921" s="14"/>
      <c r="B1921" s="236"/>
      <c r="C1921" s="237"/>
      <c r="D1921" s="219" t="s">
        <v>168</v>
      </c>
      <c r="E1921" s="238" t="s">
        <v>28</v>
      </c>
      <c r="F1921" s="239" t="s">
        <v>2076</v>
      </c>
      <c r="G1921" s="237"/>
      <c r="H1921" s="240">
        <v>0.055</v>
      </c>
      <c r="I1921" s="241"/>
      <c r="J1921" s="237"/>
      <c r="K1921" s="237"/>
      <c r="L1921" s="242"/>
      <c r="M1921" s="243"/>
      <c r="N1921" s="244"/>
      <c r="O1921" s="244"/>
      <c r="P1921" s="244"/>
      <c r="Q1921" s="244"/>
      <c r="R1921" s="244"/>
      <c r="S1921" s="244"/>
      <c r="T1921" s="245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46" t="s">
        <v>168</v>
      </c>
      <c r="AU1921" s="246" t="s">
        <v>178</v>
      </c>
      <c r="AV1921" s="14" t="s">
        <v>83</v>
      </c>
      <c r="AW1921" s="14" t="s">
        <v>35</v>
      </c>
      <c r="AX1921" s="14" t="s">
        <v>73</v>
      </c>
      <c r="AY1921" s="246" t="s">
        <v>154</v>
      </c>
    </row>
    <row r="1922" spans="1:51" s="15" customFormat="1" ht="12">
      <c r="A1922" s="15"/>
      <c r="B1922" s="247"/>
      <c r="C1922" s="248"/>
      <c r="D1922" s="219" t="s">
        <v>168</v>
      </c>
      <c r="E1922" s="249" t="s">
        <v>28</v>
      </c>
      <c r="F1922" s="250" t="s">
        <v>222</v>
      </c>
      <c r="G1922" s="248"/>
      <c r="H1922" s="251">
        <v>34.6</v>
      </c>
      <c r="I1922" s="252"/>
      <c r="J1922" s="248"/>
      <c r="K1922" s="248"/>
      <c r="L1922" s="253"/>
      <c r="M1922" s="254"/>
      <c r="N1922" s="255"/>
      <c r="O1922" s="255"/>
      <c r="P1922" s="255"/>
      <c r="Q1922" s="255"/>
      <c r="R1922" s="255"/>
      <c r="S1922" s="255"/>
      <c r="T1922" s="256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57" t="s">
        <v>168</v>
      </c>
      <c r="AU1922" s="257" t="s">
        <v>178</v>
      </c>
      <c r="AV1922" s="15" t="s">
        <v>162</v>
      </c>
      <c r="AW1922" s="15" t="s">
        <v>35</v>
      </c>
      <c r="AX1922" s="15" t="s">
        <v>81</v>
      </c>
      <c r="AY1922" s="257" t="s">
        <v>154</v>
      </c>
    </row>
    <row r="1923" spans="1:63" s="12" customFormat="1" ht="20.85" customHeight="1">
      <c r="A1923" s="12"/>
      <c r="B1923" s="190"/>
      <c r="C1923" s="191"/>
      <c r="D1923" s="192" t="s">
        <v>72</v>
      </c>
      <c r="E1923" s="204" t="s">
        <v>2077</v>
      </c>
      <c r="F1923" s="204" t="s">
        <v>2078</v>
      </c>
      <c r="G1923" s="191"/>
      <c r="H1923" s="191"/>
      <c r="I1923" s="194"/>
      <c r="J1923" s="205">
        <f>BK1923</f>
        <v>0</v>
      </c>
      <c r="K1923" s="191"/>
      <c r="L1923" s="196"/>
      <c r="M1923" s="197"/>
      <c r="N1923" s="198"/>
      <c r="O1923" s="198"/>
      <c r="P1923" s="199">
        <f>SUM(P1924:P1928)</f>
        <v>0</v>
      </c>
      <c r="Q1923" s="198"/>
      <c r="R1923" s="199">
        <f>SUM(R1924:R1928)</f>
        <v>0</v>
      </c>
      <c r="S1923" s="198"/>
      <c r="T1923" s="200">
        <f>SUM(T1924:T1928)</f>
        <v>0</v>
      </c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R1923" s="201" t="s">
        <v>83</v>
      </c>
      <c r="AT1923" s="202" t="s">
        <v>72</v>
      </c>
      <c r="AU1923" s="202" t="s">
        <v>83</v>
      </c>
      <c r="AY1923" s="201" t="s">
        <v>154</v>
      </c>
      <c r="BK1923" s="203">
        <f>SUM(BK1924:BK1928)</f>
        <v>0</v>
      </c>
    </row>
    <row r="1924" spans="1:65" s="2" customFormat="1" ht="66.75" customHeight="1">
      <c r="A1924" s="40"/>
      <c r="B1924" s="41"/>
      <c r="C1924" s="206" t="s">
        <v>2079</v>
      </c>
      <c r="D1924" s="206" t="s">
        <v>157</v>
      </c>
      <c r="E1924" s="207" t="s">
        <v>2080</v>
      </c>
      <c r="F1924" s="208" t="s">
        <v>2081</v>
      </c>
      <c r="G1924" s="209" t="s">
        <v>207</v>
      </c>
      <c r="H1924" s="210">
        <v>1</v>
      </c>
      <c r="I1924" s="211"/>
      <c r="J1924" s="212">
        <f>ROUND(I1924*H1924,2)</f>
        <v>0</v>
      </c>
      <c r="K1924" s="208" t="s">
        <v>161</v>
      </c>
      <c r="L1924" s="46"/>
      <c r="M1924" s="213" t="s">
        <v>28</v>
      </c>
      <c r="N1924" s="214" t="s">
        <v>44</v>
      </c>
      <c r="O1924" s="86"/>
      <c r="P1924" s="215">
        <f>O1924*H1924</f>
        <v>0</v>
      </c>
      <c r="Q1924" s="215">
        <v>0</v>
      </c>
      <c r="R1924" s="215">
        <f>Q1924*H1924</f>
        <v>0</v>
      </c>
      <c r="S1924" s="215">
        <v>0</v>
      </c>
      <c r="T1924" s="216">
        <f>S1924*H1924</f>
        <v>0</v>
      </c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R1924" s="217" t="s">
        <v>305</v>
      </c>
      <c r="AT1924" s="217" t="s">
        <v>157</v>
      </c>
      <c r="AU1924" s="217" t="s">
        <v>178</v>
      </c>
      <c r="AY1924" s="19" t="s">
        <v>154</v>
      </c>
      <c r="BE1924" s="218">
        <f>IF(N1924="základní",J1924,0)</f>
        <v>0</v>
      </c>
      <c r="BF1924" s="218">
        <f>IF(N1924="snížená",J1924,0)</f>
        <v>0</v>
      </c>
      <c r="BG1924" s="218">
        <f>IF(N1924="zákl. přenesená",J1924,0)</f>
        <v>0</v>
      </c>
      <c r="BH1924" s="218">
        <f>IF(N1924="sníž. přenesená",J1924,0)</f>
        <v>0</v>
      </c>
      <c r="BI1924" s="218">
        <f>IF(N1924="nulová",J1924,0)</f>
        <v>0</v>
      </c>
      <c r="BJ1924" s="19" t="s">
        <v>81</v>
      </c>
      <c r="BK1924" s="218">
        <f>ROUND(I1924*H1924,2)</f>
        <v>0</v>
      </c>
      <c r="BL1924" s="19" t="s">
        <v>305</v>
      </c>
      <c r="BM1924" s="217" t="s">
        <v>2082</v>
      </c>
    </row>
    <row r="1925" spans="1:47" s="2" customFormat="1" ht="12">
      <c r="A1925" s="40"/>
      <c r="B1925" s="41"/>
      <c r="C1925" s="42"/>
      <c r="D1925" s="219" t="s">
        <v>164</v>
      </c>
      <c r="E1925" s="42"/>
      <c r="F1925" s="220" t="s">
        <v>2083</v>
      </c>
      <c r="G1925" s="42"/>
      <c r="H1925" s="42"/>
      <c r="I1925" s="221"/>
      <c r="J1925" s="42"/>
      <c r="K1925" s="42"/>
      <c r="L1925" s="46"/>
      <c r="M1925" s="222"/>
      <c r="N1925" s="223"/>
      <c r="O1925" s="86"/>
      <c r="P1925" s="86"/>
      <c r="Q1925" s="86"/>
      <c r="R1925" s="86"/>
      <c r="S1925" s="86"/>
      <c r="T1925" s="87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T1925" s="19" t="s">
        <v>164</v>
      </c>
      <c r="AU1925" s="19" t="s">
        <v>178</v>
      </c>
    </row>
    <row r="1926" spans="1:47" s="2" customFormat="1" ht="12">
      <c r="A1926" s="40"/>
      <c r="B1926" s="41"/>
      <c r="C1926" s="42"/>
      <c r="D1926" s="224" t="s">
        <v>166</v>
      </c>
      <c r="E1926" s="42"/>
      <c r="F1926" s="225" t="s">
        <v>2084</v>
      </c>
      <c r="G1926" s="42"/>
      <c r="H1926" s="42"/>
      <c r="I1926" s="221"/>
      <c r="J1926" s="42"/>
      <c r="K1926" s="42"/>
      <c r="L1926" s="46"/>
      <c r="M1926" s="222"/>
      <c r="N1926" s="223"/>
      <c r="O1926" s="86"/>
      <c r="P1926" s="86"/>
      <c r="Q1926" s="86"/>
      <c r="R1926" s="86"/>
      <c r="S1926" s="86"/>
      <c r="T1926" s="87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T1926" s="19" t="s">
        <v>166</v>
      </c>
      <c r="AU1926" s="19" t="s">
        <v>178</v>
      </c>
    </row>
    <row r="1927" spans="1:51" s="13" customFormat="1" ht="12">
      <c r="A1927" s="13"/>
      <c r="B1927" s="226"/>
      <c r="C1927" s="227"/>
      <c r="D1927" s="219" t="s">
        <v>168</v>
      </c>
      <c r="E1927" s="228" t="s">
        <v>28</v>
      </c>
      <c r="F1927" s="229" t="s">
        <v>2085</v>
      </c>
      <c r="G1927" s="227"/>
      <c r="H1927" s="228" t="s">
        <v>28</v>
      </c>
      <c r="I1927" s="230"/>
      <c r="J1927" s="227"/>
      <c r="K1927" s="227"/>
      <c r="L1927" s="231"/>
      <c r="M1927" s="232"/>
      <c r="N1927" s="233"/>
      <c r="O1927" s="233"/>
      <c r="P1927" s="233"/>
      <c r="Q1927" s="233"/>
      <c r="R1927" s="233"/>
      <c r="S1927" s="233"/>
      <c r="T1927" s="234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35" t="s">
        <v>168</v>
      </c>
      <c r="AU1927" s="235" t="s">
        <v>178</v>
      </c>
      <c r="AV1927" s="13" t="s">
        <v>81</v>
      </c>
      <c r="AW1927" s="13" t="s">
        <v>35</v>
      </c>
      <c r="AX1927" s="13" t="s">
        <v>73</v>
      </c>
      <c r="AY1927" s="235" t="s">
        <v>154</v>
      </c>
    </row>
    <row r="1928" spans="1:51" s="14" customFormat="1" ht="12">
      <c r="A1928" s="14"/>
      <c r="B1928" s="236"/>
      <c r="C1928" s="237"/>
      <c r="D1928" s="219" t="s">
        <v>168</v>
      </c>
      <c r="E1928" s="238" t="s">
        <v>28</v>
      </c>
      <c r="F1928" s="239" t="s">
        <v>81</v>
      </c>
      <c r="G1928" s="237"/>
      <c r="H1928" s="240">
        <v>1</v>
      </c>
      <c r="I1928" s="241"/>
      <c r="J1928" s="237"/>
      <c r="K1928" s="237"/>
      <c r="L1928" s="242"/>
      <c r="M1928" s="280"/>
      <c r="N1928" s="281"/>
      <c r="O1928" s="281"/>
      <c r="P1928" s="281"/>
      <c r="Q1928" s="281"/>
      <c r="R1928" s="281"/>
      <c r="S1928" s="281"/>
      <c r="T1928" s="282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T1928" s="246" t="s">
        <v>168</v>
      </c>
      <c r="AU1928" s="246" t="s">
        <v>178</v>
      </c>
      <c r="AV1928" s="14" t="s">
        <v>83</v>
      </c>
      <c r="AW1928" s="14" t="s">
        <v>35</v>
      </c>
      <c r="AX1928" s="14" t="s">
        <v>81</v>
      </c>
      <c r="AY1928" s="246" t="s">
        <v>154</v>
      </c>
    </row>
    <row r="1929" spans="1:31" s="2" customFormat="1" ht="6.95" customHeight="1">
      <c r="A1929" s="40"/>
      <c r="B1929" s="61"/>
      <c r="C1929" s="62"/>
      <c r="D1929" s="62"/>
      <c r="E1929" s="62"/>
      <c r="F1929" s="62"/>
      <c r="G1929" s="62"/>
      <c r="H1929" s="62"/>
      <c r="I1929" s="62"/>
      <c r="J1929" s="62"/>
      <c r="K1929" s="62"/>
      <c r="L1929" s="46"/>
      <c r="M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</row>
  </sheetData>
  <sheetProtection password="CC35" sheet="1" objects="1" scenarios="1" formatColumns="0" formatRows="0" autoFilter="0"/>
  <autoFilter ref="C124:K1928"/>
  <mergeCells count="9">
    <mergeCell ref="E7:H7"/>
    <mergeCell ref="E9:H9"/>
    <mergeCell ref="E18:H18"/>
    <mergeCell ref="E27:H27"/>
    <mergeCell ref="E48:H48"/>
    <mergeCell ref="E50:H50"/>
    <mergeCell ref="E115:H115"/>
    <mergeCell ref="E117:H117"/>
    <mergeCell ref="L2:V2"/>
  </mergeCells>
  <hyperlinks>
    <hyperlink ref="F130" r:id="rId1" display="https://podminky.urs.cz/item/CS_URS_2022_01/113106121"/>
    <hyperlink ref="F135" r:id="rId2" display="https://podminky.urs.cz/item/CS_URS_2022_01/965081223"/>
    <hyperlink ref="F140" r:id="rId3" display="https://podminky.urs.cz/item/CS_URS_2022_01/965042141"/>
    <hyperlink ref="F146" r:id="rId4" display="https://podminky.urs.cz/item/CS_URS_2022_01/963022819"/>
    <hyperlink ref="F151" r:id="rId5" display="https://podminky.urs.cz/item/CS_URS_2022_01/721140806"/>
    <hyperlink ref="F156" r:id="rId6" display="https://podminky.urs.cz/item/CS_URS_2022_01/721242804"/>
    <hyperlink ref="F162" r:id="rId7" display="https://podminky.urs.cz/item/CS_URS_2022_01/771471810"/>
    <hyperlink ref="F169" r:id="rId8" display="https://podminky.urs.cz/item/CS_URS_2022_01/771571810"/>
    <hyperlink ref="F174" r:id="rId9" display="https://podminky.urs.cz/item/CS_URS_2022_01/776201812"/>
    <hyperlink ref="F189" r:id="rId10" display="https://podminky.urs.cz/item/CS_URS_2022_01/776410811"/>
    <hyperlink ref="F209" r:id="rId11" display="https://podminky.urs.cz/item/CS_URS_2022_01/762521811"/>
    <hyperlink ref="F216" r:id="rId12" display="https://podminky.urs.cz/item/CS_URS_2022_01/962031132"/>
    <hyperlink ref="F223" r:id="rId13" display="https://podminky.urs.cz/item/CS_URS_2022_01/971033431"/>
    <hyperlink ref="F228" r:id="rId14" display="https://podminky.urs.cz/item/CS_URS_2022_01/971033631"/>
    <hyperlink ref="F236" r:id="rId15" display="https://podminky.urs.cz/item/CS_URS_2022_01/974031664"/>
    <hyperlink ref="F241" r:id="rId16" display="https://podminky.urs.cz/item/CS_URS_2022_01/977312111"/>
    <hyperlink ref="F246" r:id="rId17" display="https://podminky.urs.cz/item/CS_URS_2022_01/965042121"/>
    <hyperlink ref="F251" r:id="rId18" display="https://podminky.urs.cz/item/CS_URS_2022_01/978059541"/>
    <hyperlink ref="F256" r:id="rId19" display="https://podminky.urs.cz/item/CS_URS_2022_01/767132812"/>
    <hyperlink ref="F267" r:id="rId20" display="https://podminky.urs.cz/item/CS_URS_2022_01/968072455"/>
    <hyperlink ref="F274" r:id="rId21" display="https://podminky.urs.cz/item/CS_URS_2022_01/766691914"/>
    <hyperlink ref="F282" r:id="rId22" display="https://podminky.urs.cz/item/CS_URS_2022_01/967031732"/>
    <hyperlink ref="F289" r:id="rId23" display="https://podminky.urs.cz/item/CS_URS_2022_01/967031733"/>
    <hyperlink ref="F301" r:id="rId24" display="https://podminky.urs.cz/item/CS_URS_2022_01/967031132"/>
    <hyperlink ref="F308" r:id="rId25" display="https://podminky.urs.cz/item/CS_URS_2022_01/787100802"/>
    <hyperlink ref="F313" r:id="rId26" display="https://podminky.urs.cz/item/CS_URS_2022_01/787101822"/>
    <hyperlink ref="F318" r:id="rId27" display="https://podminky.urs.cz/item/CS_URS_2022_01/977151131"/>
    <hyperlink ref="F321" r:id="rId28" display="https://podminky.urs.cz/item/CS_URS_2022_01/977151218"/>
    <hyperlink ref="F324" r:id="rId29" display="https://podminky.urs.cz/item/CS_URS_2022_01/783806809"/>
    <hyperlink ref="F329" r:id="rId30" display="https://podminky.urs.cz/item/CS_URS_2022_01/784121001"/>
    <hyperlink ref="F335" r:id="rId31" display="https://podminky.urs.cz/item/CS_URS_2022_01/771471810"/>
    <hyperlink ref="F340" r:id="rId32" display="https://podminky.urs.cz/item/CS_URS_2022_01/771571810"/>
    <hyperlink ref="F345" r:id="rId33" display="https://podminky.urs.cz/item/CS_URS_2022_01/776201812"/>
    <hyperlink ref="F351" r:id="rId34" display="https://podminky.urs.cz/item/CS_URS_2022_01/776410811"/>
    <hyperlink ref="F360" r:id="rId35" display="https://podminky.urs.cz/item/CS_URS_2022_01/776501812"/>
    <hyperlink ref="F365" r:id="rId36" display="https://podminky.urs.cz/item/CS_URS_2022_01/766411811"/>
    <hyperlink ref="F379" r:id="rId37" display="https://podminky.urs.cz/item/CS_URS_2022_01/766441821"/>
    <hyperlink ref="F382" r:id="rId38" display="https://podminky.urs.cz/item/CS_URS_2022_01/766411822"/>
    <hyperlink ref="F390" r:id="rId39" display="https://podminky.urs.cz/item/CS_URS_2022_01/962031133"/>
    <hyperlink ref="F395" r:id="rId40" display="https://podminky.urs.cz/item/CS_URS_2022_01/974031664"/>
    <hyperlink ref="F400" r:id="rId41" display="https://podminky.urs.cz/item/CS_URS_2022_01/977312111"/>
    <hyperlink ref="F405" r:id="rId42" display="https://podminky.urs.cz/item/CS_URS_2022_01/965042121"/>
    <hyperlink ref="F410" r:id="rId43" display="https://podminky.urs.cz/item/CS_URS_2022_01/767132812"/>
    <hyperlink ref="F418" r:id="rId44" display="https://podminky.urs.cz/item/CS_URS_2022_01/968072455"/>
    <hyperlink ref="F423" r:id="rId45" display="https://podminky.urs.cz/item/CS_URS_2022_01/766691914"/>
    <hyperlink ref="F431" r:id="rId46" display="https://podminky.urs.cz/item/CS_URS_2022_01/967031732"/>
    <hyperlink ref="F442" r:id="rId47" display="https://podminky.urs.cz/item/CS_URS_2022_01/967031132"/>
    <hyperlink ref="F449" r:id="rId48" display="https://podminky.urs.cz/item/CS_URS_2022_01/977151131"/>
    <hyperlink ref="F452" r:id="rId49" display="https://podminky.urs.cz/item/CS_URS_2022_01/977151218"/>
    <hyperlink ref="F455" r:id="rId50" display="https://podminky.urs.cz/item/CS_URS_2022_01/783806809"/>
    <hyperlink ref="F460" r:id="rId51" display="https://podminky.urs.cz/item/CS_URS_2022_01/784121001"/>
    <hyperlink ref="F466" r:id="rId52" display="https://podminky.urs.cz/item/CS_URS_2022_01/997013111"/>
    <hyperlink ref="F471" r:id="rId53" display="https://podminky.urs.cz/item/CS_URS_2022_01/997013501"/>
    <hyperlink ref="F474" r:id="rId54" display="https://podminky.urs.cz/item/CS_URS_2022_01/997013509"/>
    <hyperlink ref="F479" r:id="rId55" display="https://podminky.urs.cz/item/CS_URS_2022_01/997013631"/>
    <hyperlink ref="F485" r:id="rId56" display="https://podminky.urs.cz/item/CS_URS_2022_01/133212811"/>
    <hyperlink ref="F491" r:id="rId57" display="https://podminky.urs.cz/item/CS_URS_2022_01/174111101"/>
    <hyperlink ref="F498" r:id="rId58" display="https://podminky.urs.cz/item/CS_URS_2022_01/564710011"/>
    <hyperlink ref="F517" r:id="rId59" display="https://podminky.urs.cz/item/CS_URS_2022_01/596211110"/>
    <hyperlink ref="F539" r:id="rId60" display="https://podminky.urs.cz/item/CS_URS_2022_01/916241213"/>
    <hyperlink ref="F551" r:id="rId61" display="https://podminky.urs.cz/item/CS_URS_2022_01/581124115"/>
    <hyperlink ref="F558" r:id="rId62" display="https://podminky.urs.cz/item/CS_URS_2022_01/998223011"/>
    <hyperlink ref="F562" r:id="rId63" display="https://podminky.urs.cz/item/CS_URS_2022_01/721141103"/>
    <hyperlink ref="F568" r:id="rId64" display="https://podminky.urs.cz/item/CS_URS_2022_01/721141104"/>
    <hyperlink ref="F578" r:id="rId65" display="https://podminky.urs.cz/item/CS_URS_2022_01/721171918"/>
    <hyperlink ref="F584" r:id="rId66" display="https://podminky.urs.cz/item/CS_URS_2022_01/998721101"/>
    <hyperlink ref="F588" r:id="rId67" display="https://podminky.urs.cz/item/CS_URS_2022_01/767531111"/>
    <hyperlink ref="F598" r:id="rId68" display="https://podminky.urs.cz/item/CS_URS_2022_01/767531121"/>
    <hyperlink ref="F608" r:id="rId69" display="https://podminky.urs.cz/item/CS_URS_2022_01/998767101"/>
    <hyperlink ref="F615" r:id="rId70" display="https://podminky.urs.cz/item/CS_URS_2022_01/317944321"/>
    <hyperlink ref="F621" r:id="rId71" display="https://podminky.urs.cz/item/CS_URS_2022_01/317234410"/>
    <hyperlink ref="F627" r:id="rId72" display="https://podminky.urs.cz/item/CS_URS_2022_01/340231021"/>
    <hyperlink ref="F633" r:id="rId73" display="https://podminky.urs.cz/item/CS_URS_2022_01/340231035"/>
    <hyperlink ref="F638" r:id="rId74" display="https://podminky.urs.cz/item/CS_URS_2022_01/342244121"/>
    <hyperlink ref="F643" r:id="rId75" display="https://podminky.urs.cz/item/CS_URS_2022_01/342291121"/>
    <hyperlink ref="F654" r:id="rId76" display="https://podminky.urs.cz/item/CS_URS_2022_01/631311115"/>
    <hyperlink ref="F664" r:id="rId77" display="https://podminky.urs.cz/item/CS_URS_2022_01/632451034"/>
    <hyperlink ref="F670" r:id="rId78" display="https://podminky.urs.cz/item/CS_URS_2022_01/615142012"/>
    <hyperlink ref="F678" r:id="rId79" display="https://podminky.urs.cz/item/CS_URS_2022_01/612142012"/>
    <hyperlink ref="F687" r:id="rId80" display="https://podminky.urs.cz/item/CS_URS_2022_01/612331141"/>
    <hyperlink ref="F693" r:id="rId81" display="https://podminky.urs.cz/item/CS_URS_2022_01/612331191"/>
    <hyperlink ref="F699" r:id="rId82" display="https://podminky.urs.cz/item/CS_URS_2022_01/612135001"/>
    <hyperlink ref="F723" r:id="rId83" display="https://podminky.urs.cz/item/CS_URS_2022_01/612135091"/>
    <hyperlink ref="F730" r:id="rId84" display="https://podminky.urs.cz/item/CS_URS_2022_01/611135001"/>
    <hyperlink ref="F741" r:id="rId85" display="https://podminky.urs.cz/item/CS_URS_2022_01/611135091"/>
    <hyperlink ref="F748" r:id="rId86" display="https://podminky.urs.cz/item/CS_URS_2022_01/612321121"/>
    <hyperlink ref="F761" r:id="rId87" display="https://podminky.urs.cz/item/CS_URS_2022_01/612321191"/>
    <hyperlink ref="F772" r:id="rId88" display="https://podminky.urs.cz/item/CS_URS_2022_01/611321121"/>
    <hyperlink ref="F778" r:id="rId89" display="https://podminky.urs.cz/item/CS_URS_2022_01/611321191"/>
    <hyperlink ref="F784" r:id="rId90" display="https://podminky.urs.cz/item/CS_URS_2022_01/611311131"/>
    <hyperlink ref="F789" r:id="rId91" display="https://podminky.urs.cz/item/CS_URS_2022_01/612311131"/>
    <hyperlink ref="F800" r:id="rId92" display="https://podminky.urs.cz/item/CS_URS_2022_01/629991011"/>
    <hyperlink ref="F807" r:id="rId93" display="https://podminky.urs.cz/item/CS_URS_2022_01/642945111"/>
    <hyperlink ref="F812" r:id="rId94" display="https://podminky.urs.cz/item/CS_URS_2022_01/642942111"/>
    <hyperlink ref="F827" r:id="rId95" display="https://podminky.urs.cz/item/CS_URS_2022_01/949101111"/>
    <hyperlink ref="F835" r:id="rId96" display="https://podminky.urs.cz/item/CS_URS_2022_01/952901111"/>
    <hyperlink ref="F856" r:id="rId97" display="https://podminky.urs.cz/item/CS_URS_2022_01/998011001"/>
    <hyperlink ref="F860" r:id="rId98" display="https://podminky.urs.cz/item/CS_URS_2022_01/711193131"/>
    <hyperlink ref="F866" r:id="rId99" display="https://podminky.urs.cz/item/CS_URS_2022_01/998711101"/>
    <hyperlink ref="F870" r:id="rId100" display="https://podminky.urs.cz/item/CS_URS_2022_01/713121211"/>
    <hyperlink ref="F882" r:id="rId101" display="https://podminky.urs.cz/item/CS_URS_2022_01/998713101"/>
    <hyperlink ref="F886" r:id="rId102" display="https://podminky.urs.cz/item/CS_URS_2022_01/725291712"/>
    <hyperlink ref="F891" r:id="rId103" display="https://podminky.urs.cz/item/CS_URS_2022_01/725291721"/>
    <hyperlink ref="F896" r:id="rId104" display="https://podminky.urs.cz/item/CS_URS_2022_01/725291722"/>
    <hyperlink ref="F901" r:id="rId105" display="https://podminky.urs.cz/item/CS_URS_2022_01/725291511"/>
    <hyperlink ref="F904" r:id="rId106" display="https://podminky.urs.cz/item/CS_URS_2022_01/725291521"/>
    <hyperlink ref="F907" r:id="rId107" display="https://podminky.urs.cz/item/CS_URS_2022_01/725291531"/>
    <hyperlink ref="F917" r:id="rId108" display="https://podminky.urs.cz/item/CS_URS_2022_01/7350000R1"/>
    <hyperlink ref="F925" r:id="rId109" display="https://podminky.urs.cz/item/CS_URS_2022_01/763431012"/>
    <hyperlink ref="F934" r:id="rId110" display="https://podminky.urs.cz/item/CS_URS_2022_01/7630000R1"/>
    <hyperlink ref="F937" r:id="rId111" display="https://podminky.urs.cz/item/CS_URS_2022_01/763122531"/>
    <hyperlink ref="F944" r:id="rId112" display="https://podminky.urs.cz/item/CS_URS_2022_01/763111437"/>
    <hyperlink ref="F949" r:id="rId113" display="https://podminky.urs.cz/item/CS_URS_2022_01/763111331"/>
    <hyperlink ref="F963" r:id="rId114" display="https://podminky.urs.cz/item/CS_URS_2022_01/763111751"/>
    <hyperlink ref="F973" r:id="rId115" display="https://podminky.urs.cz/item/CS_URS_2022_01/763111763"/>
    <hyperlink ref="F979" r:id="rId116" display="https://podminky.urs.cz/item/CS_URS_2022_01/763111714"/>
    <hyperlink ref="F983" r:id="rId117" display="https://podminky.urs.cz/item/CS_URS_2022_01/763111713"/>
    <hyperlink ref="F988" r:id="rId118" display="https://podminky.urs.cz/item/CS_URS_2022_01/763111717"/>
    <hyperlink ref="F997" r:id="rId119" display="https://podminky.urs.cz/item/CS_URS_2022_01/763121429"/>
    <hyperlink ref="F1002" r:id="rId120" display="https://podminky.urs.cz/item/CS_URS_2022_01/763121714"/>
    <hyperlink ref="F1008" r:id="rId121" display="https://podminky.urs.cz/item/CS_URS_2022_01/763111763"/>
    <hyperlink ref="F1013" r:id="rId122" display="https://podminky.urs.cz/item/CS_URS_2022_01/998763100"/>
    <hyperlink ref="F1017" r:id="rId123" display="https://podminky.urs.cz/item/CS_URS_2022_01/766660002"/>
    <hyperlink ref="F1030" r:id="rId124" display="https://podminky.urs.cz/item/CS_URS_2022_01/766660022"/>
    <hyperlink ref="F1044" r:id="rId125" display="https://podminky.urs.cz/item/CS_URS_2022_01/766660300R"/>
    <hyperlink ref="F1051" r:id="rId126" display="https://podminky.urs.cz/item/CS_URS_2022_01/766661912"/>
    <hyperlink ref="F1055" r:id="rId127" display="https://podminky.urs.cz/item/CS_URS_2022_01/766660729"/>
    <hyperlink ref="F1074" r:id="rId128" display="https://podminky.urs.cz/item/CS_URS_2022_01/76666011R"/>
    <hyperlink ref="F1077" r:id="rId129" display="https://podminky.urs.cz/item/CS_URS_2022_01/766660717"/>
    <hyperlink ref="F1086" r:id="rId130" display="https://podminky.urs.cz/item/CS_URS_2022_01/76666010R"/>
    <hyperlink ref="F1091" r:id="rId131" display="https://podminky.urs.cz/item/CS_URS_2022_01/76600100R"/>
    <hyperlink ref="F1105" r:id="rId132" display="https://podminky.urs.cz/item/CS_URS_2022_01/998766101"/>
    <hyperlink ref="F1109" r:id="rId133" display="https://podminky.urs.cz/item/CS_URS_2022_01/771474142"/>
    <hyperlink ref="F1120" r:id="rId134" display="https://podminky.urs.cz/item/CS_URS_2022_01/771574271"/>
    <hyperlink ref="F1125" r:id="rId135" display="https://podminky.urs.cz/item/CS_URS_2022_01/771577151"/>
    <hyperlink ref="F1134" r:id="rId136" display="https://podminky.urs.cz/item/CS_URS_2022_01/771591115"/>
    <hyperlink ref="F1139" r:id="rId137" display="https://podminky.urs.cz/item/CS_URS_2022_01/998771101"/>
    <hyperlink ref="F1143" r:id="rId138" display="https://podminky.urs.cz/item/CS_URS_2022_01/776111116"/>
    <hyperlink ref="F1151" r:id="rId139" display="https://podminky.urs.cz/item/CS_URS_2022_01/776111311"/>
    <hyperlink ref="F1156" r:id="rId140" display="https://podminky.urs.cz/item/CS_URS_2022_01/771591111"/>
    <hyperlink ref="F1161" r:id="rId141" display="https://podminky.urs.cz/item/CS_URS_2022_01/776141122"/>
    <hyperlink ref="F1166" r:id="rId142" display="https://podminky.urs.cz/item/CS_URS_2022_01/776221211"/>
    <hyperlink ref="F1177" r:id="rId143" display="https://podminky.urs.cz/item/CS_URS_2022_01/776223112"/>
    <hyperlink ref="F1182" r:id="rId144" display="https://podminky.urs.cz/item/CS_URS_2022_01/776421111"/>
    <hyperlink ref="F1192" r:id="rId145" display="https://podminky.urs.cz/item/CS_URS_2022_01/776421312"/>
    <hyperlink ref="F1202" r:id="rId146" display="https://podminky.urs.cz/item/CS_URS_2022_01/998776101"/>
    <hyperlink ref="F1206" r:id="rId147" display="https://podminky.urs.cz/item/CS_URS_2022_01/781474115"/>
    <hyperlink ref="F1217" r:id="rId148" display="https://podminky.urs.cz/item/CS_URS_2022_01/781494511"/>
    <hyperlink ref="F1221" r:id="rId149" display="https://podminky.urs.cz/item/CS_URS_2022_01/781494111"/>
    <hyperlink ref="F1225" r:id="rId150" display="https://podminky.urs.cz/item/CS_URS_2022_01/781491021"/>
    <hyperlink ref="F1234" r:id="rId151" display="https://podminky.urs.cz/item/CS_URS_2022_01/781495115"/>
    <hyperlink ref="F1242" r:id="rId152" display="https://podminky.urs.cz/item/CS_URS_2022_01/998781101"/>
    <hyperlink ref="F1246" r:id="rId153" display="https://podminky.urs.cz/item/CS_URS_2022_01/783306805"/>
    <hyperlink ref="F1251" r:id="rId154" display="https://podminky.urs.cz/item/CS_URS_2022_01/783301311"/>
    <hyperlink ref="F1259" r:id="rId155" display="https://podminky.urs.cz/item/CS_URS_2022_01/783314201"/>
    <hyperlink ref="F1267" r:id="rId156" display="https://podminky.urs.cz/item/CS_URS_2022_01/783317101"/>
    <hyperlink ref="F1278" r:id="rId157" display="https://podminky.urs.cz/item/CS_URS_2022_01/78380010R"/>
    <hyperlink ref="F1297" r:id="rId158" display="https://podminky.urs.cz/item/CS_URS_2022_01/784121031"/>
    <hyperlink ref="F1302" r:id="rId159" display="https://podminky.urs.cz/item/CS_URS_2022_01/784161401"/>
    <hyperlink ref="F1318" r:id="rId160" display="https://podminky.urs.cz/item/CS_URS_2022_01/784221101"/>
    <hyperlink ref="F1343" r:id="rId161" display="https://podminky.urs.cz/item/CS_URS_2022_01/784181001"/>
    <hyperlink ref="F1353" r:id="rId162" display="https://podminky.urs.cz/item/CS_URS_2022_01/78600010R"/>
    <hyperlink ref="F1366" r:id="rId163" display="https://podminky.urs.cz/item/CS_URS_2022_01/3100000R1.1"/>
    <hyperlink ref="F1369" r:id="rId164" display="https://podminky.urs.cz/item/CS_URS_2022_01/317944321"/>
    <hyperlink ref="F1375" r:id="rId165" display="https://podminky.urs.cz/item/CS_URS_2022_01/317234410"/>
    <hyperlink ref="F1381" r:id="rId166" display="https://podminky.urs.cz/item/CS_URS_2022_01/340231021"/>
    <hyperlink ref="F1387" r:id="rId167" display="https://podminky.urs.cz/item/CS_URS_2022_01/340231035"/>
    <hyperlink ref="F1392" r:id="rId168" display="https://podminky.urs.cz/item/CS_URS_2022_01/342291121"/>
    <hyperlink ref="F1401" r:id="rId169" display="https://podminky.urs.cz/item/CS_URS_2022_01/631311115"/>
    <hyperlink ref="F1409" r:id="rId170" display="https://podminky.urs.cz/item/CS_URS_2022_01/632451034"/>
    <hyperlink ref="F1415" r:id="rId171" display="https://podminky.urs.cz/item/CS_URS_2022_01/615142012"/>
    <hyperlink ref="F1423" r:id="rId172" display="https://podminky.urs.cz/item/CS_URS_2022_01/612142012"/>
    <hyperlink ref="F1433" r:id="rId173" display="https://podminky.urs.cz/item/CS_URS_2022_01/612331141"/>
    <hyperlink ref="F1439" r:id="rId174" display="https://podminky.urs.cz/item/CS_URS_2022_01/612331191"/>
    <hyperlink ref="F1445" r:id="rId175" display="https://podminky.urs.cz/item/CS_URS_2022_01/612135001"/>
    <hyperlink ref="F1466" r:id="rId176" display="https://podminky.urs.cz/item/CS_URS_2022_01/612135091"/>
    <hyperlink ref="F1473" r:id="rId177" display="https://podminky.urs.cz/item/CS_URS_2022_01/611135001"/>
    <hyperlink ref="F1484" r:id="rId178" display="https://podminky.urs.cz/item/CS_URS_2022_01/611135091"/>
    <hyperlink ref="F1491" r:id="rId179" display="https://podminky.urs.cz/item/CS_URS_2022_01/612321121"/>
    <hyperlink ref="F1502" r:id="rId180" display="https://podminky.urs.cz/item/CS_URS_2022_01/612321191"/>
    <hyperlink ref="F1513" r:id="rId181" display="https://podminky.urs.cz/item/CS_URS_2022_01/611321121"/>
    <hyperlink ref="F1519" r:id="rId182" display="https://podminky.urs.cz/item/CS_URS_2022_01/611321191"/>
    <hyperlink ref="F1525" r:id="rId183" display="https://podminky.urs.cz/item/CS_URS_2022_01/611311131"/>
    <hyperlink ref="F1530" r:id="rId184" display="https://podminky.urs.cz/item/CS_URS_2022_01/612311131"/>
    <hyperlink ref="F1539" r:id="rId185" display="https://podminky.urs.cz/item/CS_URS_2022_01/629991011"/>
    <hyperlink ref="F1544" r:id="rId186" display="https://podminky.urs.cz/item/CS_URS_2022_01/642945111"/>
    <hyperlink ref="F1554" r:id="rId187" display="https://podminky.urs.cz/item/CS_URS_2022_01/949101111"/>
    <hyperlink ref="F1560" r:id="rId188" display="https://podminky.urs.cz/item/CS_URS_2022_01/952901111"/>
    <hyperlink ref="F1565" r:id="rId189" display="https://podminky.urs.cz/item/CS_URS_2022_01/95000100R"/>
    <hyperlink ref="F1568" r:id="rId190" display="https://podminky.urs.cz/item/CS_URS_2022_01/9500000R2.1"/>
    <hyperlink ref="F1572" r:id="rId191" display="https://podminky.urs.cz/item/CS_URS_2022_01/998011001"/>
    <hyperlink ref="F1576" r:id="rId192" display="https://podminky.urs.cz/item/CS_URS_2022_01/713121211"/>
    <hyperlink ref="F1586" r:id="rId193" display="https://podminky.urs.cz/item/CS_URS_2022_01/998713101"/>
    <hyperlink ref="F1590" r:id="rId194" display="https://podminky.urs.cz/item/CS_URS_2022_01/7350000R1"/>
    <hyperlink ref="F1598" r:id="rId195" display="https://podminky.urs.cz/item/CS_URS_2022_01/763431012"/>
    <hyperlink ref="F1607" r:id="rId196" display="https://podminky.urs.cz/item/CS_URS_2022_01/7630000R1"/>
    <hyperlink ref="F1610" r:id="rId197" display="https://podminky.urs.cz/item/CS_URS_2022_01/7630000R2"/>
    <hyperlink ref="F1613" r:id="rId198" display="https://podminky.urs.cz/item/CS_URS_2022_01/763111331"/>
    <hyperlink ref="F1620" r:id="rId199" display="https://podminky.urs.cz/item/CS_URS_2022_01/763111714"/>
    <hyperlink ref="F1624" r:id="rId200" display="https://podminky.urs.cz/item/CS_URS_2022_01/763111717"/>
    <hyperlink ref="F1629" r:id="rId201" display="https://podminky.urs.cz/item/CS_URS_2022_01/763121482"/>
    <hyperlink ref="F1640" r:id="rId202" display="https://podminky.urs.cz/item/CS_URS_2022_01/763121712"/>
    <hyperlink ref="F1643" r:id="rId203" display="https://podminky.urs.cz/item/CS_URS_2022_01/763121714"/>
    <hyperlink ref="F1649" r:id="rId204" display="https://podminky.urs.cz/item/CS_URS_2022_01/998763100"/>
    <hyperlink ref="F1653" r:id="rId205" display="https://podminky.urs.cz/item/CS_URS_2022_01/766660022"/>
    <hyperlink ref="F1667" r:id="rId206" display="https://podminky.urs.cz/item/CS_URS_2022_01/766660300R"/>
    <hyperlink ref="F1670" r:id="rId207" display="https://podminky.urs.cz/item/CS_URS_2022_01/766661912"/>
    <hyperlink ref="F1674" r:id="rId208" display="https://podminky.urs.cz/item/CS_URS_2022_01/766660722"/>
    <hyperlink ref="F1686" r:id="rId209" display="https://podminky.urs.cz/item/CS_URS_2022_01/76666011R"/>
    <hyperlink ref="F1689" r:id="rId210" display="https://podminky.urs.cz/item/CS_URS_2022_01/766660717"/>
    <hyperlink ref="F1698" r:id="rId211" display="https://podminky.urs.cz/item/CS_URS_2022_01/76666010R"/>
    <hyperlink ref="F1703" r:id="rId212" display="https://podminky.urs.cz/item/CS_URS_2022_01/76600100R"/>
    <hyperlink ref="F1711" r:id="rId213" display="https://podminky.urs.cz/item/CS_URS_2022_01/766694113"/>
    <hyperlink ref="F1720" r:id="rId214" display="https://podminky.urs.cz/item/CS_URS_2022_01/998766101"/>
    <hyperlink ref="F1724" r:id="rId215" display="https://podminky.urs.cz/item/CS_URS_2022_01/776111116"/>
    <hyperlink ref="F1733" r:id="rId216" display="https://podminky.urs.cz/item/CS_URS_2022_01/776111311"/>
    <hyperlink ref="F1738" r:id="rId217" display="https://podminky.urs.cz/item/CS_URS_2022_01/771591111"/>
    <hyperlink ref="F1743" r:id="rId218" display="https://podminky.urs.cz/item/CS_URS_2022_01/776141122"/>
    <hyperlink ref="F1748" r:id="rId219" display="https://podminky.urs.cz/item/CS_URS_2022_01/776221211"/>
    <hyperlink ref="F1759" r:id="rId220" display="https://podminky.urs.cz/item/CS_URS_2022_01/776223112"/>
    <hyperlink ref="F1764" r:id="rId221" display="https://podminky.urs.cz/item/CS_URS_2022_01/776421111"/>
    <hyperlink ref="F1776" r:id="rId222" display="https://podminky.urs.cz/item/CS_URS_2022_01/776421312"/>
    <hyperlink ref="F1786" r:id="rId223" display="https://podminky.urs.cz/item/CS_URS_2022_01/998776101"/>
    <hyperlink ref="F1790" r:id="rId224" display="https://podminky.urs.cz/item/CS_URS_2022_01/777111151"/>
    <hyperlink ref="F1795" r:id="rId225" display="https://podminky.urs.cz/item/CS_URS_2022_01/777111121"/>
    <hyperlink ref="F1800" r:id="rId226" display="https://podminky.urs.cz/item/CS_URS_2022_01/777111123"/>
    <hyperlink ref="F1805" r:id="rId227" display="https://podminky.urs.cz/item/CS_URS_2022_01/777131101"/>
    <hyperlink ref="F1810" r:id="rId228" display="https://podminky.urs.cz/item/CS_URS_2022_01/777511125"/>
    <hyperlink ref="F1815" r:id="rId229" display="https://podminky.urs.cz/item/CS_URS_2022_01/77751110R"/>
    <hyperlink ref="F1820" r:id="rId230" display="https://podminky.urs.cz/item/CS_URS_2022_01/998777101"/>
    <hyperlink ref="F1824" r:id="rId231" display="https://podminky.urs.cz/item/CS_URS_2022_01/783306805"/>
    <hyperlink ref="F1829" r:id="rId232" display="https://podminky.urs.cz/item/CS_URS_2022_01/783301311"/>
    <hyperlink ref="F1837" r:id="rId233" display="https://podminky.urs.cz/item/CS_URS_2022_01/783314201"/>
    <hyperlink ref="F1845" r:id="rId234" display="https://podminky.urs.cz/item/CS_URS_2022_01/783317101"/>
    <hyperlink ref="F1856" r:id="rId235" display="https://podminky.urs.cz/item/CS_URS_2022_01/78380010R"/>
    <hyperlink ref="F1872" r:id="rId236" display="https://podminky.urs.cz/item/CS_URS_2022_01/784121031"/>
    <hyperlink ref="F1877" r:id="rId237" display="https://podminky.urs.cz/item/CS_URS_2022_01/784161401"/>
    <hyperlink ref="F1886" r:id="rId238" display="https://podminky.urs.cz/item/CS_URS_2022_01/784221101"/>
    <hyperlink ref="F1906" r:id="rId239" display="https://podminky.urs.cz/item/CS_URS_2022_01/784181001"/>
    <hyperlink ref="F1916" r:id="rId240" display="https://podminky.urs.cz/item/CS_URS_2022_01/78600010R"/>
    <hyperlink ref="F1926" r:id="rId241" display="https://podminky.urs.cz/item/CS_URS_2022_01/ŠP-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101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28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102</v>
      </c>
      <c r="F21" s="40"/>
      <c r="G21" s="40"/>
      <c r="H21" s="40"/>
      <c r="I21" s="134" t="s">
        <v>30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30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ROUND((SUM(BE100:BE575)),2)</f>
        <v>0</v>
      </c>
      <c r="G33" s="40"/>
      <c r="H33" s="40"/>
      <c r="I33" s="150">
        <v>0.21</v>
      </c>
      <c r="J33" s="149">
        <f>ROUND(((SUM(BE100:BE575))*I33),2)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ROUND((SUM(BF100:BF575)),2)</f>
        <v>0</v>
      </c>
      <c r="G34" s="40"/>
      <c r="H34" s="40"/>
      <c r="I34" s="150">
        <v>0.15</v>
      </c>
      <c r="J34" s="149">
        <f>ROUND(((SUM(BF100:BF575))*I34),2)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ROUND((SUM(BG100:BG575)),2)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ROUND((SUM(BH100:BH575)),2)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ROUND((SUM(BI100:BI575)),2)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B - ZTI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 xml:space="preserve"> DPT projekty Ostrov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2087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2088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123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2089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116</v>
      </c>
      <c r="E64" s="176"/>
      <c r="F64" s="176"/>
      <c r="G64" s="176"/>
      <c r="H64" s="176"/>
      <c r="I64" s="176"/>
      <c r="J64" s="177">
        <f>J122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2090</v>
      </c>
      <c r="E65" s="176"/>
      <c r="F65" s="176"/>
      <c r="G65" s="176"/>
      <c r="H65" s="176"/>
      <c r="I65" s="176"/>
      <c r="J65" s="177">
        <f>J128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3"/>
      <c r="C66" s="174"/>
      <c r="D66" s="175" t="s">
        <v>2091</v>
      </c>
      <c r="E66" s="176"/>
      <c r="F66" s="176"/>
      <c r="G66" s="176"/>
      <c r="H66" s="176"/>
      <c r="I66" s="176"/>
      <c r="J66" s="177">
        <f>J129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117</v>
      </c>
      <c r="E67" s="176"/>
      <c r="F67" s="176"/>
      <c r="G67" s="176"/>
      <c r="H67" s="176"/>
      <c r="I67" s="176"/>
      <c r="J67" s="177">
        <f>J194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2092</v>
      </c>
      <c r="E68" s="176"/>
      <c r="F68" s="176"/>
      <c r="G68" s="176"/>
      <c r="H68" s="176"/>
      <c r="I68" s="176"/>
      <c r="J68" s="177">
        <f>J256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3"/>
      <c r="C69" s="174"/>
      <c r="D69" s="175" t="s">
        <v>126</v>
      </c>
      <c r="E69" s="176"/>
      <c r="F69" s="176"/>
      <c r="G69" s="176"/>
      <c r="H69" s="176"/>
      <c r="I69" s="176"/>
      <c r="J69" s="177">
        <f>J356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3"/>
      <c r="C70" s="174"/>
      <c r="D70" s="175" t="s">
        <v>2093</v>
      </c>
      <c r="E70" s="176"/>
      <c r="F70" s="176"/>
      <c r="G70" s="176"/>
      <c r="H70" s="176"/>
      <c r="I70" s="176"/>
      <c r="J70" s="177">
        <f>J417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2094</v>
      </c>
      <c r="E71" s="170"/>
      <c r="F71" s="170"/>
      <c r="G71" s="170"/>
      <c r="H71" s="170"/>
      <c r="I71" s="170"/>
      <c r="J71" s="171">
        <f>J424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2088</v>
      </c>
      <c r="E72" s="176"/>
      <c r="F72" s="176"/>
      <c r="G72" s="176"/>
      <c r="H72" s="176"/>
      <c r="I72" s="176"/>
      <c r="J72" s="177">
        <f>J425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3"/>
      <c r="C73" s="174"/>
      <c r="D73" s="175" t="s">
        <v>123</v>
      </c>
      <c r="E73" s="176"/>
      <c r="F73" s="176"/>
      <c r="G73" s="176"/>
      <c r="H73" s="176"/>
      <c r="I73" s="176"/>
      <c r="J73" s="177">
        <f>J426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73"/>
      <c r="C74" s="174"/>
      <c r="D74" s="175" t="s">
        <v>2089</v>
      </c>
      <c r="E74" s="176"/>
      <c r="F74" s="176"/>
      <c r="G74" s="176"/>
      <c r="H74" s="176"/>
      <c r="I74" s="176"/>
      <c r="J74" s="177">
        <f>J429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73"/>
      <c r="C75" s="174"/>
      <c r="D75" s="175" t="s">
        <v>116</v>
      </c>
      <c r="E75" s="176"/>
      <c r="F75" s="176"/>
      <c r="G75" s="176"/>
      <c r="H75" s="176"/>
      <c r="I75" s="176"/>
      <c r="J75" s="177">
        <f>J445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2090</v>
      </c>
      <c r="E76" s="176"/>
      <c r="F76" s="176"/>
      <c r="G76" s="176"/>
      <c r="H76" s="176"/>
      <c r="I76" s="176"/>
      <c r="J76" s="177">
        <f>J451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73"/>
      <c r="C77" s="174"/>
      <c r="D77" s="175" t="s">
        <v>2091</v>
      </c>
      <c r="E77" s="176"/>
      <c r="F77" s="176"/>
      <c r="G77" s="176"/>
      <c r="H77" s="176"/>
      <c r="I77" s="176"/>
      <c r="J77" s="177">
        <f>J452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73"/>
      <c r="C78" s="174"/>
      <c r="D78" s="175" t="s">
        <v>117</v>
      </c>
      <c r="E78" s="176"/>
      <c r="F78" s="176"/>
      <c r="G78" s="176"/>
      <c r="H78" s="176"/>
      <c r="I78" s="176"/>
      <c r="J78" s="177">
        <f>J484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73"/>
      <c r="C79" s="174"/>
      <c r="D79" s="175" t="s">
        <v>2092</v>
      </c>
      <c r="E79" s="176"/>
      <c r="F79" s="176"/>
      <c r="G79" s="176"/>
      <c r="H79" s="176"/>
      <c r="I79" s="176"/>
      <c r="J79" s="177">
        <f>J512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73"/>
      <c r="C80" s="174"/>
      <c r="D80" s="175" t="s">
        <v>126</v>
      </c>
      <c r="E80" s="176"/>
      <c r="F80" s="176"/>
      <c r="G80" s="176"/>
      <c r="H80" s="176"/>
      <c r="I80" s="176"/>
      <c r="J80" s="177">
        <f>J560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139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Modernizace infrastruktury základních škol v Litvínově - ZŠ Janov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99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B - ZTI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22</v>
      </c>
      <c r="D94" s="42"/>
      <c r="E94" s="42"/>
      <c r="F94" s="29" t="str">
        <f>F12</f>
        <v xml:space="preserve"> </v>
      </c>
      <c r="G94" s="42"/>
      <c r="H94" s="42"/>
      <c r="I94" s="34" t="s">
        <v>24</v>
      </c>
      <c r="J94" s="74" t="str">
        <f>IF(J12="","",J12)</f>
        <v>8. 2. 2022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26</v>
      </c>
      <c r="D96" s="42"/>
      <c r="E96" s="42"/>
      <c r="F96" s="29" t="str">
        <f>E15</f>
        <v>Město Litvínov</v>
      </c>
      <c r="G96" s="42"/>
      <c r="H96" s="42"/>
      <c r="I96" s="34" t="s">
        <v>33</v>
      </c>
      <c r="J96" s="38" t="str">
        <f>E21</f>
        <v xml:space="preserve"> DPT projekty Ostrov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31</v>
      </c>
      <c r="D97" s="42"/>
      <c r="E97" s="42"/>
      <c r="F97" s="29" t="str">
        <f>IF(E18="","",E18)</f>
        <v>Vyplň údaj</v>
      </c>
      <c r="G97" s="42"/>
      <c r="H97" s="42"/>
      <c r="I97" s="34" t="s">
        <v>36</v>
      </c>
      <c r="J97" s="38" t="str">
        <f>E24</f>
        <v xml:space="preserve"> 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140</v>
      </c>
      <c r="D99" s="182" t="s">
        <v>58</v>
      </c>
      <c r="E99" s="182" t="s">
        <v>54</v>
      </c>
      <c r="F99" s="182" t="s">
        <v>55</v>
      </c>
      <c r="G99" s="182" t="s">
        <v>141</v>
      </c>
      <c r="H99" s="182" t="s">
        <v>142</v>
      </c>
      <c r="I99" s="182" t="s">
        <v>143</v>
      </c>
      <c r="J99" s="182" t="s">
        <v>105</v>
      </c>
      <c r="K99" s="183" t="s">
        <v>144</v>
      </c>
      <c r="L99" s="184"/>
      <c r="M99" s="94" t="s">
        <v>28</v>
      </c>
      <c r="N99" s="95" t="s">
        <v>43</v>
      </c>
      <c r="O99" s="95" t="s">
        <v>145</v>
      </c>
      <c r="P99" s="95" t="s">
        <v>146</v>
      </c>
      <c r="Q99" s="95" t="s">
        <v>147</v>
      </c>
      <c r="R99" s="95" t="s">
        <v>148</v>
      </c>
      <c r="S99" s="95" t="s">
        <v>149</v>
      </c>
      <c r="T99" s="96" t="s">
        <v>150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151</v>
      </c>
      <c r="D100" s="42"/>
      <c r="E100" s="42"/>
      <c r="F100" s="42"/>
      <c r="G100" s="42"/>
      <c r="H100" s="42"/>
      <c r="I100" s="42"/>
      <c r="J100" s="185">
        <f>BK100</f>
        <v>0</v>
      </c>
      <c r="K100" s="42"/>
      <c r="L100" s="46"/>
      <c r="M100" s="97"/>
      <c r="N100" s="186"/>
      <c r="O100" s="98"/>
      <c r="P100" s="187">
        <f>P101+P424</f>
        <v>0</v>
      </c>
      <c r="Q100" s="98"/>
      <c r="R100" s="187">
        <f>R101+R424</f>
        <v>0.85068</v>
      </c>
      <c r="S100" s="98"/>
      <c r="T100" s="188">
        <f>T101+T424</f>
        <v>0.5331899999999999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72</v>
      </c>
      <c r="AU100" s="19" t="s">
        <v>106</v>
      </c>
      <c r="BK100" s="189">
        <f>BK101+BK424</f>
        <v>0</v>
      </c>
    </row>
    <row r="101" spans="1:63" s="12" customFormat="1" ht="25.9" customHeight="1">
      <c r="A101" s="12"/>
      <c r="B101" s="190"/>
      <c r="C101" s="191"/>
      <c r="D101" s="192" t="s">
        <v>72</v>
      </c>
      <c r="E101" s="193" t="s">
        <v>743</v>
      </c>
      <c r="F101" s="193" t="s">
        <v>213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P102+P128</f>
        <v>0</v>
      </c>
      <c r="Q101" s="198"/>
      <c r="R101" s="199">
        <f>R102+R128</f>
        <v>0.68735</v>
      </c>
      <c r="S101" s="198"/>
      <c r="T101" s="200">
        <f>T102+T128</f>
        <v>0.5084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81</v>
      </c>
      <c r="AT101" s="202" t="s">
        <v>72</v>
      </c>
      <c r="AU101" s="202" t="s">
        <v>73</v>
      </c>
      <c r="AY101" s="201" t="s">
        <v>154</v>
      </c>
      <c r="BK101" s="203">
        <f>BK102+BK128</f>
        <v>0</v>
      </c>
    </row>
    <row r="102" spans="1:63" s="12" customFormat="1" ht="22.8" customHeight="1">
      <c r="A102" s="12"/>
      <c r="B102" s="190"/>
      <c r="C102" s="191"/>
      <c r="D102" s="192" t="s">
        <v>72</v>
      </c>
      <c r="E102" s="204" t="s">
        <v>2095</v>
      </c>
      <c r="F102" s="204" t="s">
        <v>2096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P103+P106+P122</f>
        <v>0</v>
      </c>
      <c r="Q102" s="198"/>
      <c r="R102" s="199">
        <f>R103+R106+R122</f>
        <v>0.3</v>
      </c>
      <c r="S102" s="198"/>
      <c r="T102" s="200">
        <f>T103+T106+T122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81</v>
      </c>
      <c r="AT102" s="202" t="s">
        <v>72</v>
      </c>
      <c r="AU102" s="202" t="s">
        <v>81</v>
      </c>
      <c r="AY102" s="201" t="s">
        <v>154</v>
      </c>
      <c r="BK102" s="203">
        <f>BK103+BK106+BK122</f>
        <v>0</v>
      </c>
    </row>
    <row r="103" spans="1:63" s="12" customFormat="1" ht="20.85" customHeight="1">
      <c r="A103" s="12"/>
      <c r="B103" s="190"/>
      <c r="C103" s="191"/>
      <c r="D103" s="192" t="s">
        <v>72</v>
      </c>
      <c r="E103" s="204" t="s">
        <v>919</v>
      </c>
      <c r="F103" s="204" t="s">
        <v>1024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SUM(P104:P105)</f>
        <v>0</v>
      </c>
      <c r="Q103" s="198"/>
      <c r="R103" s="199">
        <f>SUM(R104:R105)</f>
        <v>0.3</v>
      </c>
      <c r="S103" s="198"/>
      <c r="T103" s="200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81</v>
      </c>
      <c r="AT103" s="202" t="s">
        <v>72</v>
      </c>
      <c r="AU103" s="202" t="s">
        <v>83</v>
      </c>
      <c r="AY103" s="201" t="s">
        <v>154</v>
      </c>
      <c r="BK103" s="203">
        <f>SUM(BK104:BK105)</f>
        <v>0</v>
      </c>
    </row>
    <row r="104" spans="1:65" s="2" customFormat="1" ht="37.8" customHeight="1">
      <c r="A104" s="40"/>
      <c r="B104" s="41"/>
      <c r="C104" s="206" t="s">
        <v>81</v>
      </c>
      <c r="D104" s="206" t="s">
        <v>157</v>
      </c>
      <c r="E104" s="207" t="s">
        <v>2097</v>
      </c>
      <c r="F104" s="208" t="s">
        <v>2098</v>
      </c>
      <c r="G104" s="209" t="s">
        <v>748</v>
      </c>
      <c r="H104" s="210">
        <v>1</v>
      </c>
      <c r="I104" s="211"/>
      <c r="J104" s="212">
        <f>ROUND(I104*H104,2)</f>
        <v>0</v>
      </c>
      <c r="K104" s="208" t="s">
        <v>28</v>
      </c>
      <c r="L104" s="46"/>
      <c r="M104" s="213" t="s">
        <v>28</v>
      </c>
      <c r="N104" s="214" t="s">
        <v>44</v>
      </c>
      <c r="O104" s="86"/>
      <c r="P104" s="215">
        <f>O104*H104</f>
        <v>0</v>
      </c>
      <c r="Q104" s="215">
        <v>0.3</v>
      </c>
      <c r="R104" s="215">
        <f>Q104*H104</f>
        <v>0.3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162</v>
      </c>
      <c r="AT104" s="217" t="s">
        <v>157</v>
      </c>
      <c r="AU104" s="217" t="s">
        <v>178</v>
      </c>
      <c r="AY104" s="19" t="s">
        <v>154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81</v>
      </c>
      <c r="BK104" s="218">
        <f>ROUND(I104*H104,2)</f>
        <v>0</v>
      </c>
      <c r="BL104" s="19" t="s">
        <v>162</v>
      </c>
      <c r="BM104" s="217" t="s">
        <v>2099</v>
      </c>
    </row>
    <row r="105" spans="1:47" s="2" customFormat="1" ht="12">
      <c r="A105" s="40"/>
      <c r="B105" s="41"/>
      <c r="C105" s="42"/>
      <c r="D105" s="219" t="s">
        <v>164</v>
      </c>
      <c r="E105" s="42"/>
      <c r="F105" s="220" t="s">
        <v>2098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164</v>
      </c>
      <c r="AU105" s="19" t="s">
        <v>178</v>
      </c>
    </row>
    <row r="106" spans="1:63" s="12" customFormat="1" ht="20.85" customHeight="1">
      <c r="A106" s="12"/>
      <c r="B106" s="190"/>
      <c r="C106" s="191"/>
      <c r="D106" s="192" t="s">
        <v>72</v>
      </c>
      <c r="E106" s="204" t="s">
        <v>544</v>
      </c>
      <c r="F106" s="204" t="s">
        <v>545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SUM(P107:P121)</f>
        <v>0</v>
      </c>
      <c r="Q106" s="198"/>
      <c r="R106" s="199">
        <f>SUM(R107:R121)</f>
        <v>0</v>
      </c>
      <c r="S106" s="198"/>
      <c r="T106" s="200">
        <f>SUM(T107:T121)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81</v>
      </c>
      <c r="AT106" s="202" t="s">
        <v>72</v>
      </c>
      <c r="AU106" s="202" t="s">
        <v>83</v>
      </c>
      <c r="AY106" s="201" t="s">
        <v>154</v>
      </c>
      <c r="BK106" s="203">
        <f>SUM(BK107:BK121)</f>
        <v>0</v>
      </c>
    </row>
    <row r="107" spans="1:65" s="2" customFormat="1" ht="24.15" customHeight="1">
      <c r="A107" s="40"/>
      <c r="B107" s="41"/>
      <c r="C107" s="206" t="s">
        <v>83</v>
      </c>
      <c r="D107" s="206" t="s">
        <v>157</v>
      </c>
      <c r="E107" s="207" t="s">
        <v>556</v>
      </c>
      <c r="F107" s="208" t="s">
        <v>557</v>
      </c>
      <c r="G107" s="209" t="s">
        <v>549</v>
      </c>
      <c r="H107" s="210">
        <v>0.508</v>
      </c>
      <c r="I107" s="211"/>
      <c r="J107" s="212">
        <f>ROUND(I107*H107,2)</f>
        <v>0</v>
      </c>
      <c r="K107" s="208" t="s">
        <v>161</v>
      </c>
      <c r="L107" s="46"/>
      <c r="M107" s="213" t="s">
        <v>28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162</v>
      </c>
      <c r="AT107" s="217" t="s">
        <v>157</v>
      </c>
      <c r="AU107" s="217" t="s">
        <v>178</v>
      </c>
      <c r="AY107" s="19" t="s">
        <v>154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81</v>
      </c>
      <c r="BK107" s="218">
        <f>ROUND(I107*H107,2)</f>
        <v>0</v>
      </c>
      <c r="BL107" s="19" t="s">
        <v>162</v>
      </c>
      <c r="BM107" s="217" t="s">
        <v>2100</v>
      </c>
    </row>
    <row r="108" spans="1:47" s="2" customFormat="1" ht="12">
      <c r="A108" s="40"/>
      <c r="B108" s="41"/>
      <c r="C108" s="42"/>
      <c r="D108" s="219" t="s">
        <v>164</v>
      </c>
      <c r="E108" s="42"/>
      <c r="F108" s="220" t="s">
        <v>559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164</v>
      </c>
      <c r="AU108" s="19" t="s">
        <v>178</v>
      </c>
    </row>
    <row r="109" spans="1:47" s="2" customFormat="1" ht="12">
      <c r="A109" s="40"/>
      <c r="B109" s="41"/>
      <c r="C109" s="42"/>
      <c r="D109" s="224" t="s">
        <v>166</v>
      </c>
      <c r="E109" s="42"/>
      <c r="F109" s="225" t="s">
        <v>560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166</v>
      </c>
      <c r="AU109" s="19" t="s">
        <v>178</v>
      </c>
    </row>
    <row r="110" spans="1:51" s="13" customFormat="1" ht="12">
      <c r="A110" s="13"/>
      <c r="B110" s="226"/>
      <c r="C110" s="227"/>
      <c r="D110" s="219" t="s">
        <v>168</v>
      </c>
      <c r="E110" s="228" t="s">
        <v>28</v>
      </c>
      <c r="F110" s="229" t="s">
        <v>2101</v>
      </c>
      <c r="G110" s="227"/>
      <c r="H110" s="228" t="s">
        <v>28</v>
      </c>
      <c r="I110" s="230"/>
      <c r="J110" s="227"/>
      <c r="K110" s="227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168</v>
      </c>
      <c r="AU110" s="235" t="s">
        <v>178</v>
      </c>
      <c r="AV110" s="13" t="s">
        <v>81</v>
      </c>
      <c r="AW110" s="13" t="s">
        <v>35</v>
      </c>
      <c r="AX110" s="13" t="s">
        <v>73</v>
      </c>
      <c r="AY110" s="235" t="s">
        <v>154</v>
      </c>
    </row>
    <row r="111" spans="1:51" s="14" customFormat="1" ht="12">
      <c r="A111" s="14"/>
      <c r="B111" s="236"/>
      <c r="C111" s="237"/>
      <c r="D111" s="219" t="s">
        <v>168</v>
      </c>
      <c r="E111" s="238" t="s">
        <v>28</v>
      </c>
      <c r="F111" s="239" t="s">
        <v>2102</v>
      </c>
      <c r="G111" s="237"/>
      <c r="H111" s="240">
        <v>0.508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168</v>
      </c>
      <c r="AU111" s="246" t="s">
        <v>178</v>
      </c>
      <c r="AV111" s="14" t="s">
        <v>83</v>
      </c>
      <c r="AW111" s="14" t="s">
        <v>35</v>
      </c>
      <c r="AX111" s="14" t="s">
        <v>81</v>
      </c>
      <c r="AY111" s="246" t="s">
        <v>154</v>
      </c>
    </row>
    <row r="112" spans="1:65" s="2" customFormat="1" ht="24.15" customHeight="1">
      <c r="A112" s="40"/>
      <c r="B112" s="41"/>
      <c r="C112" s="206" t="s">
        <v>178</v>
      </c>
      <c r="D112" s="206" t="s">
        <v>157</v>
      </c>
      <c r="E112" s="207" t="s">
        <v>562</v>
      </c>
      <c r="F112" s="208" t="s">
        <v>563</v>
      </c>
      <c r="G112" s="209" t="s">
        <v>549</v>
      </c>
      <c r="H112" s="210">
        <v>2.54</v>
      </c>
      <c r="I112" s="211"/>
      <c r="J112" s="212">
        <f>ROUND(I112*H112,2)</f>
        <v>0</v>
      </c>
      <c r="K112" s="208" t="s">
        <v>161</v>
      </c>
      <c r="L112" s="46"/>
      <c r="M112" s="213" t="s">
        <v>28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162</v>
      </c>
      <c r="AT112" s="217" t="s">
        <v>157</v>
      </c>
      <c r="AU112" s="217" t="s">
        <v>178</v>
      </c>
      <c r="AY112" s="19" t="s">
        <v>154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81</v>
      </c>
      <c r="BK112" s="218">
        <f>ROUND(I112*H112,2)</f>
        <v>0</v>
      </c>
      <c r="BL112" s="19" t="s">
        <v>162</v>
      </c>
      <c r="BM112" s="217" t="s">
        <v>2103</v>
      </c>
    </row>
    <row r="113" spans="1:47" s="2" customFormat="1" ht="12">
      <c r="A113" s="40"/>
      <c r="B113" s="41"/>
      <c r="C113" s="42"/>
      <c r="D113" s="219" t="s">
        <v>164</v>
      </c>
      <c r="E113" s="42"/>
      <c r="F113" s="220" t="s">
        <v>565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164</v>
      </c>
      <c r="AU113" s="19" t="s">
        <v>178</v>
      </c>
    </row>
    <row r="114" spans="1:47" s="2" customFormat="1" ht="12">
      <c r="A114" s="40"/>
      <c r="B114" s="41"/>
      <c r="C114" s="42"/>
      <c r="D114" s="224" t="s">
        <v>166</v>
      </c>
      <c r="E114" s="42"/>
      <c r="F114" s="225" t="s">
        <v>566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166</v>
      </c>
      <c r="AU114" s="19" t="s">
        <v>178</v>
      </c>
    </row>
    <row r="115" spans="1:51" s="13" customFormat="1" ht="12">
      <c r="A115" s="13"/>
      <c r="B115" s="226"/>
      <c r="C115" s="227"/>
      <c r="D115" s="219" t="s">
        <v>168</v>
      </c>
      <c r="E115" s="228" t="s">
        <v>28</v>
      </c>
      <c r="F115" s="229" t="s">
        <v>2104</v>
      </c>
      <c r="G115" s="227"/>
      <c r="H115" s="228" t="s">
        <v>28</v>
      </c>
      <c r="I115" s="230"/>
      <c r="J115" s="227"/>
      <c r="K115" s="227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168</v>
      </c>
      <c r="AU115" s="235" t="s">
        <v>178</v>
      </c>
      <c r="AV115" s="13" t="s">
        <v>81</v>
      </c>
      <c r="AW115" s="13" t="s">
        <v>35</v>
      </c>
      <c r="AX115" s="13" t="s">
        <v>73</v>
      </c>
      <c r="AY115" s="235" t="s">
        <v>154</v>
      </c>
    </row>
    <row r="116" spans="1:51" s="14" customFormat="1" ht="12">
      <c r="A116" s="14"/>
      <c r="B116" s="236"/>
      <c r="C116" s="237"/>
      <c r="D116" s="219" t="s">
        <v>168</v>
      </c>
      <c r="E116" s="238" t="s">
        <v>28</v>
      </c>
      <c r="F116" s="239" t="s">
        <v>2105</v>
      </c>
      <c r="G116" s="237"/>
      <c r="H116" s="240">
        <v>2.54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168</v>
      </c>
      <c r="AU116" s="246" t="s">
        <v>178</v>
      </c>
      <c r="AV116" s="14" t="s">
        <v>83</v>
      </c>
      <c r="AW116" s="14" t="s">
        <v>35</v>
      </c>
      <c r="AX116" s="14" t="s">
        <v>81</v>
      </c>
      <c r="AY116" s="246" t="s">
        <v>154</v>
      </c>
    </row>
    <row r="117" spans="1:65" s="2" customFormat="1" ht="33" customHeight="1">
      <c r="A117" s="40"/>
      <c r="B117" s="41"/>
      <c r="C117" s="206" t="s">
        <v>162</v>
      </c>
      <c r="D117" s="206" t="s">
        <v>157</v>
      </c>
      <c r="E117" s="207" t="s">
        <v>570</v>
      </c>
      <c r="F117" s="208" t="s">
        <v>571</v>
      </c>
      <c r="G117" s="209" t="s">
        <v>549</v>
      </c>
      <c r="H117" s="210">
        <v>0.508</v>
      </c>
      <c r="I117" s="211"/>
      <c r="J117" s="212">
        <f>ROUND(I117*H117,2)</f>
        <v>0</v>
      </c>
      <c r="K117" s="208" t="s">
        <v>161</v>
      </c>
      <c r="L117" s="46"/>
      <c r="M117" s="213" t="s">
        <v>28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162</v>
      </c>
      <c r="AT117" s="217" t="s">
        <v>157</v>
      </c>
      <c r="AU117" s="217" t="s">
        <v>178</v>
      </c>
      <c r="AY117" s="19" t="s">
        <v>154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81</v>
      </c>
      <c r="BK117" s="218">
        <f>ROUND(I117*H117,2)</f>
        <v>0</v>
      </c>
      <c r="BL117" s="19" t="s">
        <v>162</v>
      </c>
      <c r="BM117" s="217" t="s">
        <v>2106</v>
      </c>
    </row>
    <row r="118" spans="1:47" s="2" customFormat="1" ht="12">
      <c r="A118" s="40"/>
      <c r="B118" s="41"/>
      <c r="C118" s="42"/>
      <c r="D118" s="219" t="s">
        <v>164</v>
      </c>
      <c r="E118" s="42"/>
      <c r="F118" s="220" t="s">
        <v>573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164</v>
      </c>
      <c r="AU118" s="19" t="s">
        <v>178</v>
      </c>
    </row>
    <row r="119" spans="1:47" s="2" customFormat="1" ht="12">
      <c r="A119" s="40"/>
      <c r="B119" s="41"/>
      <c r="C119" s="42"/>
      <c r="D119" s="224" t="s">
        <v>166</v>
      </c>
      <c r="E119" s="42"/>
      <c r="F119" s="225" t="s">
        <v>574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166</v>
      </c>
      <c r="AU119" s="19" t="s">
        <v>178</v>
      </c>
    </row>
    <row r="120" spans="1:51" s="13" customFormat="1" ht="12">
      <c r="A120" s="13"/>
      <c r="B120" s="226"/>
      <c r="C120" s="227"/>
      <c r="D120" s="219" t="s">
        <v>168</v>
      </c>
      <c r="E120" s="228" t="s">
        <v>28</v>
      </c>
      <c r="F120" s="229" t="s">
        <v>2101</v>
      </c>
      <c r="G120" s="227"/>
      <c r="H120" s="228" t="s">
        <v>28</v>
      </c>
      <c r="I120" s="230"/>
      <c r="J120" s="227"/>
      <c r="K120" s="227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168</v>
      </c>
      <c r="AU120" s="235" t="s">
        <v>178</v>
      </c>
      <c r="AV120" s="13" t="s">
        <v>81</v>
      </c>
      <c r="AW120" s="13" t="s">
        <v>35</v>
      </c>
      <c r="AX120" s="13" t="s">
        <v>73</v>
      </c>
      <c r="AY120" s="235" t="s">
        <v>154</v>
      </c>
    </row>
    <row r="121" spans="1:51" s="14" customFormat="1" ht="12">
      <c r="A121" s="14"/>
      <c r="B121" s="236"/>
      <c r="C121" s="237"/>
      <c r="D121" s="219" t="s">
        <v>168</v>
      </c>
      <c r="E121" s="238" t="s">
        <v>28</v>
      </c>
      <c r="F121" s="239" t="s">
        <v>2102</v>
      </c>
      <c r="G121" s="237"/>
      <c r="H121" s="240">
        <v>0.508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168</v>
      </c>
      <c r="AU121" s="246" t="s">
        <v>178</v>
      </c>
      <c r="AV121" s="14" t="s">
        <v>83</v>
      </c>
      <c r="AW121" s="14" t="s">
        <v>35</v>
      </c>
      <c r="AX121" s="14" t="s">
        <v>81</v>
      </c>
      <c r="AY121" s="246" t="s">
        <v>154</v>
      </c>
    </row>
    <row r="122" spans="1:63" s="12" customFormat="1" ht="20.85" customHeight="1">
      <c r="A122" s="12"/>
      <c r="B122" s="190"/>
      <c r="C122" s="191"/>
      <c r="D122" s="192" t="s">
        <v>72</v>
      </c>
      <c r="E122" s="204" t="s">
        <v>659</v>
      </c>
      <c r="F122" s="204" t="s">
        <v>660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SUM(P123:P127)</f>
        <v>0</v>
      </c>
      <c r="Q122" s="198"/>
      <c r="R122" s="199">
        <f>SUM(R123:R127)</f>
        <v>0</v>
      </c>
      <c r="S122" s="198"/>
      <c r="T122" s="200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81</v>
      </c>
      <c r="AT122" s="202" t="s">
        <v>72</v>
      </c>
      <c r="AU122" s="202" t="s">
        <v>83</v>
      </c>
      <c r="AY122" s="201" t="s">
        <v>154</v>
      </c>
      <c r="BK122" s="203">
        <f>SUM(BK123:BK127)</f>
        <v>0</v>
      </c>
    </row>
    <row r="123" spans="1:65" s="2" customFormat="1" ht="16.5" customHeight="1">
      <c r="A123" s="40"/>
      <c r="B123" s="41"/>
      <c r="C123" s="206" t="s">
        <v>196</v>
      </c>
      <c r="D123" s="206" t="s">
        <v>157</v>
      </c>
      <c r="E123" s="207" t="s">
        <v>1059</v>
      </c>
      <c r="F123" s="208" t="s">
        <v>1060</v>
      </c>
      <c r="G123" s="209" t="s">
        <v>549</v>
      </c>
      <c r="H123" s="210">
        <v>0.3</v>
      </c>
      <c r="I123" s="211"/>
      <c r="J123" s="212">
        <f>ROUND(I123*H123,2)</f>
        <v>0</v>
      </c>
      <c r="K123" s="208" t="s">
        <v>161</v>
      </c>
      <c r="L123" s="46"/>
      <c r="M123" s="213" t="s">
        <v>28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162</v>
      </c>
      <c r="AT123" s="217" t="s">
        <v>157</v>
      </c>
      <c r="AU123" s="217" t="s">
        <v>178</v>
      </c>
      <c r="AY123" s="19" t="s">
        <v>154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162</v>
      </c>
      <c r="BM123" s="217" t="s">
        <v>2107</v>
      </c>
    </row>
    <row r="124" spans="1:47" s="2" customFormat="1" ht="12">
      <c r="A124" s="40"/>
      <c r="B124" s="41"/>
      <c r="C124" s="42"/>
      <c r="D124" s="219" t="s">
        <v>164</v>
      </c>
      <c r="E124" s="42"/>
      <c r="F124" s="220" t="s">
        <v>1062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164</v>
      </c>
      <c r="AU124" s="19" t="s">
        <v>178</v>
      </c>
    </row>
    <row r="125" spans="1:47" s="2" customFormat="1" ht="12">
      <c r="A125" s="40"/>
      <c r="B125" s="41"/>
      <c r="C125" s="42"/>
      <c r="D125" s="224" t="s">
        <v>166</v>
      </c>
      <c r="E125" s="42"/>
      <c r="F125" s="225" t="s">
        <v>1063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166</v>
      </c>
      <c r="AU125" s="19" t="s">
        <v>178</v>
      </c>
    </row>
    <row r="126" spans="1:51" s="13" customFormat="1" ht="12">
      <c r="A126" s="13"/>
      <c r="B126" s="226"/>
      <c r="C126" s="227"/>
      <c r="D126" s="219" t="s">
        <v>168</v>
      </c>
      <c r="E126" s="228" t="s">
        <v>28</v>
      </c>
      <c r="F126" s="229" t="s">
        <v>2108</v>
      </c>
      <c r="G126" s="227"/>
      <c r="H126" s="228" t="s">
        <v>28</v>
      </c>
      <c r="I126" s="230"/>
      <c r="J126" s="227"/>
      <c r="K126" s="227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168</v>
      </c>
      <c r="AU126" s="235" t="s">
        <v>178</v>
      </c>
      <c r="AV126" s="13" t="s">
        <v>81</v>
      </c>
      <c r="AW126" s="13" t="s">
        <v>35</v>
      </c>
      <c r="AX126" s="13" t="s">
        <v>73</v>
      </c>
      <c r="AY126" s="235" t="s">
        <v>154</v>
      </c>
    </row>
    <row r="127" spans="1:51" s="14" customFormat="1" ht="12">
      <c r="A127" s="14"/>
      <c r="B127" s="236"/>
      <c r="C127" s="237"/>
      <c r="D127" s="219" t="s">
        <v>168</v>
      </c>
      <c r="E127" s="238" t="s">
        <v>28</v>
      </c>
      <c r="F127" s="239" t="s">
        <v>2109</v>
      </c>
      <c r="G127" s="237"/>
      <c r="H127" s="240">
        <v>0.3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168</v>
      </c>
      <c r="AU127" s="246" t="s">
        <v>178</v>
      </c>
      <c r="AV127" s="14" t="s">
        <v>83</v>
      </c>
      <c r="AW127" s="14" t="s">
        <v>35</v>
      </c>
      <c r="AX127" s="14" t="s">
        <v>81</v>
      </c>
      <c r="AY127" s="246" t="s">
        <v>154</v>
      </c>
    </row>
    <row r="128" spans="1:63" s="12" customFormat="1" ht="22.8" customHeight="1">
      <c r="A128" s="12"/>
      <c r="B128" s="190"/>
      <c r="C128" s="191"/>
      <c r="D128" s="192" t="s">
        <v>72</v>
      </c>
      <c r="E128" s="204" t="s">
        <v>2110</v>
      </c>
      <c r="F128" s="204" t="s">
        <v>2111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P129+P194+P256+P356+P417</f>
        <v>0</v>
      </c>
      <c r="Q128" s="198"/>
      <c r="R128" s="199">
        <f>R129+R194+R256+R356+R417</f>
        <v>0.38735</v>
      </c>
      <c r="S128" s="198"/>
      <c r="T128" s="200">
        <f>T129+T194+T256+T356+T417</f>
        <v>0.5084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83</v>
      </c>
      <c r="AT128" s="202" t="s">
        <v>72</v>
      </c>
      <c r="AU128" s="202" t="s">
        <v>81</v>
      </c>
      <c r="AY128" s="201" t="s">
        <v>154</v>
      </c>
      <c r="BK128" s="203">
        <f>BK129+BK194+BK256+BK356+BK417</f>
        <v>0</v>
      </c>
    </row>
    <row r="129" spans="1:63" s="12" customFormat="1" ht="20.85" customHeight="1">
      <c r="A129" s="12"/>
      <c r="B129" s="190"/>
      <c r="C129" s="191"/>
      <c r="D129" s="192" t="s">
        <v>72</v>
      </c>
      <c r="E129" s="204" t="s">
        <v>2112</v>
      </c>
      <c r="F129" s="204" t="s">
        <v>2113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SUM(P130:P193)</f>
        <v>0</v>
      </c>
      <c r="Q129" s="198"/>
      <c r="R129" s="199">
        <f>SUM(R130:R193)</f>
        <v>0</v>
      </c>
      <c r="S129" s="198"/>
      <c r="T129" s="200">
        <f>SUM(T130:T193)</f>
        <v>0.5084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81</v>
      </c>
      <c r="AT129" s="202" t="s">
        <v>72</v>
      </c>
      <c r="AU129" s="202" t="s">
        <v>83</v>
      </c>
      <c r="AY129" s="201" t="s">
        <v>154</v>
      </c>
      <c r="BK129" s="203">
        <f>SUM(BK130:BK193)</f>
        <v>0</v>
      </c>
    </row>
    <row r="130" spans="1:65" s="2" customFormat="1" ht="16.5" customHeight="1">
      <c r="A130" s="40"/>
      <c r="B130" s="41"/>
      <c r="C130" s="206" t="s">
        <v>204</v>
      </c>
      <c r="D130" s="206" t="s">
        <v>157</v>
      </c>
      <c r="E130" s="207" t="s">
        <v>2114</v>
      </c>
      <c r="F130" s="208" t="s">
        <v>2115</v>
      </c>
      <c r="G130" s="209" t="s">
        <v>190</v>
      </c>
      <c r="H130" s="210">
        <v>15</v>
      </c>
      <c r="I130" s="211"/>
      <c r="J130" s="212">
        <f>ROUND(I130*H130,2)</f>
        <v>0</v>
      </c>
      <c r="K130" s="208" t="s">
        <v>161</v>
      </c>
      <c r="L130" s="46"/>
      <c r="M130" s="213" t="s">
        <v>28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0.0021</v>
      </c>
      <c r="T130" s="216">
        <f>S130*H130</f>
        <v>0.0315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305</v>
      </c>
      <c r="AT130" s="217" t="s">
        <v>157</v>
      </c>
      <c r="AU130" s="217" t="s">
        <v>178</v>
      </c>
      <c r="AY130" s="19" t="s">
        <v>154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305</v>
      </c>
      <c r="BM130" s="217" t="s">
        <v>2116</v>
      </c>
    </row>
    <row r="131" spans="1:47" s="2" customFormat="1" ht="12">
      <c r="A131" s="40"/>
      <c r="B131" s="41"/>
      <c r="C131" s="42"/>
      <c r="D131" s="219" t="s">
        <v>164</v>
      </c>
      <c r="E131" s="42"/>
      <c r="F131" s="220" t="s">
        <v>2117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178</v>
      </c>
    </row>
    <row r="132" spans="1:47" s="2" customFormat="1" ht="12">
      <c r="A132" s="40"/>
      <c r="B132" s="41"/>
      <c r="C132" s="42"/>
      <c r="D132" s="224" t="s">
        <v>166</v>
      </c>
      <c r="E132" s="42"/>
      <c r="F132" s="225" t="s">
        <v>2118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166</v>
      </c>
      <c r="AU132" s="19" t="s">
        <v>178</v>
      </c>
    </row>
    <row r="133" spans="1:51" s="13" customFormat="1" ht="12">
      <c r="A133" s="13"/>
      <c r="B133" s="226"/>
      <c r="C133" s="227"/>
      <c r="D133" s="219" t="s">
        <v>168</v>
      </c>
      <c r="E133" s="228" t="s">
        <v>28</v>
      </c>
      <c r="F133" s="229" t="s">
        <v>2119</v>
      </c>
      <c r="G133" s="227"/>
      <c r="H133" s="228" t="s">
        <v>28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168</v>
      </c>
      <c r="AU133" s="235" t="s">
        <v>178</v>
      </c>
      <c r="AV133" s="13" t="s">
        <v>81</v>
      </c>
      <c r="AW133" s="13" t="s">
        <v>35</v>
      </c>
      <c r="AX133" s="13" t="s">
        <v>73</v>
      </c>
      <c r="AY133" s="235" t="s">
        <v>154</v>
      </c>
    </row>
    <row r="134" spans="1:51" s="14" customFormat="1" ht="12">
      <c r="A134" s="14"/>
      <c r="B134" s="236"/>
      <c r="C134" s="237"/>
      <c r="D134" s="219" t="s">
        <v>168</v>
      </c>
      <c r="E134" s="238" t="s">
        <v>28</v>
      </c>
      <c r="F134" s="239" t="s">
        <v>736</v>
      </c>
      <c r="G134" s="237"/>
      <c r="H134" s="240">
        <v>15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168</v>
      </c>
      <c r="AU134" s="246" t="s">
        <v>178</v>
      </c>
      <c r="AV134" s="14" t="s">
        <v>83</v>
      </c>
      <c r="AW134" s="14" t="s">
        <v>35</v>
      </c>
      <c r="AX134" s="14" t="s">
        <v>81</v>
      </c>
      <c r="AY134" s="246" t="s">
        <v>154</v>
      </c>
    </row>
    <row r="135" spans="1:65" s="2" customFormat="1" ht="16.5" customHeight="1">
      <c r="A135" s="40"/>
      <c r="B135" s="41"/>
      <c r="C135" s="206" t="s">
        <v>214</v>
      </c>
      <c r="D135" s="206" t="s">
        <v>157</v>
      </c>
      <c r="E135" s="207" t="s">
        <v>2120</v>
      </c>
      <c r="F135" s="208" t="s">
        <v>2121</v>
      </c>
      <c r="G135" s="209" t="s">
        <v>190</v>
      </c>
      <c r="H135" s="210">
        <v>3</v>
      </c>
      <c r="I135" s="211"/>
      <c r="J135" s="212">
        <f>ROUND(I135*H135,2)</f>
        <v>0</v>
      </c>
      <c r="K135" s="208" t="s">
        <v>161</v>
      </c>
      <c r="L135" s="46"/>
      <c r="M135" s="213" t="s">
        <v>28</v>
      </c>
      <c r="N135" s="214" t="s">
        <v>44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0.00263</v>
      </c>
      <c r="T135" s="216">
        <f>S135*H135</f>
        <v>0.00789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305</v>
      </c>
      <c r="AT135" s="217" t="s">
        <v>157</v>
      </c>
      <c r="AU135" s="217" t="s">
        <v>178</v>
      </c>
      <c r="AY135" s="19" t="s">
        <v>154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305</v>
      </c>
      <c r="BM135" s="217" t="s">
        <v>2122</v>
      </c>
    </row>
    <row r="136" spans="1:47" s="2" customFormat="1" ht="12">
      <c r="A136" s="40"/>
      <c r="B136" s="41"/>
      <c r="C136" s="42"/>
      <c r="D136" s="219" t="s">
        <v>164</v>
      </c>
      <c r="E136" s="42"/>
      <c r="F136" s="220" t="s">
        <v>2123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164</v>
      </c>
      <c r="AU136" s="19" t="s">
        <v>178</v>
      </c>
    </row>
    <row r="137" spans="1:47" s="2" customFormat="1" ht="12">
      <c r="A137" s="40"/>
      <c r="B137" s="41"/>
      <c r="C137" s="42"/>
      <c r="D137" s="224" t="s">
        <v>166</v>
      </c>
      <c r="E137" s="42"/>
      <c r="F137" s="225" t="s">
        <v>2124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166</v>
      </c>
      <c r="AU137" s="19" t="s">
        <v>178</v>
      </c>
    </row>
    <row r="138" spans="1:51" s="13" customFormat="1" ht="12">
      <c r="A138" s="13"/>
      <c r="B138" s="226"/>
      <c r="C138" s="227"/>
      <c r="D138" s="219" t="s">
        <v>168</v>
      </c>
      <c r="E138" s="228" t="s">
        <v>28</v>
      </c>
      <c r="F138" s="229" t="s">
        <v>2125</v>
      </c>
      <c r="G138" s="227"/>
      <c r="H138" s="228" t="s">
        <v>28</v>
      </c>
      <c r="I138" s="230"/>
      <c r="J138" s="227"/>
      <c r="K138" s="227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168</v>
      </c>
      <c r="AU138" s="235" t="s">
        <v>178</v>
      </c>
      <c r="AV138" s="13" t="s">
        <v>81</v>
      </c>
      <c r="AW138" s="13" t="s">
        <v>35</v>
      </c>
      <c r="AX138" s="13" t="s">
        <v>73</v>
      </c>
      <c r="AY138" s="235" t="s">
        <v>154</v>
      </c>
    </row>
    <row r="139" spans="1:51" s="14" customFormat="1" ht="12">
      <c r="A139" s="14"/>
      <c r="B139" s="236"/>
      <c r="C139" s="237"/>
      <c r="D139" s="219" t="s">
        <v>168</v>
      </c>
      <c r="E139" s="238" t="s">
        <v>28</v>
      </c>
      <c r="F139" s="239" t="s">
        <v>228</v>
      </c>
      <c r="G139" s="237"/>
      <c r="H139" s="240">
        <v>3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168</v>
      </c>
      <c r="AU139" s="246" t="s">
        <v>178</v>
      </c>
      <c r="AV139" s="14" t="s">
        <v>83</v>
      </c>
      <c r="AW139" s="14" t="s">
        <v>35</v>
      </c>
      <c r="AX139" s="14" t="s">
        <v>81</v>
      </c>
      <c r="AY139" s="246" t="s">
        <v>154</v>
      </c>
    </row>
    <row r="140" spans="1:65" s="2" customFormat="1" ht="21.75" customHeight="1">
      <c r="A140" s="40"/>
      <c r="B140" s="41"/>
      <c r="C140" s="206" t="s">
        <v>223</v>
      </c>
      <c r="D140" s="206" t="s">
        <v>157</v>
      </c>
      <c r="E140" s="207" t="s">
        <v>2126</v>
      </c>
      <c r="F140" s="208" t="s">
        <v>2127</v>
      </c>
      <c r="G140" s="209" t="s">
        <v>190</v>
      </c>
      <c r="H140" s="210">
        <v>40</v>
      </c>
      <c r="I140" s="211"/>
      <c r="J140" s="212">
        <f>ROUND(I140*H140,2)</f>
        <v>0</v>
      </c>
      <c r="K140" s="208" t="s">
        <v>161</v>
      </c>
      <c r="L140" s="46"/>
      <c r="M140" s="213" t="s">
        <v>28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0.00029</v>
      </c>
      <c r="T140" s="216">
        <f>S140*H140</f>
        <v>0.0116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305</v>
      </c>
      <c r="AT140" s="217" t="s">
        <v>157</v>
      </c>
      <c r="AU140" s="217" t="s">
        <v>178</v>
      </c>
      <c r="AY140" s="19" t="s">
        <v>154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305</v>
      </c>
      <c r="BM140" s="217" t="s">
        <v>2128</v>
      </c>
    </row>
    <row r="141" spans="1:47" s="2" customFormat="1" ht="12">
      <c r="A141" s="40"/>
      <c r="B141" s="41"/>
      <c r="C141" s="42"/>
      <c r="D141" s="219" t="s">
        <v>164</v>
      </c>
      <c r="E141" s="42"/>
      <c r="F141" s="220" t="s">
        <v>2129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164</v>
      </c>
      <c r="AU141" s="19" t="s">
        <v>178</v>
      </c>
    </row>
    <row r="142" spans="1:47" s="2" customFormat="1" ht="12">
      <c r="A142" s="40"/>
      <c r="B142" s="41"/>
      <c r="C142" s="42"/>
      <c r="D142" s="224" t="s">
        <v>166</v>
      </c>
      <c r="E142" s="42"/>
      <c r="F142" s="225" t="s">
        <v>2130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166</v>
      </c>
      <c r="AU142" s="19" t="s">
        <v>178</v>
      </c>
    </row>
    <row r="143" spans="1:51" s="13" customFormat="1" ht="12">
      <c r="A143" s="13"/>
      <c r="B143" s="226"/>
      <c r="C143" s="227"/>
      <c r="D143" s="219" t="s">
        <v>168</v>
      </c>
      <c r="E143" s="228" t="s">
        <v>28</v>
      </c>
      <c r="F143" s="229" t="s">
        <v>2131</v>
      </c>
      <c r="G143" s="227"/>
      <c r="H143" s="228" t="s">
        <v>28</v>
      </c>
      <c r="I143" s="230"/>
      <c r="J143" s="227"/>
      <c r="K143" s="227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168</v>
      </c>
      <c r="AU143" s="235" t="s">
        <v>178</v>
      </c>
      <c r="AV143" s="13" t="s">
        <v>81</v>
      </c>
      <c r="AW143" s="13" t="s">
        <v>35</v>
      </c>
      <c r="AX143" s="13" t="s">
        <v>73</v>
      </c>
      <c r="AY143" s="235" t="s">
        <v>154</v>
      </c>
    </row>
    <row r="144" spans="1:51" s="14" customFormat="1" ht="12">
      <c r="A144" s="14"/>
      <c r="B144" s="236"/>
      <c r="C144" s="237"/>
      <c r="D144" s="219" t="s">
        <v>168</v>
      </c>
      <c r="E144" s="238" t="s">
        <v>28</v>
      </c>
      <c r="F144" s="239" t="s">
        <v>2132</v>
      </c>
      <c r="G144" s="237"/>
      <c r="H144" s="240">
        <v>40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168</v>
      </c>
      <c r="AU144" s="246" t="s">
        <v>178</v>
      </c>
      <c r="AV144" s="14" t="s">
        <v>83</v>
      </c>
      <c r="AW144" s="14" t="s">
        <v>35</v>
      </c>
      <c r="AX144" s="14" t="s">
        <v>81</v>
      </c>
      <c r="AY144" s="246" t="s">
        <v>154</v>
      </c>
    </row>
    <row r="145" spans="1:65" s="2" customFormat="1" ht="16.5" customHeight="1">
      <c r="A145" s="40"/>
      <c r="B145" s="41"/>
      <c r="C145" s="206" t="s">
        <v>229</v>
      </c>
      <c r="D145" s="206" t="s">
        <v>157</v>
      </c>
      <c r="E145" s="207" t="s">
        <v>2133</v>
      </c>
      <c r="F145" s="208" t="s">
        <v>2134</v>
      </c>
      <c r="G145" s="209" t="s">
        <v>1110</v>
      </c>
      <c r="H145" s="210">
        <v>5</v>
      </c>
      <c r="I145" s="211"/>
      <c r="J145" s="212">
        <f>ROUND(I145*H145,2)</f>
        <v>0</v>
      </c>
      <c r="K145" s="208" t="s">
        <v>161</v>
      </c>
      <c r="L145" s="46"/>
      <c r="M145" s="213" t="s">
        <v>28</v>
      </c>
      <c r="N145" s="214" t="s">
        <v>44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0.01946</v>
      </c>
      <c r="T145" s="216">
        <f>S145*H145</f>
        <v>0.09730000000000001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305</v>
      </c>
      <c r="AT145" s="217" t="s">
        <v>157</v>
      </c>
      <c r="AU145" s="217" t="s">
        <v>178</v>
      </c>
      <c r="AY145" s="19" t="s">
        <v>154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81</v>
      </c>
      <c r="BK145" s="218">
        <f>ROUND(I145*H145,2)</f>
        <v>0</v>
      </c>
      <c r="BL145" s="19" t="s">
        <v>305</v>
      </c>
      <c r="BM145" s="217" t="s">
        <v>2135</v>
      </c>
    </row>
    <row r="146" spans="1:47" s="2" customFormat="1" ht="12">
      <c r="A146" s="40"/>
      <c r="B146" s="41"/>
      <c r="C146" s="42"/>
      <c r="D146" s="219" t="s">
        <v>164</v>
      </c>
      <c r="E146" s="42"/>
      <c r="F146" s="220" t="s">
        <v>2136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164</v>
      </c>
      <c r="AU146" s="19" t="s">
        <v>178</v>
      </c>
    </row>
    <row r="147" spans="1:47" s="2" customFormat="1" ht="12">
      <c r="A147" s="40"/>
      <c r="B147" s="41"/>
      <c r="C147" s="42"/>
      <c r="D147" s="224" t="s">
        <v>166</v>
      </c>
      <c r="E147" s="42"/>
      <c r="F147" s="225" t="s">
        <v>2137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166</v>
      </c>
      <c r="AU147" s="19" t="s">
        <v>178</v>
      </c>
    </row>
    <row r="148" spans="1:65" s="2" customFormat="1" ht="16.5" customHeight="1">
      <c r="A148" s="40"/>
      <c r="B148" s="41"/>
      <c r="C148" s="206" t="s">
        <v>246</v>
      </c>
      <c r="D148" s="206" t="s">
        <v>157</v>
      </c>
      <c r="E148" s="207" t="s">
        <v>2138</v>
      </c>
      <c r="F148" s="208" t="s">
        <v>2139</v>
      </c>
      <c r="G148" s="209" t="s">
        <v>1110</v>
      </c>
      <c r="H148" s="210">
        <v>5</v>
      </c>
      <c r="I148" s="211"/>
      <c r="J148" s="212">
        <f>ROUND(I148*H148,2)</f>
        <v>0</v>
      </c>
      <c r="K148" s="208" t="s">
        <v>161</v>
      </c>
      <c r="L148" s="46"/>
      <c r="M148" s="213" t="s">
        <v>28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0.00086</v>
      </c>
      <c r="T148" s="216">
        <f>S148*H148</f>
        <v>0.0043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305</v>
      </c>
      <c r="AT148" s="217" t="s">
        <v>157</v>
      </c>
      <c r="AU148" s="217" t="s">
        <v>178</v>
      </c>
      <c r="AY148" s="19" t="s">
        <v>154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305</v>
      </c>
      <c r="BM148" s="217" t="s">
        <v>2140</v>
      </c>
    </row>
    <row r="149" spans="1:47" s="2" customFormat="1" ht="12">
      <c r="A149" s="40"/>
      <c r="B149" s="41"/>
      <c r="C149" s="42"/>
      <c r="D149" s="219" t="s">
        <v>164</v>
      </c>
      <c r="E149" s="42"/>
      <c r="F149" s="220" t="s">
        <v>2141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164</v>
      </c>
      <c r="AU149" s="19" t="s">
        <v>178</v>
      </c>
    </row>
    <row r="150" spans="1:47" s="2" customFormat="1" ht="12">
      <c r="A150" s="40"/>
      <c r="B150" s="41"/>
      <c r="C150" s="42"/>
      <c r="D150" s="224" t="s">
        <v>166</v>
      </c>
      <c r="E150" s="42"/>
      <c r="F150" s="225" t="s">
        <v>2142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166</v>
      </c>
      <c r="AU150" s="19" t="s">
        <v>178</v>
      </c>
    </row>
    <row r="151" spans="1:51" s="13" customFormat="1" ht="12">
      <c r="A151" s="13"/>
      <c r="B151" s="226"/>
      <c r="C151" s="227"/>
      <c r="D151" s="219" t="s">
        <v>168</v>
      </c>
      <c r="E151" s="228" t="s">
        <v>28</v>
      </c>
      <c r="F151" s="229" t="s">
        <v>2143</v>
      </c>
      <c r="G151" s="227"/>
      <c r="H151" s="228" t="s">
        <v>28</v>
      </c>
      <c r="I151" s="230"/>
      <c r="J151" s="227"/>
      <c r="K151" s="227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168</v>
      </c>
      <c r="AU151" s="235" t="s">
        <v>178</v>
      </c>
      <c r="AV151" s="13" t="s">
        <v>81</v>
      </c>
      <c r="AW151" s="13" t="s">
        <v>35</v>
      </c>
      <c r="AX151" s="13" t="s">
        <v>73</v>
      </c>
      <c r="AY151" s="235" t="s">
        <v>154</v>
      </c>
    </row>
    <row r="152" spans="1:51" s="14" customFormat="1" ht="12">
      <c r="A152" s="14"/>
      <c r="B152" s="236"/>
      <c r="C152" s="237"/>
      <c r="D152" s="219" t="s">
        <v>168</v>
      </c>
      <c r="E152" s="238" t="s">
        <v>28</v>
      </c>
      <c r="F152" s="239" t="s">
        <v>196</v>
      </c>
      <c r="G152" s="237"/>
      <c r="H152" s="240">
        <v>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168</v>
      </c>
      <c r="AU152" s="246" t="s">
        <v>178</v>
      </c>
      <c r="AV152" s="14" t="s">
        <v>83</v>
      </c>
      <c r="AW152" s="14" t="s">
        <v>35</v>
      </c>
      <c r="AX152" s="14" t="s">
        <v>81</v>
      </c>
      <c r="AY152" s="246" t="s">
        <v>154</v>
      </c>
    </row>
    <row r="153" spans="1:65" s="2" customFormat="1" ht="16.5" customHeight="1">
      <c r="A153" s="40"/>
      <c r="B153" s="41"/>
      <c r="C153" s="206" t="s">
        <v>261</v>
      </c>
      <c r="D153" s="206" t="s">
        <v>157</v>
      </c>
      <c r="E153" s="207" t="s">
        <v>2144</v>
      </c>
      <c r="F153" s="208" t="s">
        <v>2145</v>
      </c>
      <c r="G153" s="209" t="s">
        <v>1110</v>
      </c>
      <c r="H153" s="210">
        <v>1</v>
      </c>
      <c r="I153" s="211"/>
      <c r="J153" s="212">
        <f>ROUND(I153*H153,2)</f>
        <v>0</v>
      </c>
      <c r="K153" s="208" t="s">
        <v>161</v>
      </c>
      <c r="L153" s="46"/>
      <c r="M153" s="213" t="s">
        <v>28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0.0342</v>
      </c>
      <c r="T153" s="216">
        <f>S153*H153</f>
        <v>0.0342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305</v>
      </c>
      <c r="AT153" s="217" t="s">
        <v>157</v>
      </c>
      <c r="AU153" s="217" t="s">
        <v>178</v>
      </c>
      <c r="AY153" s="19" t="s">
        <v>154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81</v>
      </c>
      <c r="BK153" s="218">
        <f>ROUND(I153*H153,2)</f>
        <v>0</v>
      </c>
      <c r="BL153" s="19" t="s">
        <v>305</v>
      </c>
      <c r="BM153" s="217" t="s">
        <v>2146</v>
      </c>
    </row>
    <row r="154" spans="1:47" s="2" customFormat="1" ht="12">
      <c r="A154" s="40"/>
      <c r="B154" s="41"/>
      <c r="C154" s="42"/>
      <c r="D154" s="219" t="s">
        <v>164</v>
      </c>
      <c r="E154" s="42"/>
      <c r="F154" s="220" t="s">
        <v>2147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164</v>
      </c>
      <c r="AU154" s="19" t="s">
        <v>178</v>
      </c>
    </row>
    <row r="155" spans="1:47" s="2" customFormat="1" ht="12">
      <c r="A155" s="40"/>
      <c r="B155" s="41"/>
      <c r="C155" s="42"/>
      <c r="D155" s="224" t="s">
        <v>166</v>
      </c>
      <c r="E155" s="42"/>
      <c r="F155" s="225" t="s">
        <v>2148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178</v>
      </c>
    </row>
    <row r="156" spans="1:65" s="2" customFormat="1" ht="16.5" customHeight="1">
      <c r="A156" s="40"/>
      <c r="B156" s="41"/>
      <c r="C156" s="206" t="s">
        <v>270</v>
      </c>
      <c r="D156" s="206" t="s">
        <v>157</v>
      </c>
      <c r="E156" s="207" t="s">
        <v>2149</v>
      </c>
      <c r="F156" s="208" t="s">
        <v>2150</v>
      </c>
      <c r="G156" s="209" t="s">
        <v>1110</v>
      </c>
      <c r="H156" s="210">
        <v>1</v>
      </c>
      <c r="I156" s="211"/>
      <c r="J156" s="212">
        <f>ROUND(I156*H156,2)</f>
        <v>0</v>
      </c>
      <c r="K156" s="208" t="s">
        <v>161</v>
      </c>
      <c r="L156" s="46"/>
      <c r="M156" s="213" t="s">
        <v>28</v>
      </c>
      <c r="N156" s="214" t="s">
        <v>44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0.0188</v>
      </c>
      <c r="T156" s="216">
        <f>S156*H156</f>
        <v>0.0188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305</v>
      </c>
      <c r="AT156" s="217" t="s">
        <v>157</v>
      </c>
      <c r="AU156" s="217" t="s">
        <v>178</v>
      </c>
      <c r="AY156" s="19" t="s">
        <v>154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305</v>
      </c>
      <c r="BM156" s="217" t="s">
        <v>2151</v>
      </c>
    </row>
    <row r="157" spans="1:47" s="2" customFormat="1" ht="12">
      <c r="A157" s="40"/>
      <c r="B157" s="41"/>
      <c r="C157" s="42"/>
      <c r="D157" s="219" t="s">
        <v>164</v>
      </c>
      <c r="E157" s="42"/>
      <c r="F157" s="220" t="s">
        <v>2152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164</v>
      </c>
      <c r="AU157" s="19" t="s">
        <v>178</v>
      </c>
    </row>
    <row r="158" spans="1:47" s="2" customFormat="1" ht="12">
      <c r="A158" s="40"/>
      <c r="B158" s="41"/>
      <c r="C158" s="42"/>
      <c r="D158" s="224" t="s">
        <v>166</v>
      </c>
      <c r="E158" s="42"/>
      <c r="F158" s="225" t="s">
        <v>2153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166</v>
      </c>
      <c r="AU158" s="19" t="s">
        <v>178</v>
      </c>
    </row>
    <row r="159" spans="1:65" s="2" customFormat="1" ht="24.15" customHeight="1">
      <c r="A159" s="40"/>
      <c r="B159" s="41"/>
      <c r="C159" s="206" t="s">
        <v>279</v>
      </c>
      <c r="D159" s="206" t="s">
        <v>157</v>
      </c>
      <c r="E159" s="207" t="s">
        <v>2154</v>
      </c>
      <c r="F159" s="208" t="s">
        <v>2155</v>
      </c>
      <c r="G159" s="209" t="s">
        <v>1110</v>
      </c>
      <c r="H159" s="210">
        <v>3</v>
      </c>
      <c r="I159" s="211"/>
      <c r="J159" s="212">
        <f>ROUND(I159*H159,2)</f>
        <v>0</v>
      </c>
      <c r="K159" s="208" t="s">
        <v>161</v>
      </c>
      <c r="L159" s="46"/>
      <c r="M159" s="213" t="s">
        <v>28</v>
      </c>
      <c r="N159" s="214" t="s">
        <v>44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0.01707</v>
      </c>
      <c r="T159" s="216">
        <f>S159*H159</f>
        <v>0.05120999999999999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305</v>
      </c>
      <c r="AT159" s="217" t="s">
        <v>157</v>
      </c>
      <c r="AU159" s="217" t="s">
        <v>178</v>
      </c>
      <c r="AY159" s="19" t="s">
        <v>154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81</v>
      </c>
      <c r="BK159" s="218">
        <f>ROUND(I159*H159,2)</f>
        <v>0</v>
      </c>
      <c r="BL159" s="19" t="s">
        <v>305</v>
      </c>
      <c r="BM159" s="217" t="s">
        <v>2156</v>
      </c>
    </row>
    <row r="160" spans="1:47" s="2" customFormat="1" ht="12">
      <c r="A160" s="40"/>
      <c r="B160" s="41"/>
      <c r="C160" s="42"/>
      <c r="D160" s="219" t="s">
        <v>164</v>
      </c>
      <c r="E160" s="42"/>
      <c r="F160" s="220" t="s">
        <v>2157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164</v>
      </c>
      <c r="AU160" s="19" t="s">
        <v>178</v>
      </c>
    </row>
    <row r="161" spans="1:47" s="2" customFormat="1" ht="12">
      <c r="A161" s="40"/>
      <c r="B161" s="41"/>
      <c r="C161" s="42"/>
      <c r="D161" s="224" t="s">
        <v>166</v>
      </c>
      <c r="E161" s="42"/>
      <c r="F161" s="225" t="s">
        <v>2158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166</v>
      </c>
      <c r="AU161" s="19" t="s">
        <v>178</v>
      </c>
    </row>
    <row r="162" spans="1:65" s="2" customFormat="1" ht="24.15" customHeight="1">
      <c r="A162" s="40"/>
      <c r="B162" s="41"/>
      <c r="C162" s="206" t="s">
        <v>288</v>
      </c>
      <c r="D162" s="206" t="s">
        <v>157</v>
      </c>
      <c r="E162" s="207" t="s">
        <v>2159</v>
      </c>
      <c r="F162" s="208" t="s">
        <v>2160</v>
      </c>
      <c r="G162" s="209" t="s">
        <v>1110</v>
      </c>
      <c r="H162" s="210">
        <v>4</v>
      </c>
      <c r="I162" s="211"/>
      <c r="J162" s="212">
        <f>ROUND(I162*H162,2)</f>
        <v>0</v>
      </c>
      <c r="K162" s="208" t="s">
        <v>161</v>
      </c>
      <c r="L162" s="46"/>
      <c r="M162" s="213" t="s">
        <v>28</v>
      </c>
      <c r="N162" s="214" t="s">
        <v>44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0.0092</v>
      </c>
      <c r="T162" s="216">
        <f>S162*H162</f>
        <v>0.0368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305</v>
      </c>
      <c r="AT162" s="217" t="s">
        <v>157</v>
      </c>
      <c r="AU162" s="217" t="s">
        <v>178</v>
      </c>
      <c r="AY162" s="19" t="s">
        <v>154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81</v>
      </c>
      <c r="BK162" s="218">
        <f>ROUND(I162*H162,2)</f>
        <v>0</v>
      </c>
      <c r="BL162" s="19" t="s">
        <v>305</v>
      </c>
      <c r="BM162" s="217" t="s">
        <v>2161</v>
      </c>
    </row>
    <row r="163" spans="1:47" s="2" customFormat="1" ht="12">
      <c r="A163" s="40"/>
      <c r="B163" s="41"/>
      <c r="C163" s="42"/>
      <c r="D163" s="219" t="s">
        <v>164</v>
      </c>
      <c r="E163" s="42"/>
      <c r="F163" s="220" t="s">
        <v>2162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164</v>
      </c>
      <c r="AU163" s="19" t="s">
        <v>178</v>
      </c>
    </row>
    <row r="164" spans="1:47" s="2" customFormat="1" ht="12">
      <c r="A164" s="40"/>
      <c r="B164" s="41"/>
      <c r="C164" s="42"/>
      <c r="D164" s="224" t="s">
        <v>166</v>
      </c>
      <c r="E164" s="42"/>
      <c r="F164" s="225" t="s">
        <v>2163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166</v>
      </c>
      <c r="AU164" s="19" t="s">
        <v>178</v>
      </c>
    </row>
    <row r="165" spans="1:65" s="2" customFormat="1" ht="16.5" customHeight="1">
      <c r="A165" s="40"/>
      <c r="B165" s="41"/>
      <c r="C165" s="206" t="s">
        <v>8</v>
      </c>
      <c r="D165" s="206" t="s">
        <v>157</v>
      </c>
      <c r="E165" s="207" t="s">
        <v>2164</v>
      </c>
      <c r="F165" s="208" t="s">
        <v>2165</v>
      </c>
      <c r="G165" s="209" t="s">
        <v>1110</v>
      </c>
      <c r="H165" s="210">
        <v>9</v>
      </c>
      <c r="I165" s="211"/>
      <c r="J165" s="212">
        <f>ROUND(I165*H165,2)</f>
        <v>0</v>
      </c>
      <c r="K165" s="208" t="s">
        <v>161</v>
      </c>
      <c r="L165" s="46"/>
      <c r="M165" s="213" t="s">
        <v>28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0.00156</v>
      </c>
      <c r="T165" s="216">
        <f>S165*H165</f>
        <v>0.01404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305</v>
      </c>
      <c r="AT165" s="217" t="s">
        <v>157</v>
      </c>
      <c r="AU165" s="217" t="s">
        <v>178</v>
      </c>
      <c r="AY165" s="19" t="s">
        <v>154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81</v>
      </c>
      <c r="BK165" s="218">
        <f>ROUND(I165*H165,2)</f>
        <v>0</v>
      </c>
      <c r="BL165" s="19" t="s">
        <v>305</v>
      </c>
      <c r="BM165" s="217" t="s">
        <v>2166</v>
      </c>
    </row>
    <row r="166" spans="1:47" s="2" customFormat="1" ht="12">
      <c r="A166" s="40"/>
      <c r="B166" s="41"/>
      <c r="C166" s="42"/>
      <c r="D166" s="219" t="s">
        <v>164</v>
      </c>
      <c r="E166" s="42"/>
      <c r="F166" s="220" t="s">
        <v>2167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164</v>
      </c>
      <c r="AU166" s="19" t="s">
        <v>178</v>
      </c>
    </row>
    <row r="167" spans="1:47" s="2" customFormat="1" ht="12">
      <c r="A167" s="40"/>
      <c r="B167" s="41"/>
      <c r="C167" s="42"/>
      <c r="D167" s="224" t="s">
        <v>166</v>
      </c>
      <c r="E167" s="42"/>
      <c r="F167" s="225" t="s">
        <v>2168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166</v>
      </c>
      <c r="AU167" s="19" t="s">
        <v>178</v>
      </c>
    </row>
    <row r="168" spans="1:51" s="13" customFormat="1" ht="12">
      <c r="A168" s="13"/>
      <c r="B168" s="226"/>
      <c r="C168" s="227"/>
      <c r="D168" s="219" t="s">
        <v>168</v>
      </c>
      <c r="E168" s="228" t="s">
        <v>28</v>
      </c>
      <c r="F168" s="229" t="s">
        <v>2169</v>
      </c>
      <c r="G168" s="227"/>
      <c r="H168" s="228" t="s">
        <v>28</v>
      </c>
      <c r="I168" s="230"/>
      <c r="J168" s="227"/>
      <c r="K168" s="227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168</v>
      </c>
      <c r="AU168" s="235" t="s">
        <v>178</v>
      </c>
      <c r="AV168" s="13" t="s">
        <v>81</v>
      </c>
      <c r="AW168" s="13" t="s">
        <v>35</v>
      </c>
      <c r="AX168" s="13" t="s">
        <v>73</v>
      </c>
      <c r="AY168" s="235" t="s">
        <v>154</v>
      </c>
    </row>
    <row r="169" spans="1:51" s="14" customFormat="1" ht="12">
      <c r="A169" s="14"/>
      <c r="B169" s="236"/>
      <c r="C169" s="237"/>
      <c r="D169" s="219" t="s">
        <v>168</v>
      </c>
      <c r="E169" s="238" t="s">
        <v>28</v>
      </c>
      <c r="F169" s="239" t="s">
        <v>81</v>
      </c>
      <c r="G169" s="237"/>
      <c r="H169" s="240">
        <v>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168</v>
      </c>
      <c r="AU169" s="246" t="s">
        <v>178</v>
      </c>
      <c r="AV169" s="14" t="s">
        <v>83</v>
      </c>
      <c r="AW169" s="14" t="s">
        <v>35</v>
      </c>
      <c r="AX169" s="14" t="s">
        <v>73</v>
      </c>
      <c r="AY169" s="246" t="s">
        <v>154</v>
      </c>
    </row>
    <row r="170" spans="1:51" s="13" customFormat="1" ht="12">
      <c r="A170" s="13"/>
      <c r="B170" s="226"/>
      <c r="C170" s="227"/>
      <c r="D170" s="219" t="s">
        <v>168</v>
      </c>
      <c r="E170" s="228" t="s">
        <v>28</v>
      </c>
      <c r="F170" s="229" t="s">
        <v>2170</v>
      </c>
      <c r="G170" s="227"/>
      <c r="H170" s="228" t="s">
        <v>28</v>
      </c>
      <c r="I170" s="230"/>
      <c r="J170" s="227"/>
      <c r="K170" s="227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168</v>
      </c>
      <c r="AU170" s="235" t="s">
        <v>178</v>
      </c>
      <c r="AV170" s="13" t="s">
        <v>81</v>
      </c>
      <c r="AW170" s="13" t="s">
        <v>35</v>
      </c>
      <c r="AX170" s="13" t="s">
        <v>73</v>
      </c>
      <c r="AY170" s="235" t="s">
        <v>154</v>
      </c>
    </row>
    <row r="171" spans="1:51" s="14" customFormat="1" ht="12">
      <c r="A171" s="14"/>
      <c r="B171" s="236"/>
      <c r="C171" s="237"/>
      <c r="D171" s="219" t="s">
        <v>168</v>
      </c>
      <c r="E171" s="238" t="s">
        <v>28</v>
      </c>
      <c r="F171" s="239" t="s">
        <v>2171</v>
      </c>
      <c r="G171" s="237"/>
      <c r="H171" s="240">
        <v>8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168</v>
      </c>
      <c r="AU171" s="246" t="s">
        <v>178</v>
      </c>
      <c r="AV171" s="14" t="s">
        <v>83</v>
      </c>
      <c r="AW171" s="14" t="s">
        <v>35</v>
      </c>
      <c r="AX171" s="14" t="s">
        <v>73</v>
      </c>
      <c r="AY171" s="246" t="s">
        <v>154</v>
      </c>
    </row>
    <row r="172" spans="1:51" s="15" customFormat="1" ht="12">
      <c r="A172" s="15"/>
      <c r="B172" s="247"/>
      <c r="C172" s="248"/>
      <c r="D172" s="219" t="s">
        <v>168</v>
      </c>
      <c r="E172" s="249" t="s">
        <v>28</v>
      </c>
      <c r="F172" s="250" t="s">
        <v>222</v>
      </c>
      <c r="G172" s="248"/>
      <c r="H172" s="251">
        <v>9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168</v>
      </c>
      <c r="AU172" s="257" t="s">
        <v>178</v>
      </c>
      <c r="AV172" s="15" t="s">
        <v>162</v>
      </c>
      <c r="AW172" s="15" t="s">
        <v>35</v>
      </c>
      <c r="AX172" s="15" t="s">
        <v>81</v>
      </c>
      <c r="AY172" s="257" t="s">
        <v>154</v>
      </c>
    </row>
    <row r="173" spans="1:65" s="2" customFormat="1" ht="16.5" customHeight="1">
      <c r="A173" s="40"/>
      <c r="B173" s="41"/>
      <c r="C173" s="206" t="s">
        <v>305</v>
      </c>
      <c r="D173" s="206" t="s">
        <v>157</v>
      </c>
      <c r="E173" s="207" t="s">
        <v>2172</v>
      </c>
      <c r="F173" s="208" t="s">
        <v>2173</v>
      </c>
      <c r="G173" s="209" t="s">
        <v>207</v>
      </c>
      <c r="H173" s="210">
        <v>13</v>
      </c>
      <c r="I173" s="211"/>
      <c r="J173" s="212">
        <f>ROUND(I173*H173,2)</f>
        <v>0</v>
      </c>
      <c r="K173" s="208" t="s">
        <v>161</v>
      </c>
      <c r="L173" s="46"/>
      <c r="M173" s="213" t="s">
        <v>28</v>
      </c>
      <c r="N173" s="214" t="s">
        <v>44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0.00086</v>
      </c>
      <c r="T173" s="216">
        <f>S173*H173</f>
        <v>0.011179999999999999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305</v>
      </c>
      <c r="AT173" s="217" t="s">
        <v>157</v>
      </c>
      <c r="AU173" s="217" t="s">
        <v>178</v>
      </c>
      <c r="AY173" s="19" t="s">
        <v>154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81</v>
      </c>
      <c r="BK173" s="218">
        <f>ROUND(I173*H173,2)</f>
        <v>0</v>
      </c>
      <c r="BL173" s="19" t="s">
        <v>305</v>
      </c>
      <c r="BM173" s="217" t="s">
        <v>2174</v>
      </c>
    </row>
    <row r="174" spans="1:47" s="2" customFormat="1" ht="12">
      <c r="A174" s="40"/>
      <c r="B174" s="41"/>
      <c r="C174" s="42"/>
      <c r="D174" s="219" t="s">
        <v>164</v>
      </c>
      <c r="E174" s="42"/>
      <c r="F174" s="220" t="s">
        <v>2175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164</v>
      </c>
      <c r="AU174" s="19" t="s">
        <v>178</v>
      </c>
    </row>
    <row r="175" spans="1:47" s="2" customFormat="1" ht="12">
      <c r="A175" s="40"/>
      <c r="B175" s="41"/>
      <c r="C175" s="42"/>
      <c r="D175" s="224" t="s">
        <v>166</v>
      </c>
      <c r="E175" s="42"/>
      <c r="F175" s="225" t="s">
        <v>2176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166</v>
      </c>
      <c r="AU175" s="19" t="s">
        <v>178</v>
      </c>
    </row>
    <row r="176" spans="1:65" s="2" customFormat="1" ht="16.5" customHeight="1">
      <c r="A176" s="40"/>
      <c r="B176" s="41"/>
      <c r="C176" s="206" t="s">
        <v>313</v>
      </c>
      <c r="D176" s="206" t="s">
        <v>157</v>
      </c>
      <c r="E176" s="207" t="s">
        <v>2177</v>
      </c>
      <c r="F176" s="208" t="s">
        <v>2178</v>
      </c>
      <c r="G176" s="209" t="s">
        <v>207</v>
      </c>
      <c r="H176" s="210">
        <v>14</v>
      </c>
      <c r="I176" s="211"/>
      <c r="J176" s="212">
        <f>ROUND(I176*H176,2)</f>
        <v>0</v>
      </c>
      <c r="K176" s="208" t="s">
        <v>161</v>
      </c>
      <c r="L176" s="46"/>
      <c r="M176" s="213" t="s">
        <v>28</v>
      </c>
      <c r="N176" s="214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0.00122</v>
      </c>
      <c r="T176" s="216">
        <f>S176*H176</f>
        <v>0.017079999999999998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305</v>
      </c>
      <c r="AT176" s="217" t="s">
        <v>157</v>
      </c>
      <c r="AU176" s="217" t="s">
        <v>178</v>
      </c>
      <c r="AY176" s="19" t="s">
        <v>154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81</v>
      </c>
      <c r="BK176" s="218">
        <f>ROUND(I176*H176,2)</f>
        <v>0</v>
      </c>
      <c r="BL176" s="19" t="s">
        <v>305</v>
      </c>
      <c r="BM176" s="217" t="s">
        <v>2179</v>
      </c>
    </row>
    <row r="177" spans="1:47" s="2" customFormat="1" ht="12">
      <c r="A177" s="40"/>
      <c r="B177" s="41"/>
      <c r="C177" s="42"/>
      <c r="D177" s="219" t="s">
        <v>164</v>
      </c>
      <c r="E177" s="42"/>
      <c r="F177" s="220" t="s">
        <v>2180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164</v>
      </c>
      <c r="AU177" s="19" t="s">
        <v>178</v>
      </c>
    </row>
    <row r="178" spans="1:47" s="2" customFormat="1" ht="12">
      <c r="A178" s="40"/>
      <c r="B178" s="41"/>
      <c r="C178" s="42"/>
      <c r="D178" s="224" t="s">
        <v>166</v>
      </c>
      <c r="E178" s="42"/>
      <c r="F178" s="225" t="s">
        <v>2181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166</v>
      </c>
      <c r="AU178" s="19" t="s">
        <v>178</v>
      </c>
    </row>
    <row r="179" spans="1:65" s="2" customFormat="1" ht="16.5" customHeight="1">
      <c r="A179" s="40"/>
      <c r="B179" s="41"/>
      <c r="C179" s="206" t="s">
        <v>321</v>
      </c>
      <c r="D179" s="206" t="s">
        <v>157</v>
      </c>
      <c r="E179" s="207" t="s">
        <v>2182</v>
      </c>
      <c r="F179" s="208" t="s">
        <v>2183</v>
      </c>
      <c r="G179" s="209" t="s">
        <v>1110</v>
      </c>
      <c r="H179" s="210">
        <v>1</v>
      </c>
      <c r="I179" s="211"/>
      <c r="J179" s="212">
        <f>ROUND(I179*H179,2)</f>
        <v>0</v>
      </c>
      <c r="K179" s="208" t="s">
        <v>161</v>
      </c>
      <c r="L179" s="46"/>
      <c r="M179" s="213" t="s">
        <v>28</v>
      </c>
      <c r="N179" s="214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0.0175</v>
      </c>
      <c r="T179" s="216">
        <f>S179*H179</f>
        <v>0.0175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305</v>
      </c>
      <c r="AT179" s="217" t="s">
        <v>157</v>
      </c>
      <c r="AU179" s="217" t="s">
        <v>178</v>
      </c>
      <c r="AY179" s="19" t="s">
        <v>154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81</v>
      </c>
      <c r="BK179" s="218">
        <f>ROUND(I179*H179,2)</f>
        <v>0</v>
      </c>
      <c r="BL179" s="19" t="s">
        <v>305</v>
      </c>
      <c r="BM179" s="217" t="s">
        <v>2184</v>
      </c>
    </row>
    <row r="180" spans="1:47" s="2" customFormat="1" ht="12">
      <c r="A180" s="40"/>
      <c r="B180" s="41"/>
      <c r="C180" s="42"/>
      <c r="D180" s="219" t="s">
        <v>164</v>
      </c>
      <c r="E180" s="42"/>
      <c r="F180" s="220" t="s">
        <v>2185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164</v>
      </c>
      <c r="AU180" s="19" t="s">
        <v>178</v>
      </c>
    </row>
    <row r="181" spans="1:47" s="2" customFormat="1" ht="12">
      <c r="A181" s="40"/>
      <c r="B181" s="41"/>
      <c r="C181" s="42"/>
      <c r="D181" s="224" t="s">
        <v>166</v>
      </c>
      <c r="E181" s="42"/>
      <c r="F181" s="225" t="s">
        <v>2186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166</v>
      </c>
      <c r="AU181" s="19" t="s">
        <v>178</v>
      </c>
    </row>
    <row r="182" spans="1:51" s="13" customFormat="1" ht="12">
      <c r="A182" s="13"/>
      <c r="B182" s="226"/>
      <c r="C182" s="227"/>
      <c r="D182" s="219" t="s">
        <v>168</v>
      </c>
      <c r="E182" s="228" t="s">
        <v>28</v>
      </c>
      <c r="F182" s="229" t="s">
        <v>2187</v>
      </c>
      <c r="G182" s="227"/>
      <c r="H182" s="228" t="s">
        <v>28</v>
      </c>
      <c r="I182" s="230"/>
      <c r="J182" s="227"/>
      <c r="K182" s="227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168</v>
      </c>
      <c r="AU182" s="235" t="s">
        <v>178</v>
      </c>
      <c r="AV182" s="13" t="s">
        <v>81</v>
      </c>
      <c r="AW182" s="13" t="s">
        <v>35</v>
      </c>
      <c r="AX182" s="13" t="s">
        <v>73</v>
      </c>
      <c r="AY182" s="235" t="s">
        <v>154</v>
      </c>
    </row>
    <row r="183" spans="1:51" s="14" customFormat="1" ht="12">
      <c r="A183" s="14"/>
      <c r="B183" s="236"/>
      <c r="C183" s="237"/>
      <c r="D183" s="219" t="s">
        <v>168</v>
      </c>
      <c r="E183" s="238" t="s">
        <v>28</v>
      </c>
      <c r="F183" s="239" t="s">
        <v>81</v>
      </c>
      <c r="G183" s="237"/>
      <c r="H183" s="240">
        <v>1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168</v>
      </c>
      <c r="AU183" s="246" t="s">
        <v>178</v>
      </c>
      <c r="AV183" s="14" t="s">
        <v>83</v>
      </c>
      <c r="AW183" s="14" t="s">
        <v>35</v>
      </c>
      <c r="AX183" s="14" t="s">
        <v>81</v>
      </c>
      <c r="AY183" s="246" t="s">
        <v>154</v>
      </c>
    </row>
    <row r="184" spans="1:65" s="2" customFormat="1" ht="21.75" customHeight="1">
      <c r="A184" s="40"/>
      <c r="B184" s="41"/>
      <c r="C184" s="206" t="s">
        <v>329</v>
      </c>
      <c r="D184" s="206" t="s">
        <v>157</v>
      </c>
      <c r="E184" s="207" t="s">
        <v>2188</v>
      </c>
      <c r="F184" s="208" t="s">
        <v>2189</v>
      </c>
      <c r="G184" s="209" t="s">
        <v>1110</v>
      </c>
      <c r="H184" s="210">
        <v>1</v>
      </c>
      <c r="I184" s="211"/>
      <c r="J184" s="212">
        <f>ROUND(I184*H184,2)</f>
        <v>0</v>
      </c>
      <c r="K184" s="208" t="s">
        <v>161</v>
      </c>
      <c r="L184" s="46"/>
      <c r="M184" s="213" t="s">
        <v>28</v>
      </c>
      <c r="N184" s="214" t="s">
        <v>44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0.155</v>
      </c>
      <c r="T184" s="216">
        <f>S184*H184</f>
        <v>0.155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305</v>
      </c>
      <c r="AT184" s="217" t="s">
        <v>157</v>
      </c>
      <c r="AU184" s="217" t="s">
        <v>178</v>
      </c>
      <c r="AY184" s="19" t="s">
        <v>154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81</v>
      </c>
      <c r="BK184" s="218">
        <f>ROUND(I184*H184,2)</f>
        <v>0</v>
      </c>
      <c r="BL184" s="19" t="s">
        <v>305</v>
      </c>
      <c r="BM184" s="217" t="s">
        <v>2190</v>
      </c>
    </row>
    <row r="185" spans="1:47" s="2" customFormat="1" ht="12">
      <c r="A185" s="40"/>
      <c r="B185" s="41"/>
      <c r="C185" s="42"/>
      <c r="D185" s="219" t="s">
        <v>164</v>
      </c>
      <c r="E185" s="42"/>
      <c r="F185" s="220" t="s">
        <v>2191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164</v>
      </c>
      <c r="AU185" s="19" t="s">
        <v>178</v>
      </c>
    </row>
    <row r="186" spans="1:47" s="2" customFormat="1" ht="12">
      <c r="A186" s="40"/>
      <c r="B186" s="41"/>
      <c r="C186" s="42"/>
      <c r="D186" s="224" t="s">
        <v>166</v>
      </c>
      <c r="E186" s="42"/>
      <c r="F186" s="225" t="s">
        <v>2192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166</v>
      </c>
      <c r="AU186" s="19" t="s">
        <v>178</v>
      </c>
    </row>
    <row r="187" spans="1:65" s="2" customFormat="1" ht="24.15" customHeight="1">
      <c r="A187" s="40"/>
      <c r="B187" s="41"/>
      <c r="C187" s="206" t="s">
        <v>337</v>
      </c>
      <c r="D187" s="206" t="s">
        <v>157</v>
      </c>
      <c r="E187" s="207" t="s">
        <v>2193</v>
      </c>
      <c r="F187" s="208" t="s">
        <v>2194</v>
      </c>
      <c r="G187" s="209" t="s">
        <v>549</v>
      </c>
      <c r="H187" s="210">
        <v>0.508</v>
      </c>
      <c r="I187" s="211"/>
      <c r="J187" s="212">
        <f>ROUND(I187*H187,2)</f>
        <v>0</v>
      </c>
      <c r="K187" s="208" t="s">
        <v>161</v>
      </c>
      <c r="L187" s="46"/>
      <c r="M187" s="213" t="s">
        <v>28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305</v>
      </c>
      <c r="AT187" s="217" t="s">
        <v>157</v>
      </c>
      <c r="AU187" s="217" t="s">
        <v>178</v>
      </c>
      <c r="AY187" s="19" t="s">
        <v>154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305</v>
      </c>
      <c r="BM187" s="217" t="s">
        <v>2195</v>
      </c>
    </row>
    <row r="188" spans="1:47" s="2" customFormat="1" ht="12">
      <c r="A188" s="40"/>
      <c r="B188" s="41"/>
      <c r="C188" s="42"/>
      <c r="D188" s="219" t="s">
        <v>164</v>
      </c>
      <c r="E188" s="42"/>
      <c r="F188" s="220" t="s">
        <v>2196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164</v>
      </c>
      <c r="AU188" s="19" t="s">
        <v>178</v>
      </c>
    </row>
    <row r="189" spans="1:47" s="2" customFormat="1" ht="12">
      <c r="A189" s="40"/>
      <c r="B189" s="41"/>
      <c r="C189" s="42"/>
      <c r="D189" s="224" t="s">
        <v>166</v>
      </c>
      <c r="E189" s="42"/>
      <c r="F189" s="225" t="s">
        <v>2197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166</v>
      </c>
      <c r="AU189" s="19" t="s">
        <v>178</v>
      </c>
    </row>
    <row r="190" spans="1:51" s="13" customFormat="1" ht="12">
      <c r="A190" s="13"/>
      <c r="B190" s="226"/>
      <c r="C190" s="227"/>
      <c r="D190" s="219" t="s">
        <v>168</v>
      </c>
      <c r="E190" s="228" t="s">
        <v>28</v>
      </c>
      <c r="F190" s="229" t="s">
        <v>2198</v>
      </c>
      <c r="G190" s="227"/>
      <c r="H190" s="228" t="s">
        <v>28</v>
      </c>
      <c r="I190" s="230"/>
      <c r="J190" s="227"/>
      <c r="K190" s="227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168</v>
      </c>
      <c r="AU190" s="235" t="s">
        <v>178</v>
      </c>
      <c r="AV190" s="13" t="s">
        <v>81</v>
      </c>
      <c r="AW190" s="13" t="s">
        <v>35</v>
      </c>
      <c r="AX190" s="13" t="s">
        <v>73</v>
      </c>
      <c r="AY190" s="235" t="s">
        <v>154</v>
      </c>
    </row>
    <row r="191" spans="1:51" s="13" customFormat="1" ht="12">
      <c r="A191" s="13"/>
      <c r="B191" s="226"/>
      <c r="C191" s="227"/>
      <c r="D191" s="219" t="s">
        <v>168</v>
      </c>
      <c r="E191" s="228" t="s">
        <v>28</v>
      </c>
      <c r="F191" s="229" t="s">
        <v>2199</v>
      </c>
      <c r="G191" s="227"/>
      <c r="H191" s="228" t="s">
        <v>28</v>
      </c>
      <c r="I191" s="230"/>
      <c r="J191" s="227"/>
      <c r="K191" s="227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168</v>
      </c>
      <c r="AU191" s="235" t="s">
        <v>178</v>
      </c>
      <c r="AV191" s="13" t="s">
        <v>81</v>
      </c>
      <c r="AW191" s="13" t="s">
        <v>35</v>
      </c>
      <c r="AX191" s="13" t="s">
        <v>73</v>
      </c>
      <c r="AY191" s="235" t="s">
        <v>154</v>
      </c>
    </row>
    <row r="192" spans="1:51" s="13" customFormat="1" ht="12">
      <c r="A192" s="13"/>
      <c r="B192" s="226"/>
      <c r="C192" s="227"/>
      <c r="D192" s="219" t="s">
        <v>168</v>
      </c>
      <c r="E192" s="228" t="s">
        <v>28</v>
      </c>
      <c r="F192" s="229" t="s">
        <v>2200</v>
      </c>
      <c r="G192" s="227"/>
      <c r="H192" s="228" t="s">
        <v>28</v>
      </c>
      <c r="I192" s="230"/>
      <c r="J192" s="227"/>
      <c r="K192" s="227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168</v>
      </c>
      <c r="AU192" s="235" t="s">
        <v>178</v>
      </c>
      <c r="AV192" s="13" t="s">
        <v>81</v>
      </c>
      <c r="AW192" s="13" t="s">
        <v>35</v>
      </c>
      <c r="AX192" s="13" t="s">
        <v>73</v>
      </c>
      <c r="AY192" s="235" t="s">
        <v>154</v>
      </c>
    </row>
    <row r="193" spans="1:51" s="14" customFormat="1" ht="12">
      <c r="A193" s="14"/>
      <c r="B193" s="236"/>
      <c r="C193" s="237"/>
      <c r="D193" s="219" t="s">
        <v>168</v>
      </c>
      <c r="E193" s="238" t="s">
        <v>28</v>
      </c>
      <c r="F193" s="239" t="s">
        <v>2102</v>
      </c>
      <c r="G193" s="237"/>
      <c r="H193" s="240">
        <v>0.508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168</v>
      </c>
      <c r="AU193" s="246" t="s">
        <v>178</v>
      </c>
      <c r="AV193" s="14" t="s">
        <v>83</v>
      </c>
      <c r="AW193" s="14" t="s">
        <v>35</v>
      </c>
      <c r="AX193" s="14" t="s">
        <v>81</v>
      </c>
      <c r="AY193" s="246" t="s">
        <v>154</v>
      </c>
    </row>
    <row r="194" spans="1:63" s="12" customFormat="1" ht="20.85" customHeight="1">
      <c r="A194" s="12"/>
      <c r="B194" s="190"/>
      <c r="C194" s="191"/>
      <c r="D194" s="192" t="s">
        <v>72</v>
      </c>
      <c r="E194" s="204" t="s">
        <v>667</v>
      </c>
      <c r="F194" s="204" t="s">
        <v>668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SUM(P195:P255)</f>
        <v>0</v>
      </c>
      <c r="Q194" s="198"/>
      <c r="R194" s="199">
        <f>SUM(R195:R255)</f>
        <v>0.02615</v>
      </c>
      <c r="S194" s="198"/>
      <c r="T194" s="200">
        <f>SUM(T195:T255)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83</v>
      </c>
      <c r="AT194" s="202" t="s">
        <v>72</v>
      </c>
      <c r="AU194" s="202" t="s">
        <v>83</v>
      </c>
      <c r="AY194" s="201" t="s">
        <v>154</v>
      </c>
      <c r="BK194" s="203">
        <f>SUM(BK195:BK255)</f>
        <v>0</v>
      </c>
    </row>
    <row r="195" spans="1:65" s="2" customFormat="1" ht="16.5" customHeight="1">
      <c r="A195" s="40"/>
      <c r="B195" s="41"/>
      <c r="C195" s="206" t="s">
        <v>7</v>
      </c>
      <c r="D195" s="206" t="s">
        <v>157</v>
      </c>
      <c r="E195" s="207" t="s">
        <v>2201</v>
      </c>
      <c r="F195" s="208" t="s">
        <v>2202</v>
      </c>
      <c r="G195" s="209" t="s">
        <v>190</v>
      </c>
      <c r="H195" s="210">
        <v>9</v>
      </c>
      <c r="I195" s="211"/>
      <c r="J195" s="212">
        <f>ROUND(I195*H195,2)</f>
        <v>0</v>
      </c>
      <c r="K195" s="208" t="s">
        <v>28</v>
      </c>
      <c r="L195" s="46"/>
      <c r="M195" s="213" t="s">
        <v>28</v>
      </c>
      <c r="N195" s="214" t="s">
        <v>44</v>
      </c>
      <c r="O195" s="86"/>
      <c r="P195" s="215">
        <f>O195*H195</f>
        <v>0</v>
      </c>
      <c r="Q195" s="215">
        <v>0.00029</v>
      </c>
      <c r="R195" s="215">
        <f>Q195*H195</f>
        <v>0.00261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305</v>
      </c>
      <c r="AT195" s="217" t="s">
        <v>157</v>
      </c>
      <c r="AU195" s="217" t="s">
        <v>178</v>
      </c>
      <c r="AY195" s="19" t="s">
        <v>154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305</v>
      </c>
      <c r="BM195" s="217" t="s">
        <v>2203</v>
      </c>
    </row>
    <row r="196" spans="1:47" s="2" customFormat="1" ht="12">
      <c r="A196" s="40"/>
      <c r="B196" s="41"/>
      <c r="C196" s="42"/>
      <c r="D196" s="219" t="s">
        <v>164</v>
      </c>
      <c r="E196" s="42"/>
      <c r="F196" s="220" t="s">
        <v>2204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164</v>
      </c>
      <c r="AU196" s="19" t="s">
        <v>178</v>
      </c>
    </row>
    <row r="197" spans="1:51" s="13" customFormat="1" ht="12">
      <c r="A197" s="13"/>
      <c r="B197" s="226"/>
      <c r="C197" s="227"/>
      <c r="D197" s="219" t="s">
        <v>168</v>
      </c>
      <c r="E197" s="228" t="s">
        <v>28</v>
      </c>
      <c r="F197" s="229" t="s">
        <v>2205</v>
      </c>
      <c r="G197" s="227"/>
      <c r="H197" s="228" t="s">
        <v>28</v>
      </c>
      <c r="I197" s="230"/>
      <c r="J197" s="227"/>
      <c r="K197" s="227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168</v>
      </c>
      <c r="AU197" s="235" t="s">
        <v>178</v>
      </c>
      <c r="AV197" s="13" t="s">
        <v>81</v>
      </c>
      <c r="AW197" s="13" t="s">
        <v>35</v>
      </c>
      <c r="AX197" s="13" t="s">
        <v>73</v>
      </c>
      <c r="AY197" s="235" t="s">
        <v>154</v>
      </c>
    </row>
    <row r="198" spans="1:51" s="14" customFormat="1" ht="12">
      <c r="A198" s="14"/>
      <c r="B198" s="236"/>
      <c r="C198" s="237"/>
      <c r="D198" s="219" t="s">
        <v>168</v>
      </c>
      <c r="E198" s="238" t="s">
        <v>28</v>
      </c>
      <c r="F198" s="239" t="s">
        <v>2206</v>
      </c>
      <c r="G198" s="237"/>
      <c r="H198" s="240">
        <v>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168</v>
      </c>
      <c r="AU198" s="246" t="s">
        <v>178</v>
      </c>
      <c r="AV198" s="14" t="s">
        <v>83</v>
      </c>
      <c r="AW198" s="14" t="s">
        <v>35</v>
      </c>
      <c r="AX198" s="14" t="s">
        <v>73</v>
      </c>
      <c r="AY198" s="246" t="s">
        <v>154</v>
      </c>
    </row>
    <row r="199" spans="1:51" s="13" customFormat="1" ht="12">
      <c r="A199" s="13"/>
      <c r="B199" s="226"/>
      <c r="C199" s="227"/>
      <c r="D199" s="219" t="s">
        <v>168</v>
      </c>
      <c r="E199" s="228" t="s">
        <v>28</v>
      </c>
      <c r="F199" s="229" t="s">
        <v>2207</v>
      </c>
      <c r="G199" s="227"/>
      <c r="H199" s="228" t="s">
        <v>28</v>
      </c>
      <c r="I199" s="230"/>
      <c r="J199" s="227"/>
      <c r="K199" s="227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168</v>
      </c>
      <c r="AU199" s="235" t="s">
        <v>178</v>
      </c>
      <c r="AV199" s="13" t="s">
        <v>81</v>
      </c>
      <c r="AW199" s="13" t="s">
        <v>35</v>
      </c>
      <c r="AX199" s="13" t="s">
        <v>73</v>
      </c>
      <c r="AY199" s="235" t="s">
        <v>154</v>
      </c>
    </row>
    <row r="200" spans="1:51" s="14" customFormat="1" ht="12">
      <c r="A200" s="14"/>
      <c r="B200" s="236"/>
      <c r="C200" s="237"/>
      <c r="D200" s="219" t="s">
        <v>168</v>
      </c>
      <c r="E200" s="238" t="s">
        <v>28</v>
      </c>
      <c r="F200" s="239" t="s">
        <v>2208</v>
      </c>
      <c r="G200" s="237"/>
      <c r="H200" s="240">
        <v>8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168</v>
      </c>
      <c r="AU200" s="246" t="s">
        <v>178</v>
      </c>
      <c r="AV200" s="14" t="s">
        <v>83</v>
      </c>
      <c r="AW200" s="14" t="s">
        <v>35</v>
      </c>
      <c r="AX200" s="14" t="s">
        <v>73</v>
      </c>
      <c r="AY200" s="246" t="s">
        <v>154</v>
      </c>
    </row>
    <row r="201" spans="1:51" s="15" customFormat="1" ht="12">
      <c r="A201" s="15"/>
      <c r="B201" s="247"/>
      <c r="C201" s="248"/>
      <c r="D201" s="219" t="s">
        <v>168</v>
      </c>
      <c r="E201" s="249" t="s">
        <v>28</v>
      </c>
      <c r="F201" s="250" t="s">
        <v>222</v>
      </c>
      <c r="G201" s="248"/>
      <c r="H201" s="251">
        <v>9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168</v>
      </c>
      <c r="AU201" s="257" t="s">
        <v>178</v>
      </c>
      <c r="AV201" s="15" t="s">
        <v>162</v>
      </c>
      <c r="AW201" s="15" t="s">
        <v>35</v>
      </c>
      <c r="AX201" s="15" t="s">
        <v>81</v>
      </c>
      <c r="AY201" s="257" t="s">
        <v>154</v>
      </c>
    </row>
    <row r="202" spans="1:65" s="2" customFormat="1" ht="16.5" customHeight="1">
      <c r="A202" s="40"/>
      <c r="B202" s="41"/>
      <c r="C202" s="206" t="s">
        <v>357</v>
      </c>
      <c r="D202" s="206" t="s">
        <v>157</v>
      </c>
      <c r="E202" s="207" t="s">
        <v>2209</v>
      </c>
      <c r="F202" s="208" t="s">
        <v>2210</v>
      </c>
      <c r="G202" s="209" t="s">
        <v>190</v>
      </c>
      <c r="H202" s="210">
        <v>2</v>
      </c>
      <c r="I202" s="211"/>
      <c r="J202" s="212">
        <f>ROUND(I202*H202,2)</f>
        <v>0</v>
      </c>
      <c r="K202" s="208" t="s">
        <v>161</v>
      </c>
      <c r="L202" s="46"/>
      <c r="M202" s="213" t="s">
        <v>28</v>
      </c>
      <c r="N202" s="214" t="s">
        <v>44</v>
      </c>
      <c r="O202" s="86"/>
      <c r="P202" s="215">
        <f>O202*H202</f>
        <v>0</v>
      </c>
      <c r="Q202" s="215">
        <v>0.00041</v>
      </c>
      <c r="R202" s="215">
        <f>Q202*H202</f>
        <v>0.00082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305</v>
      </c>
      <c r="AT202" s="217" t="s">
        <v>157</v>
      </c>
      <c r="AU202" s="217" t="s">
        <v>178</v>
      </c>
      <c r="AY202" s="19" t="s">
        <v>154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81</v>
      </c>
      <c r="BK202" s="218">
        <f>ROUND(I202*H202,2)</f>
        <v>0</v>
      </c>
      <c r="BL202" s="19" t="s">
        <v>305</v>
      </c>
      <c r="BM202" s="217" t="s">
        <v>2211</v>
      </c>
    </row>
    <row r="203" spans="1:47" s="2" customFormat="1" ht="12">
      <c r="A203" s="40"/>
      <c r="B203" s="41"/>
      <c r="C203" s="42"/>
      <c r="D203" s="219" t="s">
        <v>164</v>
      </c>
      <c r="E203" s="42"/>
      <c r="F203" s="220" t="s">
        <v>2212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164</v>
      </c>
      <c r="AU203" s="19" t="s">
        <v>178</v>
      </c>
    </row>
    <row r="204" spans="1:47" s="2" customFormat="1" ht="12">
      <c r="A204" s="40"/>
      <c r="B204" s="41"/>
      <c r="C204" s="42"/>
      <c r="D204" s="224" t="s">
        <v>166</v>
      </c>
      <c r="E204" s="42"/>
      <c r="F204" s="225" t="s">
        <v>2213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166</v>
      </c>
      <c r="AU204" s="19" t="s">
        <v>178</v>
      </c>
    </row>
    <row r="205" spans="1:51" s="13" customFormat="1" ht="12">
      <c r="A205" s="13"/>
      <c r="B205" s="226"/>
      <c r="C205" s="227"/>
      <c r="D205" s="219" t="s">
        <v>168</v>
      </c>
      <c r="E205" s="228" t="s">
        <v>28</v>
      </c>
      <c r="F205" s="229" t="s">
        <v>2214</v>
      </c>
      <c r="G205" s="227"/>
      <c r="H205" s="228" t="s">
        <v>28</v>
      </c>
      <c r="I205" s="230"/>
      <c r="J205" s="227"/>
      <c r="K205" s="227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168</v>
      </c>
      <c r="AU205" s="235" t="s">
        <v>178</v>
      </c>
      <c r="AV205" s="13" t="s">
        <v>81</v>
      </c>
      <c r="AW205" s="13" t="s">
        <v>35</v>
      </c>
      <c r="AX205" s="13" t="s">
        <v>73</v>
      </c>
      <c r="AY205" s="235" t="s">
        <v>154</v>
      </c>
    </row>
    <row r="206" spans="1:51" s="14" customFormat="1" ht="12">
      <c r="A206" s="14"/>
      <c r="B206" s="236"/>
      <c r="C206" s="237"/>
      <c r="D206" s="219" t="s">
        <v>168</v>
      </c>
      <c r="E206" s="238" t="s">
        <v>28</v>
      </c>
      <c r="F206" s="239" t="s">
        <v>2215</v>
      </c>
      <c r="G206" s="237"/>
      <c r="H206" s="240">
        <v>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168</v>
      </c>
      <c r="AU206" s="246" t="s">
        <v>178</v>
      </c>
      <c r="AV206" s="14" t="s">
        <v>83</v>
      </c>
      <c r="AW206" s="14" t="s">
        <v>35</v>
      </c>
      <c r="AX206" s="14" t="s">
        <v>81</v>
      </c>
      <c r="AY206" s="246" t="s">
        <v>154</v>
      </c>
    </row>
    <row r="207" spans="1:65" s="2" customFormat="1" ht="16.5" customHeight="1">
      <c r="A207" s="40"/>
      <c r="B207" s="41"/>
      <c r="C207" s="206" t="s">
        <v>366</v>
      </c>
      <c r="D207" s="206" t="s">
        <v>157</v>
      </c>
      <c r="E207" s="207" t="s">
        <v>2216</v>
      </c>
      <c r="F207" s="208" t="s">
        <v>2217</v>
      </c>
      <c r="G207" s="209" t="s">
        <v>190</v>
      </c>
      <c r="H207" s="210">
        <v>5</v>
      </c>
      <c r="I207" s="211"/>
      <c r="J207" s="212">
        <f>ROUND(I207*H207,2)</f>
        <v>0</v>
      </c>
      <c r="K207" s="208" t="s">
        <v>161</v>
      </c>
      <c r="L207" s="46"/>
      <c r="M207" s="213" t="s">
        <v>28</v>
      </c>
      <c r="N207" s="214" t="s">
        <v>44</v>
      </c>
      <c r="O207" s="86"/>
      <c r="P207" s="215">
        <f>O207*H207</f>
        <v>0</v>
      </c>
      <c r="Q207" s="215">
        <v>0.00048</v>
      </c>
      <c r="R207" s="215">
        <f>Q207*H207</f>
        <v>0.0024000000000000002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305</v>
      </c>
      <c r="AT207" s="217" t="s">
        <v>157</v>
      </c>
      <c r="AU207" s="217" t="s">
        <v>178</v>
      </c>
      <c r="AY207" s="19" t="s">
        <v>154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305</v>
      </c>
      <c r="BM207" s="217" t="s">
        <v>2218</v>
      </c>
    </row>
    <row r="208" spans="1:47" s="2" customFormat="1" ht="12">
      <c r="A208" s="40"/>
      <c r="B208" s="41"/>
      <c r="C208" s="42"/>
      <c r="D208" s="219" t="s">
        <v>164</v>
      </c>
      <c r="E208" s="42"/>
      <c r="F208" s="220" t="s">
        <v>2219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164</v>
      </c>
      <c r="AU208" s="19" t="s">
        <v>178</v>
      </c>
    </row>
    <row r="209" spans="1:47" s="2" customFormat="1" ht="12">
      <c r="A209" s="40"/>
      <c r="B209" s="41"/>
      <c r="C209" s="42"/>
      <c r="D209" s="224" t="s">
        <v>166</v>
      </c>
      <c r="E209" s="42"/>
      <c r="F209" s="225" t="s">
        <v>2220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166</v>
      </c>
      <c r="AU209" s="19" t="s">
        <v>178</v>
      </c>
    </row>
    <row r="210" spans="1:51" s="13" customFormat="1" ht="12">
      <c r="A210" s="13"/>
      <c r="B210" s="226"/>
      <c r="C210" s="227"/>
      <c r="D210" s="219" t="s">
        <v>168</v>
      </c>
      <c r="E210" s="228" t="s">
        <v>28</v>
      </c>
      <c r="F210" s="229" t="s">
        <v>2221</v>
      </c>
      <c r="G210" s="227"/>
      <c r="H210" s="228" t="s">
        <v>28</v>
      </c>
      <c r="I210" s="230"/>
      <c r="J210" s="227"/>
      <c r="K210" s="227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168</v>
      </c>
      <c r="AU210" s="235" t="s">
        <v>178</v>
      </c>
      <c r="AV210" s="13" t="s">
        <v>81</v>
      </c>
      <c r="AW210" s="13" t="s">
        <v>35</v>
      </c>
      <c r="AX210" s="13" t="s">
        <v>73</v>
      </c>
      <c r="AY210" s="235" t="s">
        <v>154</v>
      </c>
    </row>
    <row r="211" spans="1:51" s="14" customFormat="1" ht="12">
      <c r="A211" s="14"/>
      <c r="B211" s="236"/>
      <c r="C211" s="237"/>
      <c r="D211" s="219" t="s">
        <v>168</v>
      </c>
      <c r="E211" s="238" t="s">
        <v>28</v>
      </c>
      <c r="F211" s="239" t="s">
        <v>2222</v>
      </c>
      <c r="G211" s="237"/>
      <c r="H211" s="240">
        <v>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168</v>
      </c>
      <c r="AU211" s="246" t="s">
        <v>178</v>
      </c>
      <c r="AV211" s="14" t="s">
        <v>83</v>
      </c>
      <c r="AW211" s="14" t="s">
        <v>35</v>
      </c>
      <c r="AX211" s="14" t="s">
        <v>81</v>
      </c>
      <c r="AY211" s="246" t="s">
        <v>154</v>
      </c>
    </row>
    <row r="212" spans="1:65" s="2" customFormat="1" ht="16.5" customHeight="1">
      <c r="A212" s="40"/>
      <c r="B212" s="41"/>
      <c r="C212" s="206" t="s">
        <v>375</v>
      </c>
      <c r="D212" s="206" t="s">
        <v>157</v>
      </c>
      <c r="E212" s="207" t="s">
        <v>2223</v>
      </c>
      <c r="F212" s="208" t="s">
        <v>2224</v>
      </c>
      <c r="G212" s="209" t="s">
        <v>190</v>
      </c>
      <c r="H212" s="210">
        <v>1</v>
      </c>
      <c r="I212" s="211"/>
      <c r="J212" s="212">
        <f>ROUND(I212*H212,2)</f>
        <v>0</v>
      </c>
      <c r="K212" s="208" t="s">
        <v>161</v>
      </c>
      <c r="L212" s="46"/>
      <c r="M212" s="213" t="s">
        <v>28</v>
      </c>
      <c r="N212" s="214" t="s">
        <v>44</v>
      </c>
      <c r="O212" s="86"/>
      <c r="P212" s="215">
        <f>O212*H212</f>
        <v>0</v>
      </c>
      <c r="Q212" s="215">
        <v>0.00224</v>
      </c>
      <c r="R212" s="215">
        <f>Q212*H212</f>
        <v>0.00224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305</v>
      </c>
      <c r="AT212" s="217" t="s">
        <v>157</v>
      </c>
      <c r="AU212" s="217" t="s">
        <v>178</v>
      </c>
      <c r="AY212" s="19" t="s">
        <v>154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81</v>
      </c>
      <c r="BK212" s="218">
        <f>ROUND(I212*H212,2)</f>
        <v>0</v>
      </c>
      <c r="BL212" s="19" t="s">
        <v>305</v>
      </c>
      <c r="BM212" s="217" t="s">
        <v>2225</v>
      </c>
    </row>
    <row r="213" spans="1:47" s="2" customFormat="1" ht="12">
      <c r="A213" s="40"/>
      <c r="B213" s="41"/>
      <c r="C213" s="42"/>
      <c r="D213" s="219" t="s">
        <v>164</v>
      </c>
      <c r="E213" s="42"/>
      <c r="F213" s="220" t="s">
        <v>2226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164</v>
      </c>
      <c r="AU213" s="19" t="s">
        <v>178</v>
      </c>
    </row>
    <row r="214" spans="1:47" s="2" customFormat="1" ht="12">
      <c r="A214" s="40"/>
      <c r="B214" s="41"/>
      <c r="C214" s="42"/>
      <c r="D214" s="224" t="s">
        <v>166</v>
      </c>
      <c r="E214" s="42"/>
      <c r="F214" s="225" t="s">
        <v>2227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166</v>
      </c>
      <c r="AU214" s="19" t="s">
        <v>178</v>
      </c>
    </row>
    <row r="215" spans="1:51" s="13" customFormat="1" ht="12">
      <c r="A215" s="13"/>
      <c r="B215" s="226"/>
      <c r="C215" s="227"/>
      <c r="D215" s="219" t="s">
        <v>168</v>
      </c>
      <c r="E215" s="228" t="s">
        <v>28</v>
      </c>
      <c r="F215" s="229" t="s">
        <v>2228</v>
      </c>
      <c r="G215" s="227"/>
      <c r="H215" s="228" t="s">
        <v>28</v>
      </c>
      <c r="I215" s="230"/>
      <c r="J215" s="227"/>
      <c r="K215" s="227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168</v>
      </c>
      <c r="AU215" s="235" t="s">
        <v>178</v>
      </c>
      <c r="AV215" s="13" t="s">
        <v>81</v>
      </c>
      <c r="AW215" s="13" t="s">
        <v>35</v>
      </c>
      <c r="AX215" s="13" t="s">
        <v>73</v>
      </c>
      <c r="AY215" s="235" t="s">
        <v>154</v>
      </c>
    </row>
    <row r="216" spans="1:51" s="14" customFormat="1" ht="12">
      <c r="A216" s="14"/>
      <c r="B216" s="236"/>
      <c r="C216" s="237"/>
      <c r="D216" s="219" t="s">
        <v>168</v>
      </c>
      <c r="E216" s="238" t="s">
        <v>28</v>
      </c>
      <c r="F216" s="239" t="s">
        <v>2206</v>
      </c>
      <c r="G216" s="237"/>
      <c r="H216" s="240">
        <v>1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168</v>
      </c>
      <c r="AU216" s="246" t="s">
        <v>178</v>
      </c>
      <c r="AV216" s="14" t="s">
        <v>83</v>
      </c>
      <c r="AW216" s="14" t="s">
        <v>35</v>
      </c>
      <c r="AX216" s="14" t="s">
        <v>81</v>
      </c>
      <c r="AY216" s="246" t="s">
        <v>154</v>
      </c>
    </row>
    <row r="217" spans="1:65" s="2" customFormat="1" ht="16.5" customHeight="1">
      <c r="A217" s="40"/>
      <c r="B217" s="41"/>
      <c r="C217" s="206" t="s">
        <v>388</v>
      </c>
      <c r="D217" s="206" t="s">
        <v>157</v>
      </c>
      <c r="E217" s="207" t="s">
        <v>2229</v>
      </c>
      <c r="F217" s="208" t="s">
        <v>2230</v>
      </c>
      <c r="G217" s="209" t="s">
        <v>190</v>
      </c>
      <c r="H217" s="210">
        <v>3</v>
      </c>
      <c r="I217" s="211"/>
      <c r="J217" s="212">
        <f>ROUND(I217*H217,2)</f>
        <v>0</v>
      </c>
      <c r="K217" s="208" t="s">
        <v>161</v>
      </c>
      <c r="L217" s="46"/>
      <c r="M217" s="213" t="s">
        <v>28</v>
      </c>
      <c r="N217" s="214" t="s">
        <v>44</v>
      </c>
      <c r="O217" s="86"/>
      <c r="P217" s="215">
        <f>O217*H217</f>
        <v>0</v>
      </c>
      <c r="Q217" s="215">
        <v>0.00201</v>
      </c>
      <c r="R217" s="215">
        <f>Q217*H217</f>
        <v>0.006030000000000001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305</v>
      </c>
      <c r="AT217" s="217" t="s">
        <v>157</v>
      </c>
      <c r="AU217" s="217" t="s">
        <v>178</v>
      </c>
      <c r="AY217" s="19" t="s">
        <v>154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81</v>
      </c>
      <c r="BK217" s="218">
        <f>ROUND(I217*H217,2)</f>
        <v>0</v>
      </c>
      <c r="BL217" s="19" t="s">
        <v>305</v>
      </c>
      <c r="BM217" s="217" t="s">
        <v>2231</v>
      </c>
    </row>
    <row r="218" spans="1:47" s="2" customFormat="1" ht="12">
      <c r="A218" s="40"/>
      <c r="B218" s="41"/>
      <c r="C218" s="42"/>
      <c r="D218" s="219" t="s">
        <v>164</v>
      </c>
      <c r="E218" s="42"/>
      <c r="F218" s="220" t="s">
        <v>2232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164</v>
      </c>
      <c r="AU218" s="19" t="s">
        <v>178</v>
      </c>
    </row>
    <row r="219" spans="1:47" s="2" customFormat="1" ht="12">
      <c r="A219" s="40"/>
      <c r="B219" s="41"/>
      <c r="C219" s="42"/>
      <c r="D219" s="224" t="s">
        <v>166</v>
      </c>
      <c r="E219" s="42"/>
      <c r="F219" s="225" t="s">
        <v>2233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166</v>
      </c>
      <c r="AU219" s="19" t="s">
        <v>178</v>
      </c>
    </row>
    <row r="220" spans="1:51" s="13" customFormat="1" ht="12">
      <c r="A220" s="13"/>
      <c r="B220" s="226"/>
      <c r="C220" s="227"/>
      <c r="D220" s="219" t="s">
        <v>168</v>
      </c>
      <c r="E220" s="228" t="s">
        <v>28</v>
      </c>
      <c r="F220" s="229" t="s">
        <v>2234</v>
      </c>
      <c r="G220" s="227"/>
      <c r="H220" s="228" t="s">
        <v>28</v>
      </c>
      <c r="I220" s="230"/>
      <c r="J220" s="227"/>
      <c r="K220" s="227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168</v>
      </c>
      <c r="AU220" s="235" t="s">
        <v>178</v>
      </c>
      <c r="AV220" s="13" t="s">
        <v>81</v>
      </c>
      <c r="AW220" s="13" t="s">
        <v>35</v>
      </c>
      <c r="AX220" s="13" t="s">
        <v>73</v>
      </c>
      <c r="AY220" s="235" t="s">
        <v>154</v>
      </c>
    </row>
    <row r="221" spans="1:51" s="14" customFormat="1" ht="12">
      <c r="A221" s="14"/>
      <c r="B221" s="236"/>
      <c r="C221" s="237"/>
      <c r="D221" s="219" t="s">
        <v>168</v>
      </c>
      <c r="E221" s="238" t="s">
        <v>28</v>
      </c>
      <c r="F221" s="239" t="s">
        <v>228</v>
      </c>
      <c r="G221" s="237"/>
      <c r="H221" s="240">
        <v>3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168</v>
      </c>
      <c r="AU221" s="246" t="s">
        <v>178</v>
      </c>
      <c r="AV221" s="14" t="s">
        <v>83</v>
      </c>
      <c r="AW221" s="14" t="s">
        <v>35</v>
      </c>
      <c r="AX221" s="14" t="s">
        <v>81</v>
      </c>
      <c r="AY221" s="246" t="s">
        <v>154</v>
      </c>
    </row>
    <row r="222" spans="1:65" s="2" customFormat="1" ht="24.15" customHeight="1">
      <c r="A222" s="40"/>
      <c r="B222" s="41"/>
      <c r="C222" s="206" t="s">
        <v>397</v>
      </c>
      <c r="D222" s="206" t="s">
        <v>157</v>
      </c>
      <c r="E222" s="207" t="s">
        <v>2235</v>
      </c>
      <c r="F222" s="208" t="s">
        <v>2236</v>
      </c>
      <c r="G222" s="209" t="s">
        <v>190</v>
      </c>
      <c r="H222" s="210">
        <v>3</v>
      </c>
      <c r="I222" s="211"/>
      <c r="J222" s="212">
        <f>ROUND(I222*H222,2)</f>
        <v>0</v>
      </c>
      <c r="K222" s="208" t="s">
        <v>28</v>
      </c>
      <c r="L222" s="46"/>
      <c r="M222" s="213" t="s">
        <v>28</v>
      </c>
      <c r="N222" s="214" t="s">
        <v>44</v>
      </c>
      <c r="O222" s="86"/>
      <c r="P222" s="215">
        <f>O222*H222</f>
        <v>0</v>
      </c>
      <c r="Q222" s="215">
        <v>0.00066</v>
      </c>
      <c r="R222" s="215">
        <f>Q222*H222</f>
        <v>0.00198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305</v>
      </c>
      <c r="AT222" s="217" t="s">
        <v>157</v>
      </c>
      <c r="AU222" s="217" t="s">
        <v>178</v>
      </c>
      <c r="AY222" s="19" t="s">
        <v>154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81</v>
      </c>
      <c r="BK222" s="218">
        <f>ROUND(I222*H222,2)</f>
        <v>0</v>
      </c>
      <c r="BL222" s="19" t="s">
        <v>305</v>
      </c>
      <c r="BM222" s="217" t="s">
        <v>2237</v>
      </c>
    </row>
    <row r="223" spans="1:47" s="2" customFormat="1" ht="12">
      <c r="A223" s="40"/>
      <c r="B223" s="41"/>
      <c r="C223" s="42"/>
      <c r="D223" s="219" t="s">
        <v>164</v>
      </c>
      <c r="E223" s="42"/>
      <c r="F223" s="220" t="s">
        <v>2238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164</v>
      </c>
      <c r="AU223" s="19" t="s">
        <v>178</v>
      </c>
    </row>
    <row r="224" spans="1:51" s="13" customFormat="1" ht="12">
      <c r="A224" s="13"/>
      <c r="B224" s="226"/>
      <c r="C224" s="227"/>
      <c r="D224" s="219" t="s">
        <v>168</v>
      </c>
      <c r="E224" s="228" t="s">
        <v>28</v>
      </c>
      <c r="F224" s="229" t="s">
        <v>2207</v>
      </c>
      <c r="G224" s="227"/>
      <c r="H224" s="228" t="s">
        <v>28</v>
      </c>
      <c r="I224" s="230"/>
      <c r="J224" s="227"/>
      <c r="K224" s="227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168</v>
      </c>
      <c r="AU224" s="235" t="s">
        <v>178</v>
      </c>
      <c r="AV224" s="13" t="s">
        <v>81</v>
      </c>
      <c r="AW224" s="13" t="s">
        <v>35</v>
      </c>
      <c r="AX224" s="13" t="s">
        <v>73</v>
      </c>
      <c r="AY224" s="235" t="s">
        <v>154</v>
      </c>
    </row>
    <row r="225" spans="1:51" s="14" customFormat="1" ht="12">
      <c r="A225" s="14"/>
      <c r="B225" s="236"/>
      <c r="C225" s="237"/>
      <c r="D225" s="219" t="s">
        <v>168</v>
      </c>
      <c r="E225" s="238" t="s">
        <v>28</v>
      </c>
      <c r="F225" s="239" t="s">
        <v>228</v>
      </c>
      <c r="G225" s="237"/>
      <c r="H225" s="240">
        <v>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168</v>
      </c>
      <c r="AU225" s="246" t="s">
        <v>178</v>
      </c>
      <c r="AV225" s="14" t="s">
        <v>83</v>
      </c>
      <c r="AW225" s="14" t="s">
        <v>35</v>
      </c>
      <c r="AX225" s="14" t="s">
        <v>81</v>
      </c>
      <c r="AY225" s="246" t="s">
        <v>154</v>
      </c>
    </row>
    <row r="226" spans="1:65" s="2" customFormat="1" ht="21.75" customHeight="1">
      <c r="A226" s="40"/>
      <c r="B226" s="41"/>
      <c r="C226" s="206" t="s">
        <v>405</v>
      </c>
      <c r="D226" s="206" t="s">
        <v>157</v>
      </c>
      <c r="E226" s="207" t="s">
        <v>2239</v>
      </c>
      <c r="F226" s="208" t="s">
        <v>2240</v>
      </c>
      <c r="G226" s="209" t="s">
        <v>190</v>
      </c>
      <c r="H226" s="210">
        <v>23</v>
      </c>
      <c r="I226" s="211"/>
      <c r="J226" s="212">
        <f>ROUND(I226*H226,2)</f>
        <v>0</v>
      </c>
      <c r="K226" s="208" t="s">
        <v>161</v>
      </c>
      <c r="L226" s="46"/>
      <c r="M226" s="213" t="s">
        <v>28</v>
      </c>
      <c r="N226" s="214" t="s">
        <v>44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305</v>
      </c>
      <c r="AT226" s="217" t="s">
        <v>157</v>
      </c>
      <c r="AU226" s="217" t="s">
        <v>178</v>
      </c>
      <c r="AY226" s="19" t="s">
        <v>154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81</v>
      </c>
      <c r="BK226" s="218">
        <f>ROUND(I226*H226,2)</f>
        <v>0</v>
      </c>
      <c r="BL226" s="19" t="s">
        <v>305</v>
      </c>
      <c r="BM226" s="217" t="s">
        <v>2241</v>
      </c>
    </row>
    <row r="227" spans="1:47" s="2" customFormat="1" ht="12">
      <c r="A227" s="40"/>
      <c r="B227" s="41"/>
      <c r="C227" s="42"/>
      <c r="D227" s="219" t="s">
        <v>164</v>
      </c>
      <c r="E227" s="42"/>
      <c r="F227" s="220" t="s">
        <v>2242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164</v>
      </c>
      <c r="AU227" s="19" t="s">
        <v>178</v>
      </c>
    </row>
    <row r="228" spans="1:47" s="2" customFormat="1" ht="12">
      <c r="A228" s="40"/>
      <c r="B228" s="41"/>
      <c r="C228" s="42"/>
      <c r="D228" s="224" t="s">
        <v>166</v>
      </c>
      <c r="E228" s="42"/>
      <c r="F228" s="225" t="s">
        <v>2243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166</v>
      </c>
      <c r="AU228" s="19" t="s">
        <v>178</v>
      </c>
    </row>
    <row r="229" spans="1:65" s="2" customFormat="1" ht="16.5" customHeight="1">
      <c r="A229" s="40"/>
      <c r="B229" s="41"/>
      <c r="C229" s="206" t="s">
        <v>413</v>
      </c>
      <c r="D229" s="206" t="s">
        <v>157</v>
      </c>
      <c r="E229" s="207" t="s">
        <v>2244</v>
      </c>
      <c r="F229" s="208" t="s">
        <v>2245</v>
      </c>
      <c r="G229" s="209" t="s">
        <v>207</v>
      </c>
      <c r="H229" s="210">
        <v>3</v>
      </c>
      <c r="I229" s="211"/>
      <c r="J229" s="212">
        <f>ROUND(I229*H229,2)</f>
        <v>0</v>
      </c>
      <c r="K229" s="208" t="s">
        <v>161</v>
      </c>
      <c r="L229" s="46"/>
      <c r="M229" s="213" t="s">
        <v>28</v>
      </c>
      <c r="N229" s="214" t="s">
        <v>44</v>
      </c>
      <c r="O229" s="86"/>
      <c r="P229" s="215">
        <f>O229*H229</f>
        <v>0</v>
      </c>
      <c r="Q229" s="215">
        <v>0.00179</v>
      </c>
      <c r="R229" s="215">
        <f>Q229*H229</f>
        <v>0.00537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305</v>
      </c>
      <c r="AT229" s="217" t="s">
        <v>157</v>
      </c>
      <c r="AU229" s="217" t="s">
        <v>178</v>
      </c>
      <c r="AY229" s="19" t="s">
        <v>154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305</v>
      </c>
      <c r="BM229" s="217" t="s">
        <v>2246</v>
      </c>
    </row>
    <row r="230" spans="1:47" s="2" customFormat="1" ht="12">
      <c r="A230" s="40"/>
      <c r="B230" s="41"/>
      <c r="C230" s="42"/>
      <c r="D230" s="219" t="s">
        <v>164</v>
      </c>
      <c r="E230" s="42"/>
      <c r="F230" s="220" t="s">
        <v>2247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164</v>
      </c>
      <c r="AU230" s="19" t="s">
        <v>178</v>
      </c>
    </row>
    <row r="231" spans="1:47" s="2" customFormat="1" ht="12">
      <c r="A231" s="40"/>
      <c r="B231" s="41"/>
      <c r="C231" s="42"/>
      <c r="D231" s="224" t="s">
        <v>166</v>
      </c>
      <c r="E231" s="42"/>
      <c r="F231" s="225" t="s">
        <v>2248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166</v>
      </c>
      <c r="AU231" s="19" t="s">
        <v>178</v>
      </c>
    </row>
    <row r="232" spans="1:51" s="13" customFormat="1" ht="12">
      <c r="A232" s="13"/>
      <c r="B232" s="226"/>
      <c r="C232" s="227"/>
      <c r="D232" s="219" t="s">
        <v>168</v>
      </c>
      <c r="E232" s="228" t="s">
        <v>28</v>
      </c>
      <c r="F232" s="229" t="s">
        <v>2249</v>
      </c>
      <c r="G232" s="227"/>
      <c r="H232" s="228" t="s">
        <v>28</v>
      </c>
      <c r="I232" s="230"/>
      <c r="J232" s="227"/>
      <c r="K232" s="227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168</v>
      </c>
      <c r="AU232" s="235" t="s">
        <v>178</v>
      </c>
      <c r="AV232" s="13" t="s">
        <v>81</v>
      </c>
      <c r="AW232" s="13" t="s">
        <v>35</v>
      </c>
      <c r="AX232" s="13" t="s">
        <v>73</v>
      </c>
      <c r="AY232" s="235" t="s">
        <v>154</v>
      </c>
    </row>
    <row r="233" spans="1:51" s="14" customFormat="1" ht="12">
      <c r="A233" s="14"/>
      <c r="B233" s="236"/>
      <c r="C233" s="237"/>
      <c r="D233" s="219" t="s">
        <v>168</v>
      </c>
      <c r="E233" s="238" t="s">
        <v>28</v>
      </c>
      <c r="F233" s="239" t="s">
        <v>178</v>
      </c>
      <c r="G233" s="237"/>
      <c r="H233" s="240">
        <v>3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168</v>
      </c>
      <c r="AU233" s="246" t="s">
        <v>178</v>
      </c>
      <c r="AV233" s="14" t="s">
        <v>83</v>
      </c>
      <c r="AW233" s="14" t="s">
        <v>35</v>
      </c>
      <c r="AX233" s="14" t="s">
        <v>81</v>
      </c>
      <c r="AY233" s="246" t="s">
        <v>154</v>
      </c>
    </row>
    <row r="234" spans="1:65" s="2" customFormat="1" ht="16.5" customHeight="1">
      <c r="A234" s="40"/>
      <c r="B234" s="41"/>
      <c r="C234" s="206" t="s">
        <v>419</v>
      </c>
      <c r="D234" s="206" t="s">
        <v>157</v>
      </c>
      <c r="E234" s="207" t="s">
        <v>2250</v>
      </c>
      <c r="F234" s="208" t="s">
        <v>2251</v>
      </c>
      <c r="G234" s="209" t="s">
        <v>207</v>
      </c>
      <c r="H234" s="210">
        <v>2</v>
      </c>
      <c r="I234" s="211"/>
      <c r="J234" s="212">
        <f>ROUND(I234*H234,2)</f>
        <v>0</v>
      </c>
      <c r="K234" s="208" t="s">
        <v>161</v>
      </c>
      <c r="L234" s="46"/>
      <c r="M234" s="213" t="s">
        <v>28</v>
      </c>
      <c r="N234" s="214" t="s">
        <v>44</v>
      </c>
      <c r="O234" s="86"/>
      <c r="P234" s="215">
        <f>O234*H234</f>
        <v>0</v>
      </c>
      <c r="Q234" s="215">
        <v>0.001</v>
      </c>
      <c r="R234" s="215">
        <f>Q234*H234</f>
        <v>0.002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305</v>
      </c>
      <c r="AT234" s="217" t="s">
        <v>157</v>
      </c>
      <c r="AU234" s="217" t="s">
        <v>178</v>
      </c>
      <c r="AY234" s="19" t="s">
        <v>154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81</v>
      </c>
      <c r="BK234" s="218">
        <f>ROUND(I234*H234,2)</f>
        <v>0</v>
      </c>
      <c r="BL234" s="19" t="s">
        <v>305</v>
      </c>
      <c r="BM234" s="217" t="s">
        <v>2252</v>
      </c>
    </row>
    <row r="235" spans="1:47" s="2" customFormat="1" ht="12">
      <c r="A235" s="40"/>
      <c r="B235" s="41"/>
      <c r="C235" s="42"/>
      <c r="D235" s="219" t="s">
        <v>164</v>
      </c>
      <c r="E235" s="42"/>
      <c r="F235" s="220" t="s">
        <v>2253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164</v>
      </c>
      <c r="AU235" s="19" t="s">
        <v>178</v>
      </c>
    </row>
    <row r="236" spans="1:47" s="2" customFormat="1" ht="12">
      <c r="A236" s="40"/>
      <c r="B236" s="41"/>
      <c r="C236" s="42"/>
      <c r="D236" s="224" t="s">
        <v>166</v>
      </c>
      <c r="E236" s="42"/>
      <c r="F236" s="225" t="s">
        <v>2254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166</v>
      </c>
      <c r="AU236" s="19" t="s">
        <v>178</v>
      </c>
    </row>
    <row r="237" spans="1:51" s="13" customFormat="1" ht="12">
      <c r="A237" s="13"/>
      <c r="B237" s="226"/>
      <c r="C237" s="227"/>
      <c r="D237" s="219" t="s">
        <v>168</v>
      </c>
      <c r="E237" s="228" t="s">
        <v>28</v>
      </c>
      <c r="F237" s="229" t="s">
        <v>2255</v>
      </c>
      <c r="G237" s="227"/>
      <c r="H237" s="228" t="s">
        <v>28</v>
      </c>
      <c r="I237" s="230"/>
      <c r="J237" s="227"/>
      <c r="K237" s="227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168</v>
      </c>
      <c r="AU237" s="235" t="s">
        <v>178</v>
      </c>
      <c r="AV237" s="13" t="s">
        <v>81</v>
      </c>
      <c r="AW237" s="13" t="s">
        <v>35</v>
      </c>
      <c r="AX237" s="13" t="s">
        <v>73</v>
      </c>
      <c r="AY237" s="235" t="s">
        <v>154</v>
      </c>
    </row>
    <row r="238" spans="1:51" s="14" customFormat="1" ht="12">
      <c r="A238" s="14"/>
      <c r="B238" s="236"/>
      <c r="C238" s="237"/>
      <c r="D238" s="219" t="s">
        <v>168</v>
      </c>
      <c r="E238" s="238" t="s">
        <v>28</v>
      </c>
      <c r="F238" s="239" t="s">
        <v>178</v>
      </c>
      <c r="G238" s="237"/>
      <c r="H238" s="240">
        <v>3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168</v>
      </c>
      <c r="AU238" s="246" t="s">
        <v>178</v>
      </c>
      <c r="AV238" s="14" t="s">
        <v>83</v>
      </c>
      <c r="AW238" s="14" t="s">
        <v>35</v>
      </c>
      <c r="AX238" s="14" t="s">
        <v>73</v>
      </c>
      <c r="AY238" s="246" t="s">
        <v>154</v>
      </c>
    </row>
    <row r="239" spans="1:51" s="13" customFormat="1" ht="12">
      <c r="A239" s="13"/>
      <c r="B239" s="226"/>
      <c r="C239" s="227"/>
      <c r="D239" s="219" t="s">
        <v>168</v>
      </c>
      <c r="E239" s="228" t="s">
        <v>28</v>
      </c>
      <c r="F239" s="229" t="s">
        <v>2256</v>
      </c>
      <c r="G239" s="227"/>
      <c r="H239" s="228" t="s">
        <v>28</v>
      </c>
      <c r="I239" s="230"/>
      <c r="J239" s="227"/>
      <c r="K239" s="227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168</v>
      </c>
      <c r="AU239" s="235" t="s">
        <v>178</v>
      </c>
      <c r="AV239" s="13" t="s">
        <v>81</v>
      </c>
      <c r="AW239" s="13" t="s">
        <v>35</v>
      </c>
      <c r="AX239" s="13" t="s">
        <v>73</v>
      </c>
      <c r="AY239" s="235" t="s">
        <v>154</v>
      </c>
    </row>
    <row r="240" spans="1:51" s="14" customFormat="1" ht="12">
      <c r="A240" s="14"/>
      <c r="B240" s="236"/>
      <c r="C240" s="237"/>
      <c r="D240" s="219" t="s">
        <v>168</v>
      </c>
      <c r="E240" s="238" t="s">
        <v>28</v>
      </c>
      <c r="F240" s="239" t="s">
        <v>83</v>
      </c>
      <c r="G240" s="237"/>
      <c r="H240" s="240">
        <v>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168</v>
      </c>
      <c r="AU240" s="246" t="s">
        <v>178</v>
      </c>
      <c r="AV240" s="14" t="s">
        <v>83</v>
      </c>
      <c r="AW240" s="14" t="s">
        <v>35</v>
      </c>
      <c r="AX240" s="14" t="s">
        <v>81</v>
      </c>
      <c r="AY240" s="246" t="s">
        <v>154</v>
      </c>
    </row>
    <row r="241" spans="1:65" s="2" customFormat="1" ht="16.5" customHeight="1">
      <c r="A241" s="40"/>
      <c r="B241" s="41"/>
      <c r="C241" s="206" t="s">
        <v>425</v>
      </c>
      <c r="D241" s="206" t="s">
        <v>157</v>
      </c>
      <c r="E241" s="207" t="s">
        <v>2257</v>
      </c>
      <c r="F241" s="208" t="s">
        <v>2258</v>
      </c>
      <c r="G241" s="209" t="s">
        <v>207</v>
      </c>
      <c r="H241" s="210">
        <v>3</v>
      </c>
      <c r="I241" s="211"/>
      <c r="J241" s="212">
        <f>ROUND(I241*H241,2)</f>
        <v>0</v>
      </c>
      <c r="K241" s="208" t="s">
        <v>161</v>
      </c>
      <c r="L241" s="46"/>
      <c r="M241" s="213" t="s">
        <v>28</v>
      </c>
      <c r="N241" s="214" t="s">
        <v>44</v>
      </c>
      <c r="O241" s="86"/>
      <c r="P241" s="215">
        <f>O241*H241</f>
        <v>0</v>
      </c>
      <c r="Q241" s="215">
        <v>0.00031</v>
      </c>
      <c r="R241" s="215">
        <f>Q241*H241</f>
        <v>0.00093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305</v>
      </c>
      <c r="AT241" s="217" t="s">
        <v>157</v>
      </c>
      <c r="AU241" s="217" t="s">
        <v>178</v>
      </c>
      <c r="AY241" s="19" t="s">
        <v>154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81</v>
      </c>
      <c r="BK241" s="218">
        <f>ROUND(I241*H241,2)</f>
        <v>0</v>
      </c>
      <c r="BL241" s="19" t="s">
        <v>305</v>
      </c>
      <c r="BM241" s="217" t="s">
        <v>2259</v>
      </c>
    </row>
    <row r="242" spans="1:47" s="2" customFormat="1" ht="12">
      <c r="A242" s="40"/>
      <c r="B242" s="41"/>
      <c r="C242" s="42"/>
      <c r="D242" s="219" t="s">
        <v>164</v>
      </c>
      <c r="E242" s="42"/>
      <c r="F242" s="220" t="s">
        <v>2260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164</v>
      </c>
      <c r="AU242" s="19" t="s">
        <v>178</v>
      </c>
    </row>
    <row r="243" spans="1:47" s="2" customFormat="1" ht="12">
      <c r="A243" s="40"/>
      <c r="B243" s="41"/>
      <c r="C243" s="42"/>
      <c r="D243" s="224" t="s">
        <v>166</v>
      </c>
      <c r="E243" s="42"/>
      <c r="F243" s="225" t="s">
        <v>2261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166</v>
      </c>
      <c r="AU243" s="19" t="s">
        <v>178</v>
      </c>
    </row>
    <row r="244" spans="1:51" s="13" customFormat="1" ht="12">
      <c r="A244" s="13"/>
      <c r="B244" s="226"/>
      <c r="C244" s="227"/>
      <c r="D244" s="219" t="s">
        <v>168</v>
      </c>
      <c r="E244" s="228" t="s">
        <v>28</v>
      </c>
      <c r="F244" s="229" t="s">
        <v>2262</v>
      </c>
      <c r="G244" s="227"/>
      <c r="H244" s="228" t="s">
        <v>28</v>
      </c>
      <c r="I244" s="230"/>
      <c r="J244" s="227"/>
      <c r="K244" s="227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168</v>
      </c>
      <c r="AU244" s="235" t="s">
        <v>178</v>
      </c>
      <c r="AV244" s="13" t="s">
        <v>81</v>
      </c>
      <c r="AW244" s="13" t="s">
        <v>35</v>
      </c>
      <c r="AX244" s="13" t="s">
        <v>73</v>
      </c>
      <c r="AY244" s="235" t="s">
        <v>154</v>
      </c>
    </row>
    <row r="245" spans="1:51" s="14" customFormat="1" ht="12">
      <c r="A245" s="14"/>
      <c r="B245" s="236"/>
      <c r="C245" s="237"/>
      <c r="D245" s="219" t="s">
        <v>168</v>
      </c>
      <c r="E245" s="238" t="s">
        <v>28</v>
      </c>
      <c r="F245" s="239" t="s">
        <v>178</v>
      </c>
      <c r="G245" s="237"/>
      <c r="H245" s="240">
        <v>3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168</v>
      </c>
      <c r="AU245" s="246" t="s">
        <v>178</v>
      </c>
      <c r="AV245" s="14" t="s">
        <v>83</v>
      </c>
      <c r="AW245" s="14" t="s">
        <v>35</v>
      </c>
      <c r="AX245" s="14" t="s">
        <v>81</v>
      </c>
      <c r="AY245" s="246" t="s">
        <v>154</v>
      </c>
    </row>
    <row r="246" spans="1:65" s="2" customFormat="1" ht="21.75" customHeight="1">
      <c r="A246" s="40"/>
      <c r="B246" s="41"/>
      <c r="C246" s="206" t="s">
        <v>432</v>
      </c>
      <c r="D246" s="206" t="s">
        <v>157</v>
      </c>
      <c r="E246" s="207" t="s">
        <v>2263</v>
      </c>
      <c r="F246" s="208" t="s">
        <v>2264</v>
      </c>
      <c r="G246" s="209" t="s">
        <v>207</v>
      </c>
      <c r="H246" s="210">
        <v>1</v>
      </c>
      <c r="I246" s="211"/>
      <c r="J246" s="212">
        <f>ROUND(I246*H246,2)</f>
        <v>0</v>
      </c>
      <c r="K246" s="208" t="s">
        <v>161</v>
      </c>
      <c r="L246" s="46"/>
      <c r="M246" s="213" t="s">
        <v>28</v>
      </c>
      <c r="N246" s="214" t="s">
        <v>44</v>
      </c>
      <c r="O246" s="86"/>
      <c r="P246" s="215">
        <f>O246*H246</f>
        <v>0</v>
      </c>
      <c r="Q246" s="215">
        <v>0.00077</v>
      </c>
      <c r="R246" s="215">
        <f>Q246*H246</f>
        <v>0.00077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305</v>
      </c>
      <c r="AT246" s="217" t="s">
        <v>157</v>
      </c>
      <c r="AU246" s="217" t="s">
        <v>178</v>
      </c>
      <c r="AY246" s="19" t="s">
        <v>154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81</v>
      </c>
      <c r="BK246" s="218">
        <f>ROUND(I246*H246,2)</f>
        <v>0</v>
      </c>
      <c r="BL246" s="19" t="s">
        <v>305</v>
      </c>
      <c r="BM246" s="217" t="s">
        <v>2265</v>
      </c>
    </row>
    <row r="247" spans="1:47" s="2" customFormat="1" ht="12">
      <c r="A247" s="40"/>
      <c r="B247" s="41"/>
      <c r="C247" s="42"/>
      <c r="D247" s="219" t="s">
        <v>164</v>
      </c>
      <c r="E247" s="42"/>
      <c r="F247" s="220" t="s">
        <v>2266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164</v>
      </c>
      <c r="AU247" s="19" t="s">
        <v>178</v>
      </c>
    </row>
    <row r="248" spans="1:47" s="2" customFormat="1" ht="12">
      <c r="A248" s="40"/>
      <c r="B248" s="41"/>
      <c r="C248" s="42"/>
      <c r="D248" s="224" t="s">
        <v>166</v>
      </c>
      <c r="E248" s="42"/>
      <c r="F248" s="225" t="s">
        <v>2267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166</v>
      </c>
      <c r="AU248" s="19" t="s">
        <v>178</v>
      </c>
    </row>
    <row r="249" spans="1:65" s="2" customFormat="1" ht="37.8" customHeight="1">
      <c r="A249" s="40"/>
      <c r="B249" s="41"/>
      <c r="C249" s="206" t="s">
        <v>442</v>
      </c>
      <c r="D249" s="206" t="s">
        <v>157</v>
      </c>
      <c r="E249" s="207" t="s">
        <v>2268</v>
      </c>
      <c r="F249" s="208" t="s">
        <v>2269</v>
      </c>
      <c r="G249" s="209" t="s">
        <v>207</v>
      </c>
      <c r="H249" s="210">
        <v>1</v>
      </c>
      <c r="I249" s="211"/>
      <c r="J249" s="212">
        <f>ROUND(I249*H249,2)</f>
        <v>0</v>
      </c>
      <c r="K249" s="208" t="s">
        <v>28</v>
      </c>
      <c r="L249" s="46"/>
      <c r="M249" s="213" t="s">
        <v>28</v>
      </c>
      <c r="N249" s="214" t="s">
        <v>44</v>
      </c>
      <c r="O249" s="86"/>
      <c r="P249" s="215">
        <f>O249*H249</f>
        <v>0</v>
      </c>
      <c r="Q249" s="215">
        <v>0.001</v>
      </c>
      <c r="R249" s="215">
        <f>Q249*H249</f>
        <v>0.001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305</v>
      </c>
      <c r="AT249" s="217" t="s">
        <v>157</v>
      </c>
      <c r="AU249" s="217" t="s">
        <v>178</v>
      </c>
      <c r="AY249" s="19" t="s">
        <v>154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305</v>
      </c>
      <c r="BM249" s="217" t="s">
        <v>2270</v>
      </c>
    </row>
    <row r="250" spans="1:47" s="2" customFormat="1" ht="12">
      <c r="A250" s="40"/>
      <c r="B250" s="41"/>
      <c r="C250" s="42"/>
      <c r="D250" s="219" t="s">
        <v>164</v>
      </c>
      <c r="E250" s="42"/>
      <c r="F250" s="220" t="s">
        <v>2269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164</v>
      </c>
      <c r="AU250" s="19" t="s">
        <v>178</v>
      </c>
    </row>
    <row r="251" spans="1:65" s="2" customFormat="1" ht="24.15" customHeight="1">
      <c r="A251" s="40"/>
      <c r="B251" s="41"/>
      <c r="C251" s="206" t="s">
        <v>446</v>
      </c>
      <c r="D251" s="206" t="s">
        <v>157</v>
      </c>
      <c r="E251" s="207" t="s">
        <v>2271</v>
      </c>
      <c r="F251" s="208" t="s">
        <v>2272</v>
      </c>
      <c r="G251" s="209" t="s">
        <v>549</v>
      </c>
      <c r="H251" s="210">
        <v>0.013</v>
      </c>
      <c r="I251" s="211"/>
      <c r="J251" s="212">
        <f>ROUND(I251*H251,2)</f>
        <v>0</v>
      </c>
      <c r="K251" s="208" t="s">
        <v>161</v>
      </c>
      <c r="L251" s="46"/>
      <c r="M251" s="213" t="s">
        <v>28</v>
      </c>
      <c r="N251" s="214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305</v>
      </c>
      <c r="AT251" s="217" t="s">
        <v>157</v>
      </c>
      <c r="AU251" s="217" t="s">
        <v>178</v>
      </c>
      <c r="AY251" s="19" t="s">
        <v>154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81</v>
      </c>
      <c r="BK251" s="218">
        <f>ROUND(I251*H251,2)</f>
        <v>0</v>
      </c>
      <c r="BL251" s="19" t="s">
        <v>305</v>
      </c>
      <c r="BM251" s="217" t="s">
        <v>2273</v>
      </c>
    </row>
    <row r="252" spans="1:47" s="2" customFormat="1" ht="12">
      <c r="A252" s="40"/>
      <c r="B252" s="41"/>
      <c r="C252" s="42"/>
      <c r="D252" s="219" t="s">
        <v>164</v>
      </c>
      <c r="E252" s="42"/>
      <c r="F252" s="220" t="s">
        <v>2274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164</v>
      </c>
      <c r="AU252" s="19" t="s">
        <v>178</v>
      </c>
    </row>
    <row r="253" spans="1:47" s="2" customFormat="1" ht="12">
      <c r="A253" s="40"/>
      <c r="B253" s="41"/>
      <c r="C253" s="42"/>
      <c r="D253" s="224" t="s">
        <v>166</v>
      </c>
      <c r="E253" s="42"/>
      <c r="F253" s="225" t="s">
        <v>2275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166</v>
      </c>
      <c r="AU253" s="19" t="s">
        <v>178</v>
      </c>
    </row>
    <row r="254" spans="1:51" s="13" customFormat="1" ht="12">
      <c r="A254" s="13"/>
      <c r="B254" s="226"/>
      <c r="C254" s="227"/>
      <c r="D254" s="219" t="s">
        <v>168</v>
      </c>
      <c r="E254" s="228" t="s">
        <v>28</v>
      </c>
      <c r="F254" s="229" t="s">
        <v>2276</v>
      </c>
      <c r="G254" s="227"/>
      <c r="H254" s="228" t="s">
        <v>28</v>
      </c>
      <c r="I254" s="230"/>
      <c r="J254" s="227"/>
      <c r="K254" s="227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168</v>
      </c>
      <c r="AU254" s="235" t="s">
        <v>178</v>
      </c>
      <c r="AV254" s="13" t="s">
        <v>81</v>
      </c>
      <c r="AW254" s="13" t="s">
        <v>35</v>
      </c>
      <c r="AX254" s="13" t="s">
        <v>73</v>
      </c>
      <c r="AY254" s="235" t="s">
        <v>154</v>
      </c>
    </row>
    <row r="255" spans="1:51" s="14" customFormat="1" ht="12">
      <c r="A255" s="14"/>
      <c r="B255" s="236"/>
      <c r="C255" s="237"/>
      <c r="D255" s="219" t="s">
        <v>168</v>
      </c>
      <c r="E255" s="238" t="s">
        <v>28</v>
      </c>
      <c r="F255" s="239" t="s">
        <v>2277</v>
      </c>
      <c r="G255" s="237"/>
      <c r="H255" s="240">
        <v>0.013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168</v>
      </c>
      <c r="AU255" s="246" t="s">
        <v>178</v>
      </c>
      <c r="AV255" s="14" t="s">
        <v>83</v>
      </c>
      <c r="AW255" s="14" t="s">
        <v>35</v>
      </c>
      <c r="AX255" s="14" t="s">
        <v>81</v>
      </c>
      <c r="AY255" s="246" t="s">
        <v>154</v>
      </c>
    </row>
    <row r="256" spans="1:63" s="12" customFormat="1" ht="20.85" customHeight="1">
      <c r="A256" s="12"/>
      <c r="B256" s="190"/>
      <c r="C256" s="191"/>
      <c r="D256" s="192" t="s">
        <v>72</v>
      </c>
      <c r="E256" s="204" t="s">
        <v>2278</v>
      </c>
      <c r="F256" s="204" t="s">
        <v>2279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SUM(P257:P355)</f>
        <v>0</v>
      </c>
      <c r="Q256" s="198"/>
      <c r="R256" s="199">
        <f>SUM(R257:R355)</f>
        <v>0.07050999999999999</v>
      </c>
      <c r="S256" s="198"/>
      <c r="T256" s="200">
        <f>SUM(T257:T355)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83</v>
      </c>
      <c r="AT256" s="202" t="s">
        <v>72</v>
      </c>
      <c r="AU256" s="202" t="s">
        <v>83</v>
      </c>
      <c r="AY256" s="201" t="s">
        <v>154</v>
      </c>
      <c r="BK256" s="203">
        <f>SUM(BK257:BK355)</f>
        <v>0</v>
      </c>
    </row>
    <row r="257" spans="1:65" s="2" customFormat="1" ht="24.15" customHeight="1">
      <c r="A257" s="40"/>
      <c r="B257" s="41"/>
      <c r="C257" s="206" t="s">
        <v>449</v>
      </c>
      <c r="D257" s="206" t="s">
        <v>157</v>
      </c>
      <c r="E257" s="207" t="s">
        <v>2280</v>
      </c>
      <c r="F257" s="208" t="s">
        <v>2281</v>
      </c>
      <c r="G257" s="209" t="s">
        <v>190</v>
      </c>
      <c r="H257" s="210">
        <v>15</v>
      </c>
      <c r="I257" s="211"/>
      <c r="J257" s="212">
        <f>ROUND(I257*H257,2)</f>
        <v>0</v>
      </c>
      <c r="K257" s="208" t="s">
        <v>161</v>
      </c>
      <c r="L257" s="46"/>
      <c r="M257" s="213" t="s">
        <v>28</v>
      </c>
      <c r="N257" s="214" t="s">
        <v>44</v>
      </c>
      <c r="O257" s="86"/>
      <c r="P257" s="215">
        <f>O257*H257</f>
        <v>0</v>
      </c>
      <c r="Q257" s="215">
        <v>0.00084</v>
      </c>
      <c r="R257" s="215">
        <f>Q257*H257</f>
        <v>0.0126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305</v>
      </c>
      <c r="AT257" s="217" t="s">
        <v>157</v>
      </c>
      <c r="AU257" s="217" t="s">
        <v>178</v>
      </c>
      <c r="AY257" s="19" t="s">
        <v>154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81</v>
      </c>
      <c r="BK257" s="218">
        <f>ROUND(I257*H257,2)</f>
        <v>0</v>
      </c>
      <c r="BL257" s="19" t="s">
        <v>305</v>
      </c>
      <c r="BM257" s="217" t="s">
        <v>2282</v>
      </c>
    </row>
    <row r="258" spans="1:47" s="2" customFormat="1" ht="12">
      <c r="A258" s="40"/>
      <c r="B258" s="41"/>
      <c r="C258" s="42"/>
      <c r="D258" s="219" t="s">
        <v>164</v>
      </c>
      <c r="E258" s="42"/>
      <c r="F258" s="220" t="s">
        <v>2283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164</v>
      </c>
      <c r="AU258" s="19" t="s">
        <v>178</v>
      </c>
    </row>
    <row r="259" spans="1:47" s="2" customFormat="1" ht="12">
      <c r="A259" s="40"/>
      <c r="B259" s="41"/>
      <c r="C259" s="42"/>
      <c r="D259" s="224" t="s">
        <v>166</v>
      </c>
      <c r="E259" s="42"/>
      <c r="F259" s="225" t="s">
        <v>2284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166</v>
      </c>
      <c r="AU259" s="19" t="s">
        <v>178</v>
      </c>
    </row>
    <row r="260" spans="1:51" s="13" customFormat="1" ht="12">
      <c r="A260" s="13"/>
      <c r="B260" s="226"/>
      <c r="C260" s="227"/>
      <c r="D260" s="219" t="s">
        <v>168</v>
      </c>
      <c r="E260" s="228" t="s">
        <v>28</v>
      </c>
      <c r="F260" s="229" t="s">
        <v>2285</v>
      </c>
      <c r="G260" s="227"/>
      <c r="H260" s="228" t="s">
        <v>28</v>
      </c>
      <c r="I260" s="230"/>
      <c r="J260" s="227"/>
      <c r="K260" s="227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168</v>
      </c>
      <c r="AU260" s="235" t="s">
        <v>178</v>
      </c>
      <c r="AV260" s="13" t="s">
        <v>81</v>
      </c>
      <c r="AW260" s="13" t="s">
        <v>35</v>
      </c>
      <c r="AX260" s="13" t="s">
        <v>73</v>
      </c>
      <c r="AY260" s="235" t="s">
        <v>154</v>
      </c>
    </row>
    <row r="261" spans="1:51" s="14" customFormat="1" ht="12">
      <c r="A261" s="14"/>
      <c r="B261" s="236"/>
      <c r="C261" s="237"/>
      <c r="D261" s="219" t="s">
        <v>168</v>
      </c>
      <c r="E261" s="238" t="s">
        <v>28</v>
      </c>
      <c r="F261" s="239" t="s">
        <v>736</v>
      </c>
      <c r="G261" s="237"/>
      <c r="H261" s="240">
        <v>15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168</v>
      </c>
      <c r="AU261" s="246" t="s">
        <v>178</v>
      </c>
      <c r="AV261" s="14" t="s">
        <v>83</v>
      </c>
      <c r="AW261" s="14" t="s">
        <v>35</v>
      </c>
      <c r="AX261" s="14" t="s">
        <v>81</v>
      </c>
      <c r="AY261" s="246" t="s">
        <v>154</v>
      </c>
    </row>
    <row r="262" spans="1:65" s="2" customFormat="1" ht="24.15" customHeight="1">
      <c r="A262" s="40"/>
      <c r="B262" s="41"/>
      <c r="C262" s="206" t="s">
        <v>453</v>
      </c>
      <c r="D262" s="206" t="s">
        <v>157</v>
      </c>
      <c r="E262" s="207" t="s">
        <v>2286</v>
      </c>
      <c r="F262" s="208" t="s">
        <v>2287</v>
      </c>
      <c r="G262" s="209" t="s">
        <v>190</v>
      </c>
      <c r="H262" s="210">
        <v>20</v>
      </c>
      <c r="I262" s="211"/>
      <c r="J262" s="212">
        <f>ROUND(I262*H262,2)</f>
        <v>0</v>
      </c>
      <c r="K262" s="208" t="s">
        <v>161</v>
      </c>
      <c r="L262" s="46"/>
      <c r="M262" s="213" t="s">
        <v>28</v>
      </c>
      <c r="N262" s="214" t="s">
        <v>44</v>
      </c>
      <c r="O262" s="86"/>
      <c r="P262" s="215">
        <f>O262*H262</f>
        <v>0</v>
      </c>
      <c r="Q262" s="215">
        <v>0.00116</v>
      </c>
      <c r="R262" s="215">
        <f>Q262*H262</f>
        <v>0.0232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305</v>
      </c>
      <c r="AT262" s="217" t="s">
        <v>157</v>
      </c>
      <c r="AU262" s="217" t="s">
        <v>178</v>
      </c>
      <c r="AY262" s="19" t="s">
        <v>154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81</v>
      </c>
      <c r="BK262" s="218">
        <f>ROUND(I262*H262,2)</f>
        <v>0</v>
      </c>
      <c r="BL262" s="19" t="s">
        <v>305</v>
      </c>
      <c r="BM262" s="217" t="s">
        <v>2288</v>
      </c>
    </row>
    <row r="263" spans="1:47" s="2" customFormat="1" ht="12">
      <c r="A263" s="40"/>
      <c r="B263" s="41"/>
      <c r="C263" s="42"/>
      <c r="D263" s="219" t="s">
        <v>164</v>
      </c>
      <c r="E263" s="42"/>
      <c r="F263" s="220" t="s">
        <v>2289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164</v>
      </c>
      <c r="AU263" s="19" t="s">
        <v>178</v>
      </c>
    </row>
    <row r="264" spans="1:47" s="2" customFormat="1" ht="12">
      <c r="A264" s="40"/>
      <c r="B264" s="41"/>
      <c r="C264" s="42"/>
      <c r="D264" s="224" t="s">
        <v>166</v>
      </c>
      <c r="E264" s="42"/>
      <c r="F264" s="225" t="s">
        <v>2290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166</v>
      </c>
      <c r="AU264" s="19" t="s">
        <v>178</v>
      </c>
    </row>
    <row r="265" spans="1:51" s="13" customFormat="1" ht="12">
      <c r="A265" s="13"/>
      <c r="B265" s="226"/>
      <c r="C265" s="227"/>
      <c r="D265" s="219" t="s">
        <v>168</v>
      </c>
      <c r="E265" s="228" t="s">
        <v>28</v>
      </c>
      <c r="F265" s="229" t="s">
        <v>2291</v>
      </c>
      <c r="G265" s="227"/>
      <c r="H265" s="228" t="s">
        <v>28</v>
      </c>
      <c r="I265" s="230"/>
      <c r="J265" s="227"/>
      <c r="K265" s="227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168</v>
      </c>
      <c r="AU265" s="235" t="s">
        <v>178</v>
      </c>
      <c r="AV265" s="13" t="s">
        <v>81</v>
      </c>
      <c r="AW265" s="13" t="s">
        <v>35</v>
      </c>
      <c r="AX265" s="13" t="s">
        <v>73</v>
      </c>
      <c r="AY265" s="235" t="s">
        <v>154</v>
      </c>
    </row>
    <row r="266" spans="1:51" s="14" customFormat="1" ht="12">
      <c r="A266" s="14"/>
      <c r="B266" s="236"/>
      <c r="C266" s="237"/>
      <c r="D266" s="219" t="s">
        <v>168</v>
      </c>
      <c r="E266" s="238" t="s">
        <v>28</v>
      </c>
      <c r="F266" s="239" t="s">
        <v>2292</v>
      </c>
      <c r="G266" s="237"/>
      <c r="H266" s="240">
        <v>20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168</v>
      </c>
      <c r="AU266" s="246" t="s">
        <v>178</v>
      </c>
      <c r="AV266" s="14" t="s">
        <v>83</v>
      </c>
      <c r="AW266" s="14" t="s">
        <v>35</v>
      </c>
      <c r="AX266" s="14" t="s">
        <v>81</v>
      </c>
      <c r="AY266" s="246" t="s">
        <v>154</v>
      </c>
    </row>
    <row r="267" spans="1:65" s="2" customFormat="1" ht="37.8" customHeight="1">
      <c r="A267" s="40"/>
      <c r="B267" s="41"/>
      <c r="C267" s="206" t="s">
        <v>458</v>
      </c>
      <c r="D267" s="206" t="s">
        <v>157</v>
      </c>
      <c r="E267" s="207" t="s">
        <v>2293</v>
      </c>
      <c r="F267" s="208" t="s">
        <v>2294</v>
      </c>
      <c r="G267" s="209" t="s">
        <v>190</v>
      </c>
      <c r="H267" s="210">
        <v>35</v>
      </c>
      <c r="I267" s="211"/>
      <c r="J267" s="212">
        <f>ROUND(I267*H267,2)</f>
        <v>0</v>
      </c>
      <c r="K267" s="208" t="s">
        <v>161</v>
      </c>
      <c r="L267" s="46"/>
      <c r="M267" s="213" t="s">
        <v>28</v>
      </c>
      <c r="N267" s="214" t="s">
        <v>44</v>
      </c>
      <c r="O267" s="86"/>
      <c r="P267" s="215">
        <f>O267*H267</f>
        <v>0</v>
      </c>
      <c r="Q267" s="215">
        <v>7E-05</v>
      </c>
      <c r="R267" s="215">
        <f>Q267*H267</f>
        <v>0.00245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305</v>
      </c>
      <c r="AT267" s="217" t="s">
        <v>157</v>
      </c>
      <c r="AU267" s="217" t="s">
        <v>178</v>
      </c>
      <c r="AY267" s="19" t="s">
        <v>154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81</v>
      </c>
      <c r="BK267" s="218">
        <f>ROUND(I267*H267,2)</f>
        <v>0</v>
      </c>
      <c r="BL267" s="19" t="s">
        <v>305</v>
      </c>
      <c r="BM267" s="217" t="s">
        <v>2295</v>
      </c>
    </row>
    <row r="268" spans="1:47" s="2" customFormat="1" ht="12">
      <c r="A268" s="40"/>
      <c r="B268" s="41"/>
      <c r="C268" s="42"/>
      <c r="D268" s="219" t="s">
        <v>164</v>
      </c>
      <c r="E268" s="42"/>
      <c r="F268" s="220" t="s">
        <v>2296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164</v>
      </c>
      <c r="AU268" s="19" t="s">
        <v>178</v>
      </c>
    </row>
    <row r="269" spans="1:47" s="2" customFormat="1" ht="12">
      <c r="A269" s="40"/>
      <c r="B269" s="41"/>
      <c r="C269" s="42"/>
      <c r="D269" s="224" t="s">
        <v>166</v>
      </c>
      <c r="E269" s="42"/>
      <c r="F269" s="225" t="s">
        <v>2297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166</v>
      </c>
      <c r="AU269" s="19" t="s">
        <v>178</v>
      </c>
    </row>
    <row r="270" spans="1:51" s="13" customFormat="1" ht="12">
      <c r="A270" s="13"/>
      <c r="B270" s="226"/>
      <c r="C270" s="227"/>
      <c r="D270" s="219" t="s">
        <v>168</v>
      </c>
      <c r="E270" s="228" t="s">
        <v>28</v>
      </c>
      <c r="F270" s="229" t="s">
        <v>2298</v>
      </c>
      <c r="G270" s="227"/>
      <c r="H270" s="228" t="s">
        <v>28</v>
      </c>
      <c r="I270" s="230"/>
      <c r="J270" s="227"/>
      <c r="K270" s="227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168</v>
      </c>
      <c r="AU270" s="235" t="s">
        <v>178</v>
      </c>
      <c r="AV270" s="13" t="s">
        <v>81</v>
      </c>
      <c r="AW270" s="13" t="s">
        <v>35</v>
      </c>
      <c r="AX270" s="13" t="s">
        <v>73</v>
      </c>
      <c r="AY270" s="235" t="s">
        <v>154</v>
      </c>
    </row>
    <row r="271" spans="1:51" s="14" customFormat="1" ht="12">
      <c r="A271" s="14"/>
      <c r="B271" s="236"/>
      <c r="C271" s="237"/>
      <c r="D271" s="219" t="s">
        <v>168</v>
      </c>
      <c r="E271" s="238" t="s">
        <v>28</v>
      </c>
      <c r="F271" s="239" t="s">
        <v>736</v>
      </c>
      <c r="G271" s="237"/>
      <c r="H271" s="240">
        <v>15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168</v>
      </c>
      <c r="AU271" s="246" t="s">
        <v>178</v>
      </c>
      <c r="AV271" s="14" t="s">
        <v>83</v>
      </c>
      <c r="AW271" s="14" t="s">
        <v>35</v>
      </c>
      <c r="AX271" s="14" t="s">
        <v>73</v>
      </c>
      <c r="AY271" s="246" t="s">
        <v>154</v>
      </c>
    </row>
    <row r="272" spans="1:51" s="13" customFormat="1" ht="12">
      <c r="A272" s="13"/>
      <c r="B272" s="226"/>
      <c r="C272" s="227"/>
      <c r="D272" s="219" t="s">
        <v>168</v>
      </c>
      <c r="E272" s="228" t="s">
        <v>28</v>
      </c>
      <c r="F272" s="229" t="s">
        <v>2299</v>
      </c>
      <c r="G272" s="227"/>
      <c r="H272" s="228" t="s">
        <v>28</v>
      </c>
      <c r="I272" s="230"/>
      <c r="J272" s="227"/>
      <c r="K272" s="227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168</v>
      </c>
      <c r="AU272" s="235" t="s">
        <v>178</v>
      </c>
      <c r="AV272" s="13" t="s">
        <v>81</v>
      </c>
      <c r="AW272" s="13" t="s">
        <v>35</v>
      </c>
      <c r="AX272" s="13" t="s">
        <v>73</v>
      </c>
      <c r="AY272" s="235" t="s">
        <v>154</v>
      </c>
    </row>
    <row r="273" spans="1:51" s="14" customFormat="1" ht="12">
      <c r="A273" s="14"/>
      <c r="B273" s="236"/>
      <c r="C273" s="237"/>
      <c r="D273" s="219" t="s">
        <v>168</v>
      </c>
      <c r="E273" s="238" t="s">
        <v>28</v>
      </c>
      <c r="F273" s="239" t="s">
        <v>2292</v>
      </c>
      <c r="G273" s="237"/>
      <c r="H273" s="240">
        <v>20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168</v>
      </c>
      <c r="AU273" s="246" t="s">
        <v>178</v>
      </c>
      <c r="AV273" s="14" t="s">
        <v>83</v>
      </c>
      <c r="AW273" s="14" t="s">
        <v>35</v>
      </c>
      <c r="AX273" s="14" t="s">
        <v>73</v>
      </c>
      <c r="AY273" s="246" t="s">
        <v>154</v>
      </c>
    </row>
    <row r="274" spans="1:51" s="15" customFormat="1" ht="12">
      <c r="A274" s="15"/>
      <c r="B274" s="247"/>
      <c r="C274" s="248"/>
      <c r="D274" s="219" t="s">
        <v>168</v>
      </c>
      <c r="E274" s="249" t="s">
        <v>28</v>
      </c>
      <c r="F274" s="250" t="s">
        <v>222</v>
      </c>
      <c r="G274" s="248"/>
      <c r="H274" s="251">
        <v>35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168</v>
      </c>
      <c r="AU274" s="257" t="s">
        <v>178</v>
      </c>
      <c r="AV274" s="15" t="s">
        <v>162</v>
      </c>
      <c r="AW274" s="15" t="s">
        <v>35</v>
      </c>
      <c r="AX274" s="15" t="s">
        <v>81</v>
      </c>
      <c r="AY274" s="257" t="s">
        <v>154</v>
      </c>
    </row>
    <row r="275" spans="1:65" s="2" customFormat="1" ht="24.15" customHeight="1">
      <c r="A275" s="40"/>
      <c r="B275" s="41"/>
      <c r="C275" s="206" t="s">
        <v>465</v>
      </c>
      <c r="D275" s="206" t="s">
        <v>157</v>
      </c>
      <c r="E275" s="207" t="s">
        <v>2300</v>
      </c>
      <c r="F275" s="208" t="s">
        <v>2301</v>
      </c>
      <c r="G275" s="209" t="s">
        <v>190</v>
      </c>
      <c r="H275" s="210">
        <v>35</v>
      </c>
      <c r="I275" s="211"/>
      <c r="J275" s="212">
        <f>ROUND(I275*H275,2)</f>
        <v>0</v>
      </c>
      <c r="K275" s="208" t="s">
        <v>161</v>
      </c>
      <c r="L275" s="46"/>
      <c r="M275" s="213" t="s">
        <v>28</v>
      </c>
      <c r="N275" s="214" t="s">
        <v>44</v>
      </c>
      <c r="O275" s="86"/>
      <c r="P275" s="215">
        <f>O275*H275</f>
        <v>0</v>
      </c>
      <c r="Q275" s="215">
        <v>0.0004</v>
      </c>
      <c r="R275" s="215">
        <f>Q275*H275</f>
        <v>0.014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305</v>
      </c>
      <c r="AT275" s="217" t="s">
        <v>157</v>
      </c>
      <c r="AU275" s="217" t="s">
        <v>178</v>
      </c>
      <c r="AY275" s="19" t="s">
        <v>154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81</v>
      </c>
      <c r="BK275" s="218">
        <f>ROUND(I275*H275,2)</f>
        <v>0</v>
      </c>
      <c r="BL275" s="19" t="s">
        <v>305</v>
      </c>
      <c r="BM275" s="217" t="s">
        <v>2302</v>
      </c>
    </row>
    <row r="276" spans="1:47" s="2" customFormat="1" ht="12">
      <c r="A276" s="40"/>
      <c r="B276" s="41"/>
      <c r="C276" s="42"/>
      <c r="D276" s="219" t="s">
        <v>164</v>
      </c>
      <c r="E276" s="42"/>
      <c r="F276" s="220" t="s">
        <v>2303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164</v>
      </c>
      <c r="AU276" s="19" t="s">
        <v>178</v>
      </c>
    </row>
    <row r="277" spans="1:47" s="2" customFormat="1" ht="12">
      <c r="A277" s="40"/>
      <c r="B277" s="41"/>
      <c r="C277" s="42"/>
      <c r="D277" s="224" t="s">
        <v>166</v>
      </c>
      <c r="E277" s="42"/>
      <c r="F277" s="225" t="s">
        <v>2304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166</v>
      </c>
      <c r="AU277" s="19" t="s">
        <v>178</v>
      </c>
    </row>
    <row r="278" spans="1:65" s="2" customFormat="1" ht="21.75" customHeight="1">
      <c r="A278" s="40"/>
      <c r="B278" s="41"/>
      <c r="C278" s="206" t="s">
        <v>474</v>
      </c>
      <c r="D278" s="206" t="s">
        <v>157</v>
      </c>
      <c r="E278" s="207" t="s">
        <v>2305</v>
      </c>
      <c r="F278" s="208" t="s">
        <v>2306</v>
      </c>
      <c r="G278" s="209" t="s">
        <v>190</v>
      </c>
      <c r="H278" s="210">
        <v>35</v>
      </c>
      <c r="I278" s="211"/>
      <c r="J278" s="212">
        <f>ROUND(I278*H278,2)</f>
        <v>0</v>
      </c>
      <c r="K278" s="208" t="s">
        <v>161</v>
      </c>
      <c r="L278" s="46"/>
      <c r="M278" s="213" t="s">
        <v>28</v>
      </c>
      <c r="N278" s="214" t="s">
        <v>44</v>
      </c>
      <c r="O278" s="86"/>
      <c r="P278" s="215">
        <f>O278*H278</f>
        <v>0</v>
      </c>
      <c r="Q278" s="215">
        <v>1E-05</v>
      </c>
      <c r="R278" s="215">
        <f>Q278*H278</f>
        <v>0.00035000000000000005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305</v>
      </c>
      <c r="AT278" s="217" t="s">
        <v>157</v>
      </c>
      <c r="AU278" s="217" t="s">
        <v>178</v>
      </c>
      <c r="AY278" s="19" t="s">
        <v>154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81</v>
      </c>
      <c r="BK278" s="218">
        <f>ROUND(I278*H278,2)</f>
        <v>0</v>
      </c>
      <c r="BL278" s="19" t="s">
        <v>305</v>
      </c>
      <c r="BM278" s="217" t="s">
        <v>2307</v>
      </c>
    </row>
    <row r="279" spans="1:47" s="2" customFormat="1" ht="12">
      <c r="A279" s="40"/>
      <c r="B279" s="41"/>
      <c r="C279" s="42"/>
      <c r="D279" s="219" t="s">
        <v>164</v>
      </c>
      <c r="E279" s="42"/>
      <c r="F279" s="220" t="s">
        <v>2308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164</v>
      </c>
      <c r="AU279" s="19" t="s">
        <v>178</v>
      </c>
    </row>
    <row r="280" spans="1:47" s="2" customFormat="1" ht="12">
      <c r="A280" s="40"/>
      <c r="B280" s="41"/>
      <c r="C280" s="42"/>
      <c r="D280" s="224" t="s">
        <v>166</v>
      </c>
      <c r="E280" s="42"/>
      <c r="F280" s="225" t="s">
        <v>2309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166</v>
      </c>
      <c r="AU280" s="19" t="s">
        <v>178</v>
      </c>
    </row>
    <row r="281" spans="1:65" s="2" customFormat="1" ht="16.5" customHeight="1">
      <c r="A281" s="40"/>
      <c r="B281" s="41"/>
      <c r="C281" s="206" t="s">
        <v>480</v>
      </c>
      <c r="D281" s="206" t="s">
        <v>157</v>
      </c>
      <c r="E281" s="207" t="s">
        <v>2310</v>
      </c>
      <c r="F281" s="208" t="s">
        <v>2311</v>
      </c>
      <c r="G281" s="209" t="s">
        <v>207</v>
      </c>
      <c r="H281" s="210">
        <v>7</v>
      </c>
      <c r="I281" s="211"/>
      <c r="J281" s="212">
        <f>ROUND(I281*H281,2)</f>
        <v>0</v>
      </c>
      <c r="K281" s="208" t="s">
        <v>161</v>
      </c>
      <c r="L281" s="46"/>
      <c r="M281" s="213" t="s">
        <v>28</v>
      </c>
      <c r="N281" s="214" t="s">
        <v>44</v>
      </c>
      <c r="O281" s="86"/>
      <c r="P281" s="215">
        <f>O281*H281</f>
        <v>0</v>
      </c>
      <c r="Q281" s="215">
        <v>0.00042</v>
      </c>
      <c r="R281" s="215">
        <f>Q281*H281</f>
        <v>0.00294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305</v>
      </c>
      <c r="AT281" s="217" t="s">
        <v>157</v>
      </c>
      <c r="AU281" s="217" t="s">
        <v>178</v>
      </c>
      <c r="AY281" s="19" t="s">
        <v>154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81</v>
      </c>
      <c r="BK281" s="218">
        <f>ROUND(I281*H281,2)</f>
        <v>0</v>
      </c>
      <c r="BL281" s="19" t="s">
        <v>305</v>
      </c>
      <c r="BM281" s="217" t="s">
        <v>2312</v>
      </c>
    </row>
    <row r="282" spans="1:47" s="2" customFormat="1" ht="12">
      <c r="A282" s="40"/>
      <c r="B282" s="41"/>
      <c r="C282" s="42"/>
      <c r="D282" s="219" t="s">
        <v>164</v>
      </c>
      <c r="E282" s="42"/>
      <c r="F282" s="220" t="s">
        <v>2313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164</v>
      </c>
      <c r="AU282" s="19" t="s">
        <v>178</v>
      </c>
    </row>
    <row r="283" spans="1:47" s="2" customFormat="1" ht="12">
      <c r="A283" s="40"/>
      <c r="B283" s="41"/>
      <c r="C283" s="42"/>
      <c r="D283" s="224" t="s">
        <v>166</v>
      </c>
      <c r="E283" s="42"/>
      <c r="F283" s="225" t="s">
        <v>2314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166</v>
      </c>
      <c r="AU283" s="19" t="s">
        <v>178</v>
      </c>
    </row>
    <row r="284" spans="1:51" s="13" customFormat="1" ht="12">
      <c r="A284" s="13"/>
      <c r="B284" s="226"/>
      <c r="C284" s="227"/>
      <c r="D284" s="219" t="s">
        <v>168</v>
      </c>
      <c r="E284" s="228" t="s">
        <v>28</v>
      </c>
      <c r="F284" s="229" t="s">
        <v>2315</v>
      </c>
      <c r="G284" s="227"/>
      <c r="H284" s="228" t="s">
        <v>28</v>
      </c>
      <c r="I284" s="230"/>
      <c r="J284" s="227"/>
      <c r="K284" s="227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168</v>
      </c>
      <c r="AU284" s="235" t="s">
        <v>178</v>
      </c>
      <c r="AV284" s="13" t="s">
        <v>81</v>
      </c>
      <c r="AW284" s="13" t="s">
        <v>35</v>
      </c>
      <c r="AX284" s="13" t="s">
        <v>73</v>
      </c>
      <c r="AY284" s="235" t="s">
        <v>154</v>
      </c>
    </row>
    <row r="285" spans="1:51" s="14" customFormat="1" ht="12">
      <c r="A285" s="14"/>
      <c r="B285" s="236"/>
      <c r="C285" s="237"/>
      <c r="D285" s="219" t="s">
        <v>168</v>
      </c>
      <c r="E285" s="238" t="s">
        <v>28</v>
      </c>
      <c r="F285" s="239" t="s">
        <v>214</v>
      </c>
      <c r="G285" s="237"/>
      <c r="H285" s="240">
        <v>7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168</v>
      </c>
      <c r="AU285" s="246" t="s">
        <v>178</v>
      </c>
      <c r="AV285" s="14" t="s">
        <v>83</v>
      </c>
      <c r="AW285" s="14" t="s">
        <v>35</v>
      </c>
      <c r="AX285" s="14" t="s">
        <v>81</v>
      </c>
      <c r="AY285" s="246" t="s">
        <v>154</v>
      </c>
    </row>
    <row r="286" spans="1:65" s="2" customFormat="1" ht="16.5" customHeight="1">
      <c r="A286" s="40"/>
      <c r="B286" s="41"/>
      <c r="C286" s="206" t="s">
        <v>486</v>
      </c>
      <c r="D286" s="206" t="s">
        <v>157</v>
      </c>
      <c r="E286" s="207" t="s">
        <v>2257</v>
      </c>
      <c r="F286" s="208" t="s">
        <v>2258</v>
      </c>
      <c r="G286" s="209" t="s">
        <v>207</v>
      </c>
      <c r="H286" s="210">
        <v>7</v>
      </c>
      <c r="I286" s="211"/>
      <c r="J286" s="212">
        <f>ROUND(I286*H286,2)</f>
        <v>0</v>
      </c>
      <c r="K286" s="208" t="s">
        <v>161</v>
      </c>
      <c r="L286" s="46"/>
      <c r="M286" s="213" t="s">
        <v>28</v>
      </c>
      <c r="N286" s="214" t="s">
        <v>44</v>
      </c>
      <c r="O286" s="86"/>
      <c r="P286" s="215">
        <f>O286*H286</f>
        <v>0</v>
      </c>
      <c r="Q286" s="215">
        <v>0.00031</v>
      </c>
      <c r="R286" s="215">
        <f>Q286*H286</f>
        <v>0.00217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305</v>
      </c>
      <c r="AT286" s="217" t="s">
        <v>157</v>
      </c>
      <c r="AU286" s="217" t="s">
        <v>178</v>
      </c>
      <c r="AY286" s="19" t="s">
        <v>154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81</v>
      </c>
      <c r="BK286" s="218">
        <f>ROUND(I286*H286,2)</f>
        <v>0</v>
      </c>
      <c r="BL286" s="19" t="s">
        <v>305</v>
      </c>
      <c r="BM286" s="217" t="s">
        <v>2316</v>
      </c>
    </row>
    <row r="287" spans="1:47" s="2" customFormat="1" ht="12">
      <c r="A287" s="40"/>
      <c r="B287" s="41"/>
      <c r="C287" s="42"/>
      <c r="D287" s="219" t="s">
        <v>164</v>
      </c>
      <c r="E287" s="42"/>
      <c r="F287" s="220" t="s">
        <v>2260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164</v>
      </c>
      <c r="AU287" s="19" t="s">
        <v>178</v>
      </c>
    </row>
    <row r="288" spans="1:47" s="2" customFormat="1" ht="12">
      <c r="A288" s="40"/>
      <c r="B288" s="41"/>
      <c r="C288" s="42"/>
      <c r="D288" s="224" t="s">
        <v>166</v>
      </c>
      <c r="E288" s="42"/>
      <c r="F288" s="225" t="s">
        <v>2261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166</v>
      </c>
      <c r="AU288" s="19" t="s">
        <v>178</v>
      </c>
    </row>
    <row r="289" spans="1:51" s="13" customFormat="1" ht="12">
      <c r="A289" s="13"/>
      <c r="B289" s="226"/>
      <c r="C289" s="227"/>
      <c r="D289" s="219" t="s">
        <v>168</v>
      </c>
      <c r="E289" s="228" t="s">
        <v>28</v>
      </c>
      <c r="F289" s="229" t="s">
        <v>2315</v>
      </c>
      <c r="G289" s="227"/>
      <c r="H289" s="228" t="s">
        <v>28</v>
      </c>
      <c r="I289" s="230"/>
      <c r="J289" s="227"/>
      <c r="K289" s="227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168</v>
      </c>
      <c r="AU289" s="235" t="s">
        <v>178</v>
      </c>
      <c r="AV289" s="13" t="s">
        <v>81</v>
      </c>
      <c r="AW289" s="13" t="s">
        <v>35</v>
      </c>
      <c r="AX289" s="13" t="s">
        <v>73</v>
      </c>
      <c r="AY289" s="235" t="s">
        <v>154</v>
      </c>
    </row>
    <row r="290" spans="1:51" s="14" customFormat="1" ht="12">
      <c r="A290" s="14"/>
      <c r="B290" s="236"/>
      <c r="C290" s="237"/>
      <c r="D290" s="219" t="s">
        <v>168</v>
      </c>
      <c r="E290" s="238" t="s">
        <v>28</v>
      </c>
      <c r="F290" s="239" t="s">
        <v>214</v>
      </c>
      <c r="G290" s="237"/>
      <c r="H290" s="240">
        <v>7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168</v>
      </c>
      <c r="AU290" s="246" t="s">
        <v>178</v>
      </c>
      <c r="AV290" s="14" t="s">
        <v>83</v>
      </c>
      <c r="AW290" s="14" t="s">
        <v>35</v>
      </c>
      <c r="AX290" s="14" t="s">
        <v>81</v>
      </c>
      <c r="AY290" s="246" t="s">
        <v>154</v>
      </c>
    </row>
    <row r="291" spans="1:65" s="2" customFormat="1" ht="16.5" customHeight="1">
      <c r="A291" s="40"/>
      <c r="B291" s="41"/>
      <c r="C291" s="206" t="s">
        <v>496</v>
      </c>
      <c r="D291" s="206" t="s">
        <v>157</v>
      </c>
      <c r="E291" s="207" t="s">
        <v>2317</v>
      </c>
      <c r="F291" s="208" t="s">
        <v>2318</v>
      </c>
      <c r="G291" s="209" t="s">
        <v>207</v>
      </c>
      <c r="H291" s="210">
        <v>5</v>
      </c>
      <c r="I291" s="211"/>
      <c r="J291" s="212">
        <f>ROUND(I291*H291,2)</f>
        <v>0</v>
      </c>
      <c r="K291" s="208" t="s">
        <v>161</v>
      </c>
      <c r="L291" s="46"/>
      <c r="M291" s="213" t="s">
        <v>28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305</v>
      </c>
      <c r="AT291" s="217" t="s">
        <v>157</v>
      </c>
      <c r="AU291" s="217" t="s">
        <v>178</v>
      </c>
      <c r="AY291" s="19" t="s">
        <v>154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81</v>
      </c>
      <c r="BK291" s="218">
        <f>ROUND(I291*H291,2)</f>
        <v>0</v>
      </c>
      <c r="BL291" s="19" t="s">
        <v>305</v>
      </c>
      <c r="BM291" s="217" t="s">
        <v>2319</v>
      </c>
    </row>
    <row r="292" spans="1:47" s="2" customFormat="1" ht="12">
      <c r="A292" s="40"/>
      <c r="B292" s="41"/>
      <c r="C292" s="42"/>
      <c r="D292" s="219" t="s">
        <v>164</v>
      </c>
      <c r="E292" s="42"/>
      <c r="F292" s="220" t="s">
        <v>2320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164</v>
      </c>
      <c r="AU292" s="19" t="s">
        <v>178</v>
      </c>
    </row>
    <row r="293" spans="1:47" s="2" customFormat="1" ht="12">
      <c r="A293" s="40"/>
      <c r="B293" s="41"/>
      <c r="C293" s="42"/>
      <c r="D293" s="224" t="s">
        <v>166</v>
      </c>
      <c r="E293" s="42"/>
      <c r="F293" s="225" t="s">
        <v>2321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166</v>
      </c>
      <c r="AU293" s="19" t="s">
        <v>178</v>
      </c>
    </row>
    <row r="294" spans="1:65" s="2" customFormat="1" ht="16.5" customHeight="1">
      <c r="A294" s="40"/>
      <c r="B294" s="41"/>
      <c r="C294" s="206" t="s">
        <v>504</v>
      </c>
      <c r="D294" s="206" t="s">
        <v>157</v>
      </c>
      <c r="E294" s="207" t="s">
        <v>2322</v>
      </c>
      <c r="F294" s="208" t="s">
        <v>2323</v>
      </c>
      <c r="G294" s="209" t="s">
        <v>207</v>
      </c>
      <c r="H294" s="210">
        <v>8</v>
      </c>
      <c r="I294" s="211"/>
      <c r="J294" s="212">
        <f>ROUND(I294*H294,2)</f>
        <v>0</v>
      </c>
      <c r="K294" s="208" t="s">
        <v>161</v>
      </c>
      <c r="L294" s="46"/>
      <c r="M294" s="213" t="s">
        <v>28</v>
      </c>
      <c r="N294" s="214" t="s">
        <v>44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305</v>
      </c>
      <c r="AT294" s="217" t="s">
        <v>157</v>
      </c>
      <c r="AU294" s="217" t="s">
        <v>178</v>
      </c>
      <c r="AY294" s="19" t="s">
        <v>154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81</v>
      </c>
      <c r="BK294" s="218">
        <f>ROUND(I294*H294,2)</f>
        <v>0</v>
      </c>
      <c r="BL294" s="19" t="s">
        <v>305</v>
      </c>
      <c r="BM294" s="217" t="s">
        <v>2324</v>
      </c>
    </row>
    <row r="295" spans="1:47" s="2" customFormat="1" ht="12">
      <c r="A295" s="40"/>
      <c r="B295" s="41"/>
      <c r="C295" s="42"/>
      <c r="D295" s="219" t="s">
        <v>164</v>
      </c>
      <c r="E295" s="42"/>
      <c r="F295" s="220" t="s">
        <v>2325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164</v>
      </c>
      <c r="AU295" s="19" t="s">
        <v>178</v>
      </c>
    </row>
    <row r="296" spans="1:47" s="2" customFormat="1" ht="12">
      <c r="A296" s="40"/>
      <c r="B296" s="41"/>
      <c r="C296" s="42"/>
      <c r="D296" s="224" t="s">
        <v>166</v>
      </c>
      <c r="E296" s="42"/>
      <c r="F296" s="225" t="s">
        <v>2326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166</v>
      </c>
      <c r="AU296" s="19" t="s">
        <v>178</v>
      </c>
    </row>
    <row r="297" spans="1:65" s="2" customFormat="1" ht="16.5" customHeight="1">
      <c r="A297" s="40"/>
      <c r="B297" s="41"/>
      <c r="C297" s="206" t="s">
        <v>507</v>
      </c>
      <c r="D297" s="206" t="s">
        <v>157</v>
      </c>
      <c r="E297" s="207" t="s">
        <v>2327</v>
      </c>
      <c r="F297" s="208" t="s">
        <v>2328</v>
      </c>
      <c r="G297" s="209" t="s">
        <v>207</v>
      </c>
      <c r="H297" s="210">
        <v>2</v>
      </c>
      <c r="I297" s="211"/>
      <c r="J297" s="212">
        <f>ROUND(I297*H297,2)</f>
        <v>0</v>
      </c>
      <c r="K297" s="208" t="s">
        <v>161</v>
      </c>
      <c r="L297" s="46"/>
      <c r="M297" s="213" t="s">
        <v>28</v>
      </c>
      <c r="N297" s="214" t="s">
        <v>44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305</v>
      </c>
      <c r="AT297" s="217" t="s">
        <v>157</v>
      </c>
      <c r="AU297" s="217" t="s">
        <v>178</v>
      </c>
      <c r="AY297" s="19" t="s">
        <v>154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81</v>
      </c>
      <c r="BK297" s="218">
        <f>ROUND(I297*H297,2)</f>
        <v>0</v>
      </c>
      <c r="BL297" s="19" t="s">
        <v>305</v>
      </c>
      <c r="BM297" s="217" t="s">
        <v>2329</v>
      </c>
    </row>
    <row r="298" spans="1:47" s="2" customFormat="1" ht="12">
      <c r="A298" s="40"/>
      <c r="B298" s="41"/>
      <c r="C298" s="42"/>
      <c r="D298" s="219" t="s">
        <v>164</v>
      </c>
      <c r="E298" s="42"/>
      <c r="F298" s="220" t="s">
        <v>2330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164</v>
      </c>
      <c r="AU298" s="19" t="s">
        <v>178</v>
      </c>
    </row>
    <row r="299" spans="1:47" s="2" customFormat="1" ht="12">
      <c r="A299" s="40"/>
      <c r="B299" s="41"/>
      <c r="C299" s="42"/>
      <c r="D299" s="224" t="s">
        <v>166</v>
      </c>
      <c r="E299" s="42"/>
      <c r="F299" s="225" t="s">
        <v>2331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166</v>
      </c>
      <c r="AU299" s="19" t="s">
        <v>178</v>
      </c>
    </row>
    <row r="300" spans="1:65" s="2" customFormat="1" ht="24.15" customHeight="1">
      <c r="A300" s="40"/>
      <c r="B300" s="41"/>
      <c r="C300" s="206" t="s">
        <v>509</v>
      </c>
      <c r="D300" s="206" t="s">
        <v>157</v>
      </c>
      <c r="E300" s="207" t="s">
        <v>2332</v>
      </c>
      <c r="F300" s="208" t="s">
        <v>2333</v>
      </c>
      <c r="G300" s="209" t="s">
        <v>207</v>
      </c>
      <c r="H300" s="210">
        <v>8</v>
      </c>
      <c r="I300" s="211"/>
      <c r="J300" s="212">
        <f>ROUND(I300*H300,2)</f>
        <v>0</v>
      </c>
      <c r="K300" s="208" t="s">
        <v>161</v>
      </c>
      <c r="L300" s="46"/>
      <c r="M300" s="213" t="s">
        <v>28</v>
      </c>
      <c r="N300" s="214" t="s">
        <v>44</v>
      </c>
      <c r="O300" s="86"/>
      <c r="P300" s="215">
        <f>O300*H300</f>
        <v>0</v>
      </c>
      <c r="Q300" s="215">
        <v>2E-05</v>
      </c>
      <c r="R300" s="215">
        <f>Q300*H300</f>
        <v>0.00016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305</v>
      </c>
      <c r="AT300" s="217" t="s">
        <v>157</v>
      </c>
      <c r="AU300" s="217" t="s">
        <v>178</v>
      </c>
      <c r="AY300" s="19" t="s">
        <v>154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81</v>
      </c>
      <c r="BK300" s="218">
        <f>ROUND(I300*H300,2)</f>
        <v>0</v>
      </c>
      <c r="BL300" s="19" t="s">
        <v>305</v>
      </c>
      <c r="BM300" s="217" t="s">
        <v>2334</v>
      </c>
    </row>
    <row r="301" spans="1:47" s="2" customFormat="1" ht="12">
      <c r="A301" s="40"/>
      <c r="B301" s="41"/>
      <c r="C301" s="42"/>
      <c r="D301" s="219" t="s">
        <v>164</v>
      </c>
      <c r="E301" s="42"/>
      <c r="F301" s="220" t="s">
        <v>2335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164</v>
      </c>
      <c r="AU301" s="19" t="s">
        <v>178</v>
      </c>
    </row>
    <row r="302" spans="1:47" s="2" customFormat="1" ht="12">
      <c r="A302" s="40"/>
      <c r="B302" s="41"/>
      <c r="C302" s="42"/>
      <c r="D302" s="224" t="s">
        <v>166</v>
      </c>
      <c r="E302" s="42"/>
      <c r="F302" s="225" t="s">
        <v>2336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166</v>
      </c>
      <c r="AU302" s="19" t="s">
        <v>178</v>
      </c>
    </row>
    <row r="303" spans="1:51" s="13" customFormat="1" ht="12">
      <c r="A303" s="13"/>
      <c r="B303" s="226"/>
      <c r="C303" s="227"/>
      <c r="D303" s="219" t="s">
        <v>168</v>
      </c>
      <c r="E303" s="228" t="s">
        <v>28</v>
      </c>
      <c r="F303" s="229" t="s">
        <v>2337</v>
      </c>
      <c r="G303" s="227"/>
      <c r="H303" s="228" t="s">
        <v>28</v>
      </c>
      <c r="I303" s="230"/>
      <c r="J303" s="227"/>
      <c r="K303" s="227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168</v>
      </c>
      <c r="AU303" s="235" t="s">
        <v>178</v>
      </c>
      <c r="AV303" s="13" t="s">
        <v>81</v>
      </c>
      <c r="AW303" s="13" t="s">
        <v>35</v>
      </c>
      <c r="AX303" s="13" t="s">
        <v>73</v>
      </c>
      <c r="AY303" s="235" t="s">
        <v>154</v>
      </c>
    </row>
    <row r="304" spans="1:51" s="14" customFormat="1" ht="12">
      <c r="A304" s="14"/>
      <c r="B304" s="236"/>
      <c r="C304" s="237"/>
      <c r="D304" s="219" t="s">
        <v>168</v>
      </c>
      <c r="E304" s="238" t="s">
        <v>28</v>
      </c>
      <c r="F304" s="239" t="s">
        <v>214</v>
      </c>
      <c r="G304" s="237"/>
      <c r="H304" s="240">
        <v>7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168</v>
      </c>
      <c r="AU304" s="246" t="s">
        <v>178</v>
      </c>
      <c r="AV304" s="14" t="s">
        <v>83</v>
      </c>
      <c r="AW304" s="14" t="s">
        <v>35</v>
      </c>
      <c r="AX304" s="14" t="s">
        <v>73</v>
      </c>
      <c r="AY304" s="246" t="s">
        <v>154</v>
      </c>
    </row>
    <row r="305" spans="1:51" s="13" customFormat="1" ht="12">
      <c r="A305" s="13"/>
      <c r="B305" s="226"/>
      <c r="C305" s="227"/>
      <c r="D305" s="219" t="s">
        <v>168</v>
      </c>
      <c r="E305" s="228" t="s">
        <v>28</v>
      </c>
      <c r="F305" s="229" t="s">
        <v>2338</v>
      </c>
      <c r="G305" s="227"/>
      <c r="H305" s="228" t="s">
        <v>28</v>
      </c>
      <c r="I305" s="230"/>
      <c r="J305" s="227"/>
      <c r="K305" s="227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168</v>
      </c>
      <c r="AU305" s="235" t="s">
        <v>178</v>
      </c>
      <c r="AV305" s="13" t="s">
        <v>81</v>
      </c>
      <c r="AW305" s="13" t="s">
        <v>35</v>
      </c>
      <c r="AX305" s="13" t="s">
        <v>73</v>
      </c>
      <c r="AY305" s="235" t="s">
        <v>154</v>
      </c>
    </row>
    <row r="306" spans="1:51" s="14" customFormat="1" ht="12">
      <c r="A306" s="14"/>
      <c r="B306" s="236"/>
      <c r="C306" s="237"/>
      <c r="D306" s="219" t="s">
        <v>168</v>
      </c>
      <c r="E306" s="238" t="s">
        <v>28</v>
      </c>
      <c r="F306" s="239" t="s">
        <v>81</v>
      </c>
      <c r="G306" s="237"/>
      <c r="H306" s="240">
        <v>1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168</v>
      </c>
      <c r="AU306" s="246" t="s">
        <v>178</v>
      </c>
      <c r="AV306" s="14" t="s">
        <v>83</v>
      </c>
      <c r="AW306" s="14" t="s">
        <v>35</v>
      </c>
      <c r="AX306" s="14" t="s">
        <v>73</v>
      </c>
      <c r="AY306" s="246" t="s">
        <v>154</v>
      </c>
    </row>
    <row r="307" spans="1:51" s="15" customFormat="1" ht="12">
      <c r="A307" s="15"/>
      <c r="B307" s="247"/>
      <c r="C307" s="248"/>
      <c r="D307" s="219" t="s">
        <v>168</v>
      </c>
      <c r="E307" s="249" t="s">
        <v>28</v>
      </c>
      <c r="F307" s="250" t="s">
        <v>222</v>
      </c>
      <c r="G307" s="248"/>
      <c r="H307" s="251">
        <v>8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168</v>
      </c>
      <c r="AU307" s="257" t="s">
        <v>178</v>
      </c>
      <c r="AV307" s="15" t="s">
        <v>162</v>
      </c>
      <c r="AW307" s="15" t="s">
        <v>35</v>
      </c>
      <c r="AX307" s="15" t="s">
        <v>81</v>
      </c>
      <c r="AY307" s="257" t="s">
        <v>154</v>
      </c>
    </row>
    <row r="308" spans="1:65" s="2" customFormat="1" ht="16.5" customHeight="1">
      <c r="A308" s="40"/>
      <c r="B308" s="41"/>
      <c r="C308" s="269" t="s">
        <v>511</v>
      </c>
      <c r="D308" s="269" t="s">
        <v>627</v>
      </c>
      <c r="E308" s="270" t="s">
        <v>2339</v>
      </c>
      <c r="F308" s="271" t="s">
        <v>2340</v>
      </c>
      <c r="G308" s="272" t="s">
        <v>207</v>
      </c>
      <c r="H308" s="273">
        <v>8</v>
      </c>
      <c r="I308" s="274"/>
      <c r="J308" s="275">
        <f>ROUND(I308*H308,2)</f>
        <v>0</v>
      </c>
      <c r="K308" s="271" t="s">
        <v>28</v>
      </c>
      <c r="L308" s="276"/>
      <c r="M308" s="277" t="s">
        <v>28</v>
      </c>
      <c r="N308" s="278" t="s">
        <v>44</v>
      </c>
      <c r="O308" s="86"/>
      <c r="P308" s="215">
        <f>O308*H308</f>
        <v>0</v>
      </c>
      <c r="Q308" s="215">
        <v>0.00073</v>
      </c>
      <c r="R308" s="215">
        <f>Q308*H308</f>
        <v>0.00584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442</v>
      </c>
      <c r="AT308" s="217" t="s">
        <v>627</v>
      </c>
      <c r="AU308" s="217" t="s">
        <v>178</v>
      </c>
      <c r="AY308" s="19" t="s">
        <v>154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81</v>
      </c>
      <c r="BK308" s="218">
        <f>ROUND(I308*H308,2)</f>
        <v>0</v>
      </c>
      <c r="BL308" s="19" t="s">
        <v>305</v>
      </c>
      <c r="BM308" s="217" t="s">
        <v>2341</v>
      </c>
    </row>
    <row r="309" spans="1:47" s="2" customFormat="1" ht="12">
      <c r="A309" s="40"/>
      <c r="B309" s="41"/>
      <c r="C309" s="42"/>
      <c r="D309" s="219" t="s">
        <v>164</v>
      </c>
      <c r="E309" s="42"/>
      <c r="F309" s="220" t="s">
        <v>2340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164</v>
      </c>
      <c r="AU309" s="19" t="s">
        <v>178</v>
      </c>
    </row>
    <row r="310" spans="1:51" s="13" customFormat="1" ht="12">
      <c r="A310" s="13"/>
      <c r="B310" s="226"/>
      <c r="C310" s="227"/>
      <c r="D310" s="219" t="s">
        <v>168</v>
      </c>
      <c r="E310" s="228" t="s">
        <v>28</v>
      </c>
      <c r="F310" s="229" t="s">
        <v>2342</v>
      </c>
      <c r="G310" s="227"/>
      <c r="H310" s="228" t="s">
        <v>28</v>
      </c>
      <c r="I310" s="230"/>
      <c r="J310" s="227"/>
      <c r="K310" s="227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168</v>
      </c>
      <c r="AU310" s="235" t="s">
        <v>178</v>
      </c>
      <c r="AV310" s="13" t="s">
        <v>81</v>
      </c>
      <c r="AW310" s="13" t="s">
        <v>35</v>
      </c>
      <c r="AX310" s="13" t="s">
        <v>73</v>
      </c>
      <c r="AY310" s="235" t="s">
        <v>154</v>
      </c>
    </row>
    <row r="311" spans="1:51" s="14" customFormat="1" ht="12">
      <c r="A311" s="14"/>
      <c r="B311" s="236"/>
      <c r="C311" s="237"/>
      <c r="D311" s="219" t="s">
        <v>168</v>
      </c>
      <c r="E311" s="238" t="s">
        <v>28</v>
      </c>
      <c r="F311" s="239" t="s">
        <v>223</v>
      </c>
      <c r="G311" s="237"/>
      <c r="H311" s="240">
        <v>8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168</v>
      </c>
      <c r="AU311" s="246" t="s">
        <v>178</v>
      </c>
      <c r="AV311" s="14" t="s">
        <v>83</v>
      </c>
      <c r="AW311" s="14" t="s">
        <v>35</v>
      </c>
      <c r="AX311" s="14" t="s">
        <v>81</v>
      </c>
      <c r="AY311" s="246" t="s">
        <v>154</v>
      </c>
    </row>
    <row r="312" spans="1:65" s="2" customFormat="1" ht="24.15" customHeight="1">
      <c r="A312" s="40"/>
      <c r="B312" s="41"/>
      <c r="C312" s="206" t="s">
        <v>516</v>
      </c>
      <c r="D312" s="206" t="s">
        <v>157</v>
      </c>
      <c r="E312" s="207" t="s">
        <v>2343</v>
      </c>
      <c r="F312" s="208" t="s">
        <v>2344</v>
      </c>
      <c r="G312" s="209" t="s">
        <v>207</v>
      </c>
      <c r="H312" s="210">
        <v>1</v>
      </c>
      <c r="I312" s="211"/>
      <c r="J312" s="212">
        <f>ROUND(I312*H312,2)</f>
        <v>0</v>
      </c>
      <c r="K312" s="208" t="s">
        <v>161</v>
      </c>
      <c r="L312" s="46"/>
      <c r="M312" s="213" t="s">
        <v>28</v>
      </c>
      <c r="N312" s="214" t="s">
        <v>44</v>
      </c>
      <c r="O312" s="86"/>
      <c r="P312" s="215">
        <f>O312*H312</f>
        <v>0</v>
      </c>
      <c r="Q312" s="215">
        <v>0.00017</v>
      </c>
      <c r="R312" s="215">
        <f>Q312*H312</f>
        <v>0.00017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305</v>
      </c>
      <c r="AT312" s="217" t="s">
        <v>157</v>
      </c>
      <c r="AU312" s="217" t="s">
        <v>178</v>
      </c>
      <c r="AY312" s="19" t="s">
        <v>154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81</v>
      </c>
      <c r="BK312" s="218">
        <f>ROUND(I312*H312,2)</f>
        <v>0</v>
      </c>
      <c r="BL312" s="19" t="s">
        <v>305</v>
      </c>
      <c r="BM312" s="217" t="s">
        <v>2345</v>
      </c>
    </row>
    <row r="313" spans="1:47" s="2" customFormat="1" ht="12">
      <c r="A313" s="40"/>
      <c r="B313" s="41"/>
      <c r="C313" s="42"/>
      <c r="D313" s="219" t="s">
        <v>164</v>
      </c>
      <c r="E313" s="42"/>
      <c r="F313" s="220" t="s">
        <v>2346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164</v>
      </c>
      <c r="AU313" s="19" t="s">
        <v>178</v>
      </c>
    </row>
    <row r="314" spans="1:47" s="2" customFormat="1" ht="12">
      <c r="A314" s="40"/>
      <c r="B314" s="41"/>
      <c r="C314" s="42"/>
      <c r="D314" s="224" t="s">
        <v>166</v>
      </c>
      <c r="E314" s="42"/>
      <c r="F314" s="225" t="s">
        <v>2347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166</v>
      </c>
      <c r="AU314" s="19" t="s">
        <v>178</v>
      </c>
    </row>
    <row r="315" spans="1:51" s="13" customFormat="1" ht="12">
      <c r="A315" s="13"/>
      <c r="B315" s="226"/>
      <c r="C315" s="227"/>
      <c r="D315" s="219" t="s">
        <v>168</v>
      </c>
      <c r="E315" s="228" t="s">
        <v>28</v>
      </c>
      <c r="F315" s="229" t="s">
        <v>2338</v>
      </c>
      <c r="G315" s="227"/>
      <c r="H315" s="228" t="s">
        <v>28</v>
      </c>
      <c r="I315" s="230"/>
      <c r="J315" s="227"/>
      <c r="K315" s="227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168</v>
      </c>
      <c r="AU315" s="235" t="s">
        <v>178</v>
      </c>
      <c r="AV315" s="13" t="s">
        <v>81</v>
      </c>
      <c r="AW315" s="13" t="s">
        <v>35</v>
      </c>
      <c r="AX315" s="13" t="s">
        <v>73</v>
      </c>
      <c r="AY315" s="235" t="s">
        <v>154</v>
      </c>
    </row>
    <row r="316" spans="1:51" s="13" customFormat="1" ht="12">
      <c r="A316" s="13"/>
      <c r="B316" s="226"/>
      <c r="C316" s="227"/>
      <c r="D316" s="219" t="s">
        <v>168</v>
      </c>
      <c r="E316" s="228" t="s">
        <v>28</v>
      </c>
      <c r="F316" s="229" t="s">
        <v>2348</v>
      </c>
      <c r="G316" s="227"/>
      <c r="H316" s="228" t="s">
        <v>28</v>
      </c>
      <c r="I316" s="230"/>
      <c r="J316" s="227"/>
      <c r="K316" s="227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168</v>
      </c>
      <c r="AU316" s="235" t="s">
        <v>178</v>
      </c>
      <c r="AV316" s="13" t="s">
        <v>81</v>
      </c>
      <c r="AW316" s="13" t="s">
        <v>35</v>
      </c>
      <c r="AX316" s="13" t="s">
        <v>73</v>
      </c>
      <c r="AY316" s="235" t="s">
        <v>154</v>
      </c>
    </row>
    <row r="317" spans="1:51" s="14" customFormat="1" ht="12">
      <c r="A317" s="14"/>
      <c r="B317" s="236"/>
      <c r="C317" s="237"/>
      <c r="D317" s="219" t="s">
        <v>168</v>
      </c>
      <c r="E317" s="238" t="s">
        <v>28</v>
      </c>
      <c r="F317" s="239" t="s">
        <v>81</v>
      </c>
      <c r="G317" s="237"/>
      <c r="H317" s="240">
        <v>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168</v>
      </c>
      <c r="AU317" s="246" t="s">
        <v>178</v>
      </c>
      <c r="AV317" s="14" t="s">
        <v>83</v>
      </c>
      <c r="AW317" s="14" t="s">
        <v>35</v>
      </c>
      <c r="AX317" s="14" t="s">
        <v>81</v>
      </c>
      <c r="AY317" s="246" t="s">
        <v>154</v>
      </c>
    </row>
    <row r="318" spans="1:65" s="2" customFormat="1" ht="24.15" customHeight="1">
      <c r="A318" s="40"/>
      <c r="B318" s="41"/>
      <c r="C318" s="206" t="s">
        <v>520</v>
      </c>
      <c r="D318" s="206" t="s">
        <v>157</v>
      </c>
      <c r="E318" s="207" t="s">
        <v>2349</v>
      </c>
      <c r="F318" s="208" t="s">
        <v>2350</v>
      </c>
      <c r="G318" s="209" t="s">
        <v>207</v>
      </c>
      <c r="H318" s="210">
        <v>1</v>
      </c>
      <c r="I318" s="211"/>
      <c r="J318" s="212">
        <f>ROUND(I318*H318,2)</f>
        <v>0</v>
      </c>
      <c r="K318" s="208" t="s">
        <v>161</v>
      </c>
      <c r="L318" s="46"/>
      <c r="M318" s="213" t="s">
        <v>28</v>
      </c>
      <c r="N318" s="214" t="s">
        <v>44</v>
      </c>
      <c r="O318" s="86"/>
      <c r="P318" s="215">
        <f>O318*H318</f>
        <v>0</v>
      </c>
      <c r="Q318" s="215">
        <v>0.00012</v>
      </c>
      <c r="R318" s="215">
        <f>Q318*H318</f>
        <v>0.00012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305</v>
      </c>
      <c r="AT318" s="217" t="s">
        <v>157</v>
      </c>
      <c r="AU318" s="217" t="s">
        <v>178</v>
      </c>
      <c r="AY318" s="19" t="s">
        <v>154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305</v>
      </c>
      <c r="BM318" s="217" t="s">
        <v>2351</v>
      </c>
    </row>
    <row r="319" spans="1:47" s="2" customFormat="1" ht="12">
      <c r="A319" s="40"/>
      <c r="B319" s="41"/>
      <c r="C319" s="42"/>
      <c r="D319" s="219" t="s">
        <v>164</v>
      </c>
      <c r="E319" s="42"/>
      <c r="F319" s="220" t="s">
        <v>2352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164</v>
      </c>
      <c r="AU319" s="19" t="s">
        <v>178</v>
      </c>
    </row>
    <row r="320" spans="1:47" s="2" customFormat="1" ht="12">
      <c r="A320" s="40"/>
      <c r="B320" s="41"/>
      <c r="C320" s="42"/>
      <c r="D320" s="224" t="s">
        <v>166</v>
      </c>
      <c r="E320" s="42"/>
      <c r="F320" s="225" t="s">
        <v>2353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166</v>
      </c>
      <c r="AU320" s="19" t="s">
        <v>178</v>
      </c>
    </row>
    <row r="321" spans="1:51" s="13" customFormat="1" ht="12">
      <c r="A321" s="13"/>
      <c r="B321" s="226"/>
      <c r="C321" s="227"/>
      <c r="D321" s="219" t="s">
        <v>168</v>
      </c>
      <c r="E321" s="228" t="s">
        <v>28</v>
      </c>
      <c r="F321" s="229" t="s">
        <v>2338</v>
      </c>
      <c r="G321" s="227"/>
      <c r="H321" s="228" t="s">
        <v>28</v>
      </c>
      <c r="I321" s="230"/>
      <c r="J321" s="227"/>
      <c r="K321" s="227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168</v>
      </c>
      <c r="AU321" s="235" t="s">
        <v>178</v>
      </c>
      <c r="AV321" s="13" t="s">
        <v>81</v>
      </c>
      <c r="AW321" s="13" t="s">
        <v>35</v>
      </c>
      <c r="AX321" s="13" t="s">
        <v>73</v>
      </c>
      <c r="AY321" s="235" t="s">
        <v>154</v>
      </c>
    </row>
    <row r="322" spans="1:51" s="13" customFormat="1" ht="12">
      <c r="A322" s="13"/>
      <c r="B322" s="226"/>
      <c r="C322" s="227"/>
      <c r="D322" s="219" t="s">
        <v>168</v>
      </c>
      <c r="E322" s="228" t="s">
        <v>28</v>
      </c>
      <c r="F322" s="229" t="s">
        <v>2354</v>
      </c>
      <c r="G322" s="227"/>
      <c r="H322" s="228" t="s">
        <v>28</v>
      </c>
      <c r="I322" s="230"/>
      <c r="J322" s="227"/>
      <c r="K322" s="227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168</v>
      </c>
      <c r="AU322" s="235" t="s">
        <v>178</v>
      </c>
      <c r="AV322" s="13" t="s">
        <v>81</v>
      </c>
      <c r="AW322" s="13" t="s">
        <v>35</v>
      </c>
      <c r="AX322" s="13" t="s">
        <v>73</v>
      </c>
      <c r="AY322" s="235" t="s">
        <v>154</v>
      </c>
    </row>
    <row r="323" spans="1:51" s="14" customFormat="1" ht="12">
      <c r="A323" s="14"/>
      <c r="B323" s="236"/>
      <c r="C323" s="237"/>
      <c r="D323" s="219" t="s">
        <v>168</v>
      </c>
      <c r="E323" s="238" t="s">
        <v>28</v>
      </c>
      <c r="F323" s="239" t="s">
        <v>81</v>
      </c>
      <c r="G323" s="237"/>
      <c r="H323" s="240">
        <v>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168</v>
      </c>
      <c r="AU323" s="246" t="s">
        <v>178</v>
      </c>
      <c r="AV323" s="14" t="s">
        <v>83</v>
      </c>
      <c r="AW323" s="14" t="s">
        <v>35</v>
      </c>
      <c r="AX323" s="14" t="s">
        <v>81</v>
      </c>
      <c r="AY323" s="246" t="s">
        <v>154</v>
      </c>
    </row>
    <row r="324" spans="1:65" s="2" customFormat="1" ht="21.75" customHeight="1">
      <c r="A324" s="40"/>
      <c r="B324" s="41"/>
      <c r="C324" s="206" t="s">
        <v>522</v>
      </c>
      <c r="D324" s="206" t="s">
        <v>157</v>
      </c>
      <c r="E324" s="207" t="s">
        <v>2355</v>
      </c>
      <c r="F324" s="208" t="s">
        <v>2356</v>
      </c>
      <c r="G324" s="209" t="s">
        <v>207</v>
      </c>
      <c r="H324" s="210">
        <v>1</v>
      </c>
      <c r="I324" s="211"/>
      <c r="J324" s="212">
        <f>ROUND(I324*H324,2)</f>
        <v>0</v>
      </c>
      <c r="K324" s="208" t="s">
        <v>161</v>
      </c>
      <c r="L324" s="46"/>
      <c r="M324" s="213" t="s">
        <v>28</v>
      </c>
      <c r="N324" s="214" t="s">
        <v>44</v>
      </c>
      <c r="O324" s="86"/>
      <c r="P324" s="215">
        <f>O324*H324</f>
        <v>0</v>
      </c>
      <c r="Q324" s="215">
        <v>0.00057</v>
      </c>
      <c r="R324" s="215">
        <f>Q324*H324</f>
        <v>0.00057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305</v>
      </c>
      <c r="AT324" s="217" t="s">
        <v>157</v>
      </c>
      <c r="AU324" s="217" t="s">
        <v>178</v>
      </c>
      <c r="AY324" s="19" t="s">
        <v>154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81</v>
      </c>
      <c r="BK324" s="218">
        <f>ROUND(I324*H324,2)</f>
        <v>0</v>
      </c>
      <c r="BL324" s="19" t="s">
        <v>305</v>
      </c>
      <c r="BM324" s="217" t="s">
        <v>2357</v>
      </c>
    </row>
    <row r="325" spans="1:47" s="2" customFormat="1" ht="12">
      <c r="A325" s="40"/>
      <c r="B325" s="41"/>
      <c r="C325" s="42"/>
      <c r="D325" s="219" t="s">
        <v>164</v>
      </c>
      <c r="E325" s="42"/>
      <c r="F325" s="220" t="s">
        <v>2358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164</v>
      </c>
      <c r="AU325" s="19" t="s">
        <v>178</v>
      </c>
    </row>
    <row r="326" spans="1:47" s="2" customFormat="1" ht="12">
      <c r="A326" s="40"/>
      <c r="B326" s="41"/>
      <c r="C326" s="42"/>
      <c r="D326" s="224" t="s">
        <v>166</v>
      </c>
      <c r="E326" s="42"/>
      <c r="F326" s="225" t="s">
        <v>2359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166</v>
      </c>
      <c r="AU326" s="19" t="s">
        <v>178</v>
      </c>
    </row>
    <row r="327" spans="1:51" s="13" customFormat="1" ht="12">
      <c r="A327" s="13"/>
      <c r="B327" s="226"/>
      <c r="C327" s="227"/>
      <c r="D327" s="219" t="s">
        <v>168</v>
      </c>
      <c r="E327" s="228" t="s">
        <v>28</v>
      </c>
      <c r="F327" s="229" t="s">
        <v>2338</v>
      </c>
      <c r="G327" s="227"/>
      <c r="H327" s="228" t="s">
        <v>28</v>
      </c>
      <c r="I327" s="230"/>
      <c r="J327" s="227"/>
      <c r="K327" s="227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168</v>
      </c>
      <c r="AU327" s="235" t="s">
        <v>178</v>
      </c>
      <c r="AV327" s="13" t="s">
        <v>81</v>
      </c>
      <c r="AW327" s="13" t="s">
        <v>35</v>
      </c>
      <c r="AX327" s="13" t="s">
        <v>73</v>
      </c>
      <c r="AY327" s="235" t="s">
        <v>154</v>
      </c>
    </row>
    <row r="328" spans="1:51" s="13" customFormat="1" ht="12">
      <c r="A328" s="13"/>
      <c r="B328" s="226"/>
      <c r="C328" s="227"/>
      <c r="D328" s="219" t="s">
        <v>168</v>
      </c>
      <c r="E328" s="228" t="s">
        <v>28</v>
      </c>
      <c r="F328" s="229" t="s">
        <v>2360</v>
      </c>
      <c r="G328" s="227"/>
      <c r="H328" s="228" t="s">
        <v>28</v>
      </c>
      <c r="I328" s="230"/>
      <c r="J328" s="227"/>
      <c r="K328" s="227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168</v>
      </c>
      <c r="AU328" s="235" t="s">
        <v>178</v>
      </c>
      <c r="AV328" s="13" t="s">
        <v>81</v>
      </c>
      <c r="AW328" s="13" t="s">
        <v>35</v>
      </c>
      <c r="AX328" s="13" t="s">
        <v>73</v>
      </c>
      <c r="AY328" s="235" t="s">
        <v>154</v>
      </c>
    </row>
    <row r="329" spans="1:51" s="14" customFormat="1" ht="12">
      <c r="A329" s="14"/>
      <c r="B329" s="236"/>
      <c r="C329" s="237"/>
      <c r="D329" s="219" t="s">
        <v>168</v>
      </c>
      <c r="E329" s="238" t="s">
        <v>28</v>
      </c>
      <c r="F329" s="239" t="s">
        <v>81</v>
      </c>
      <c r="G329" s="237"/>
      <c r="H329" s="240">
        <v>1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168</v>
      </c>
      <c r="AU329" s="246" t="s">
        <v>178</v>
      </c>
      <c r="AV329" s="14" t="s">
        <v>83</v>
      </c>
      <c r="AW329" s="14" t="s">
        <v>35</v>
      </c>
      <c r="AX329" s="14" t="s">
        <v>81</v>
      </c>
      <c r="AY329" s="246" t="s">
        <v>154</v>
      </c>
    </row>
    <row r="330" spans="1:65" s="2" customFormat="1" ht="16.5" customHeight="1">
      <c r="A330" s="40"/>
      <c r="B330" s="41"/>
      <c r="C330" s="206" t="s">
        <v>530</v>
      </c>
      <c r="D330" s="206" t="s">
        <v>157</v>
      </c>
      <c r="E330" s="207" t="s">
        <v>2361</v>
      </c>
      <c r="F330" s="208" t="s">
        <v>2362</v>
      </c>
      <c r="G330" s="209" t="s">
        <v>207</v>
      </c>
      <c r="H330" s="210">
        <v>5</v>
      </c>
      <c r="I330" s="211"/>
      <c r="J330" s="212">
        <f>ROUND(I330*H330,2)</f>
        <v>0</v>
      </c>
      <c r="K330" s="208" t="s">
        <v>161</v>
      </c>
      <c r="L330" s="46"/>
      <c r="M330" s="213" t="s">
        <v>28</v>
      </c>
      <c r="N330" s="214" t="s">
        <v>44</v>
      </c>
      <c r="O330" s="86"/>
      <c r="P330" s="215">
        <f>O330*H330</f>
        <v>0</v>
      </c>
      <c r="Q330" s="215">
        <v>7E-05</v>
      </c>
      <c r="R330" s="215">
        <f>Q330*H330</f>
        <v>0.00034999999999999994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305</v>
      </c>
      <c r="AT330" s="217" t="s">
        <v>157</v>
      </c>
      <c r="AU330" s="217" t="s">
        <v>178</v>
      </c>
      <c r="AY330" s="19" t="s">
        <v>154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81</v>
      </c>
      <c r="BK330" s="218">
        <f>ROUND(I330*H330,2)</f>
        <v>0</v>
      </c>
      <c r="BL330" s="19" t="s">
        <v>305</v>
      </c>
      <c r="BM330" s="217" t="s">
        <v>2363</v>
      </c>
    </row>
    <row r="331" spans="1:47" s="2" customFormat="1" ht="12">
      <c r="A331" s="40"/>
      <c r="B331" s="41"/>
      <c r="C331" s="42"/>
      <c r="D331" s="219" t="s">
        <v>164</v>
      </c>
      <c r="E331" s="42"/>
      <c r="F331" s="220" t="s">
        <v>2362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164</v>
      </c>
      <c r="AU331" s="19" t="s">
        <v>178</v>
      </c>
    </row>
    <row r="332" spans="1:47" s="2" customFormat="1" ht="12">
      <c r="A332" s="40"/>
      <c r="B332" s="41"/>
      <c r="C332" s="42"/>
      <c r="D332" s="224" t="s">
        <v>166</v>
      </c>
      <c r="E332" s="42"/>
      <c r="F332" s="225" t="s">
        <v>2364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166</v>
      </c>
      <c r="AU332" s="19" t="s">
        <v>178</v>
      </c>
    </row>
    <row r="333" spans="1:65" s="2" customFormat="1" ht="16.5" customHeight="1">
      <c r="A333" s="40"/>
      <c r="B333" s="41"/>
      <c r="C333" s="206" t="s">
        <v>533</v>
      </c>
      <c r="D333" s="206" t="s">
        <v>157</v>
      </c>
      <c r="E333" s="207" t="s">
        <v>2365</v>
      </c>
      <c r="F333" s="208" t="s">
        <v>2366</v>
      </c>
      <c r="G333" s="209" t="s">
        <v>2367</v>
      </c>
      <c r="H333" s="210">
        <v>13</v>
      </c>
      <c r="I333" s="211"/>
      <c r="J333" s="212">
        <f>ROUND(I333*H333,2)</f>
        <v>0</v>
      </c>
      <c r="K333" s="208" t="s">
        <v>161</v>
      </c>
      <c r="L333" s="46"/>
      <c r="M333" s="213" t="s">
        <v>28</v>
      </c>
      <c r="N333" s="214" t="s">
        <v>44</v>
      </c>
      <c r="O333" s="86"/>
      <c r="P333" s="215">
        <f>O333*H333</f>
        <v>0</v>
      </c>
      <c r="Q333" s="215">
        <v>0.00043</v>
      </c>
      <c r="R333" s="215">
        <f>Q333*H333</f>
        <v>0.0055899999999999995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305</v>
      </c>
      <c r="AT333" s="217" t="s">
        <v>157</v>
      </c>
      <c r="AU333" s="217" t="s">
        <v>178</v>
      </c>
      <c r="AY333" s="19" t="s">
        <v>154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81</v>
      </c>
      <c r="BK333" s="218">
        <f>ROUND(I333*H333,2)</f>
        <v>0</v>
      </c>
      <c r="BL333" s="19" t="s">
        <v>305</v>
      </c>
      <c r="BM333" s="217" t="s">
        <v>2368</v>
      </c>
    </row>
    <row r="334" spans="1:47" s="2" customFormat="1" ht="12">
      <c r="A334" s="40"/>
      <c r="B334" s="41"/>
      <c r="C334" s="42"/>
      <c r="D334" s="219" t="s">
        <v>164</v>
      </c>
      <c r="E334" s="42"/>
      <c r="F334" s="220" t="s">
        <v>2369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164</v>
      </c>
      <c r="AU334" s="19" t="s">
        <v>178</v>
      </c>
    </row>
    <row r="335" spans="1:47" s="2" customFormat="1" ht="12">
      <c r="A335" s="40"/>
      <c r="B335" s="41"/>
      <c r="C335" s="42"/>
      <c r="D335" s="224" t="s">
        <v>166</v>
      </c>
      <c r="E335" s="42"/>
      <c r="F335" s="225" t="s">
        <v>2370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166</v>
      </c>
      <c r="AU335" s="19" t="s">
        <v>178</v>
      </c>
    </row>
    <row r="336" spans="1:51" s="13" customFormat="1" ht="12">
      <c r="A336" s="13"/>
      <c r="B336" s="226"/>
      <c r="C336" s="227"/>
      <c r="D336" s="219" t="s">
        <v>168</v>
      </c>
      <c r="E336" s="228" t="s">
        <v>28</v>
      </c>
      <c r="F336" s="229" t="s">
        <v>2371</v>
      </c>
      <c r="G336" s="227"/>
      <c r="H336" s="228" t="s">
        <v>28</v>
      </c>
      <c r="I336" s="230"/>
      <c r="J336" s="227"/>
      <c r="K336" s="227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168</v>
      </c>
      <c r="AU336" s="235" t="s">
        <v>178</v>
      </c>
      <c r="AV336" s="13" t="s">
        <v>81</v>
      </c>
      <c r="AW336" s="13" t="s">
        <v>35</v>
      </c>
      <c r="AX336" s="13" t="s">
        <v>73</v>
      </c>
      <c r="AY336" s="235" t="s">
        <v>154</v>
      </c>
    </row>
    <row r="337" spans="1:51" s="14" customFormat="1" ht="12">
      <c r="A337" s="14"/>
      <c r="B337" s="236"/>
      <c r="C337" s="237"/>
      <c r="D337" s="219" t="s">
        <v>168</v>
      </c>
      <c r="E337" s="238" t="s">
        <v>28</v>
      </c>
      <c r="F337" s="239" t="s">
        <v>2372</v>
      </c>
      <c r="G337" s="237"/>
      <c r="H337" s="240">
        <v>8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168</v>
      </c>
      <c r="AU337" s="246" t="s">
        <v>178</v>
      </c>
      <c r="AV337" s="14" t="s">
        <v>83</v>
      </c>
      <c r="AW337" s="14" t="s">
        <v>35</v>
      </c>
      <c r="AX337" s="14" t="s">
        <v>73</v>
      </c>
      <c r="AY337" s="246" t="s">
        <v>154</v>
      </c>
    </row>
    <row r="338" spans="1:51" s="13" customFormat="1" ht="12">
      <c r="A338" s="13"/>
      <c r="B338" s="226"/>
      <c r="C338" s="227"/>
      <c r="D338" s="219" t="s">
        <v>168</v>
      </c>
      <c r="E338" s="228" t="s">
        <v>28</v>
      </c>
      <c r="F338" s="229" t="s">
        <v>2373</v>
      </c>
      <c r="G338" s="227"/>
      <c r="H338" s="228" t="s">
        <v>28</v>
      </c>
      <c r="I338" s="230"/>
      <c r="J338" s="227"/>
      <c r="K338" s="227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168</v>
      </c>
      <c r="AU338" s="235" t="s">
        <v>178</v>
      </c>
      <c r="AV338" s="13" t="s">
        <v>81</v>
      </c>
      <c r="AW338" s="13" t="s">
        <v>35</v>
      </c>
      <c r="AX338" s="13" t="s">
        <v>73</v>
      </c>
      <c r="AY338" s="235" t="s">
        <v>154</v>
      </c>
    </row>
    <row r="339" spans="1:51" s="14" customFormat="1" ht="12">
      <c r="A339" s="14"/>
      <c r="B339" s="236"/>
      <c r="C339" s="237"/>
      <c r="D339" s="219" t="s">
        <v>168</v>
      </c>
      <c r="E339" s="238" t="s">
        <v>28</v>
      </c>
      <c r="F339" s="239" t="s">
        <v>81</v>
      </c>
      <c r="G339" s="237"/>
      <c r="H339" s="240">
        <v>1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168</v>
      </c>
      <c r="AU339" s="246" t="s">
        <v>178</v>
      </c>
      <c r="AV339" s="14" t="s">
        <v>83</v>
      </c>
      <c r="AW339" s="14" t="s">
        <v>35</v>
      </c>
      <c r="AX339" s="14" t="s">
        <v>73</v>
      </c>
      <c r="AY339" s="246" t="s">
        <v>154</v>
      </c>
    </row>
    <row r="340" spans="1:51" s="13" customFormat="1" ht="12">
      <c r="A340" s="13"/>
      <c r="B340" s="226"/>
      <c r="C340" s="227"/>
      <c r="D340" s="219" t="s">
        <v>168</v>
      </c>
      <c r="E340" s="228" t="s">
        <v>28</v>
      </c>
      <c r="F340" s="229" t="s">
        <v>2374</v>
      </c>
      <c r="G340" s="227"/>
      <c r="H340" s="228" t="s">
        <v>28</v>
      </c>
      <c r="I340" s="230"/>
      <c r="J340" s="227"/>
      <c r="K340" s="227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168</v>
      </c>
      <c r="AU340" s="235" t="s">
        <v>178</v>
      </c>
      <c r="AV340" s="13" t="s">
        <v>81</v>
      </c>
      <c r="AW340" s="13" t="s">
        <v>35</v>
      </c>
      <c r="AX340" s="13" t="s">
        <v>73</v>
      </c>
      <c r="AY340" s="235" t="s">
        <v>154</v>
      </c>
    </row>
    <row r="341" spans="1:51" s="14" customFormat="1" ht="12">
      <c r="A341" s="14"/>
      <c r="B341" s="236"/>
      <c r="C341" s="237"/>
      <c r="D341" s="219" t="s">
        <v>168</v>
      </c>
      <c r="E341" s="238" t="s">
        <v>28</v>
      </c>
      <c r="F341" s="239" t="s">
        <v>178</v>
      </c>
      <c r="G341" s="237"/>
      <c r="H341" s="240">
        <v>3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168</v>
      </c>
      <c r="AU341" s="246" t="s">
        <v>178</v>
      </c>
      <c r="AV341" s="14" t="s">
        <v>83</v>
      </c>
      <c r="AW341" s="14" t="s">
        <v>35</v>
      </c>
      <c r="AX341" s="14" t="s">
        <v>73</v>
      </c>
      <c r="AY341" s="246" t="s">
        <v>154</v>
      </c>
    </row>
    <row r="342" spans="1:51" s="13" customFormat="1" ht="12">
      <c r="A342" s="13"/>
      <c r="B342" s="226"/>
      <c r="C342" s="227"/>
      <c r="D342" s="219" t="s">
        <v>168</v>
      </c>
      <c r="E342" s="228" t="s">
        <v>28</v>
      </c>
      <c r="F342" s="229" t="s">
        <v>2375</v>
      </c>
      <c r="G342" s="227"/>
      <c r="H342" s="228" t="s">
        <v>28</v>
      </c>
      <c r="I342" s="230"/>
      <c r="J342" s="227"/>
      <c r="K342" s="227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168</v>
      </c>
      <c r="AU342" s="235" t="s">
        <v>178</v>
      </c>
      <c r="AV342" s="13" t="s">
        <v>81</v>
      </c>
      <c r="AW342" s="13" t="s">
        <v>35</v>
      </c>
      <c r="AX342" s="13" t="s">
        <v>73</v>
      </c>
      <c r="AY342" s="235" t="s">
        <v>154</v>
      </c>
    </row>
    <row r="343" spans="1:51" s="14" customFormat="1" ht="12">
      <c r="A343" s="14"/>
      <c r="B343" s="236"/>
      <c r="C343" s="237"/>
      <c r="D343" s="219" t="s">
        <v>168</v>
      </c>
      <c r="E343" s="238" t="s">
        <v>28</v>
      </c>
      <c r="F343" s="239" t="s">
        <v>81</v>
      </c>
      <c r="G343" s="237"/>
      <c r="H343" s="240">
        <v>1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168</v>
      </c>
      <c r="AU343" s="246" t="s">
        <v>178</v>
      </c>
      <c r="AV343" s="14" t="s">
        <v>83</v>
      </c>
      <c r="AW343" s="14" t="s">
        <v>35</v>
      </c>
      <c r="AX343" s="14" t="s">
        <v>73</v>
      </c>
      <c r="AY343" s="246" t="s">
        <v>154</v>
      </c>
    </row>
    <row r="344" spans="1:51" s="15" customFormat="1" ht="12">
      <c r="A344" s="15"/>
      <c r="B344" s="247"/>
      <c r="C344" s="248"/>
      <c r="D344" s="219" t="s">
        <v>168</v>
      </c>
      <c r="E344" s="249" t="s">
        <v>28</v>
      </c>
      <c r="F344" s="250" t="s">
        <v>222</v>
      </c>
      <c r="G344" s="248"/>
      <c r="H344" s="251">
        <v>13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7" t="s">
        <v>168</v>
      </c>
      <c r="AU344" s="257" t="s">
        <v>178</v>
      </c>
      <c r="AV344" s="15" t="s">
        <v>162</v>
      </c>
      <c r="AW344" s="15" t="s">
        <v>35</v>
      </c>
      <c r="AX344" s="15" t="s">
        <v>81</v>
      </c>
      <c r="AY344" s="257" t="s">
        <v>154</v>
      </c>
    </row>
    <row r="345" spans="1:65" s="2" customFormat="1" ht="24.15" customHeight="1">
      <c r="A345" s="40"/>
      <c r="B345" s="41"/>
      <c r="C345" s="206" t="s">
        <v>535</v>
      </c>
      <c r="D345" s="206" t="s">
        <v>157</v>
      </c>
      <c r="E345" s="207" t="s">
        <v>2376</v>
      </c>
      <c r="F345" s="208" t="s">
        <v>2377</v>
      </c>
      <c r="G345" s="209" t="s">
        <v>207</v>
      </c>
      <c r="H345" s="210">
        <v>2</v>
      </c>
      <c r="I345" s="211"/>
      <c r="J345" s="212">
        <f>ROUND(I345*H345,2)</f>
        <v>0</v>
      </c>
      <c r="K345" s="208" t="s">
        <v>161</v>
      </c>
      <c r="L345" s="46"/>
      <c r="M345" s="213" t="s">
        <v>28</v>
      </c>
      <c r="N345" s="214" t="s">
        <v>44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305</v>
      </c>
      <c r="AT345" s="217" t="s">
        <v>157</v>
      </c>
      <c r="AU345" s="217" t="s">
        <v>178</v>
      </c>
      <c r="AY345" s="19" t="s">
        <v>154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81</v>
      </c>
      <c r="BK345" s="218">
        <f>ROUND(I345*H345,2)</f>
        <v>0</v>
      </c>
      <c r="BL345" s="19" t="s">
        <v>305</v>
      </c>
      <c r="BM345" s="217" t="s">
        <v>2378</v>
      </c>
    </row>
    <row r="346" spans="1:47" s="2" customFormat="1" ht="12">
      <c r="A346" s="40"/>
      <c r="B346" s="41"/>
      <c r="C346" s="42"/>
      <c r="D346" s="219" t="s">
        <v>164</v>
      </c>
      <c r="E346" s="42"/>
      <c r="F346" s="220" t="s">
        <v>2379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164</v>
      </c>
      <c r="AU346" s="19" t="s">
        <v>178</v>
      </c>
    </row>
    <row r="347" spans="1:47" s="2" customFormat="1" ht="12">
      <c r="A347" s="40"/>
      <c r="B347" s="41"/>
      <c r="C347" s="42"/>
      <c r="D347" s="224" t="s">
        <v>166</v>
      </c>
      <c r="E347" s="42"/>
      <c r="F347" s="225" t="s">
        <v>2380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166</v>
      </c>
      <c r="AU347" s="19" t="s">
        <v>178</v>
      </c>
    </row>
    <row r="348" spans="1:51" s="13" customFormat="1" ht="12">
      <c r="A348" s="13"/>
      <c r="B348" s="226"/>
      <c r="C348" s="227"/>
      <c r="D348" s="219" t="s">
        <v>168</v>
      </c>
      <c r="E348" s="228" t="s">
        <v>28</v>
      </c>
      <c r="F348" s="229" t="s">
        <v>2381</v>
      </c>
      <c r="G348" s="227"/>
      <c r="H348" s="228" t="s">
        <v>28</v>
      </c>
      <c r="I348" s="230"/>
      <c r="J348" s="227"/>
      <c r="K348" s="227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168</v>
      </c>
      <c r="AU348" s="235" t="s">
        <v>178</v>
      </c>
      <c r="AV348" s="13" t="s">
        <v>81</v>
      </c>
      <c r="AW348" s="13" t="s">
        <v>35</v>
      </c>
      <c r="AX348" s="13" t="s">
        <v>73</v>
      </c>
      <c r="AY348" s="235" t="s">
        <v>154</v>
      </c>
    </row>
    <row r="349" spans="1:51" s="14" customFormat="1" ht="12">
      <c r="A349" s="14"/>
      <c r="B349" s="236"/>
      <c r="C349" s="237"/>
      <c r="D349" s="219" t="s">
        <v>168</v>
      </c>
      <c r="E349" s="238" t="s">
        <v>28</v>
      </c>
      <c r="F349" s="239" t="s">
        <v>81</v>
      </c>
      <c r="G349" s="237"/>
      <c r="H349" s="240">
        <v>1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168</v>
      </c>
      <c r="AU349" s="246" t="s">
        <v>178</v>
      </c>
      <c r="AV349" s="14" t="s">
        <v>83</v>
      </c>
      <c r="AW349" s="14" t="s">
        <v>35</v>
      </c>
      <c r="AX349" s="14" t="s">
        <v>73</v>
      </c>
      <c r="AY349" s="246" t="s">
        <v>154</v>
      </c>
    </row>
    <row r="350" spans="1:51" s="13" customFormat="1" ht="12">
      <c r="A350" s="13"/>
      <c r="B350" s="226"/>
      <c r="C350" s="227"/>
      <c r="D350" s="219" t="s">
        <v>168</v>
      </c>
      <c r="E350" s="228" t="s">
        <v>28</v>
      </c>
      <c r="F350" s="229" t="s">
        <v>2382</v>
      </c>
      <c r="G350" s="227"/>
      <c r="H350" s="228" t="s">
        <v>28</v>
      </c>
      <c r="I350" s="230"/>
      <c r="J350" s="227"/>
      <c r="K350" s="227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168</v>
      </c>
      <c r="AU350" s="235" t="s">
        <v>178</v>
      </c>
      <c r="AV350" s="13" t="s">
        <v>81</v>
      </c>
      <c r="AW350" s="13" t="s">
        <v>35</v>
      </c>
      <c r="AX350" s="13" t="s">
        <v>73</v>
      </c>
      <c r="AY350" s="235" t="s">
        <v>154</v>
      </c>
    </row>
    <row r="351" spans="1:51" s="14" customFormat="1" ht="12">
      <c r="A351" s="14"/>
      <c r="B351" s="236"/>
      <c r="C351" s="237"/>
      <c r="D351" s="219" t="s">
        <v>168</v>
      </c>
      <c r="E351" s="238" t="s">
        <v>28</v>
      </c>
      <c r="F351" s="239" t="s">
        <v>81</v>
      </c>
      <c r="G351" s="237"/>
      <c r="H351" s="240">
        <v>1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168</v>
      </c>
      <c r="AU351" s="246" t="s">
        <v>178</v>
      </c>
      <c r="AV351" s="14" t="s">
        <v>83</v>
      </c>
      <c r="AW351" s="14" t="s">
        <v>35</v>
      </c>
      <c r="AX351" s="14" t="s">
        <v>73</v>
      </c>
      <c r="AY351" s="246" t="s">
        <v>154</v>
      </c>
    </row>
    <row r="352" spans="1:51" s="15" customFormat="1" ht="12">
      <c r="A352" s="15"/>
      <c r="B352" s="247"/>
      <c r="C352" s="248"/>
      <c r="D352" s="219" t="s">
        <v>168</v>
      </c>
      <c r="E352" s="249" t="s">
        <v>28</v>
      </c>
      <c r="F352" s="250" t="s">
        <v>222</v>
      </c>
      <c r="G352" s="248"/>
      <c r="H352" s="251">
        <v>2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7" t="s">
        <v>168</v>
      </c>
      <c r="AU352" s="257" t="s">
        <v>178</v>
      </c>
      <c r="AV352" s="15" t="s">
        <v>162</v>
      </c>
      <c r="AW352" s="15" t="s">
        <v>35</v>
      </c>
      <c r="AX352" s="15" t="s">
        <v>81</v>
      </c>
      <c r="AY352" s="257" t="s">
        <v>154</v>
      </c>
    </row>
    <row r="353" spans="1:65" s="2" customFormat="1" ht="24.15" customHeight="1">
      <c r="A353" s="40"/>
      <c r="B353" s="41"/>
      <c r="C353" s="206" t="s">
        <v>537</v>
      </c>
      <c r="D353" s="206" t="s">
        <v>157</v>
      </c>
      <c r="E353" s="207" t="s">
        <v>2383</v>
      </c>
      <c r="F353" s="208" t="s">
        <v>2384</v>
      </c>
      <c r="G353" s="209" t="s">
        <v>549</v>
      </c>
      <c r="H353" s="210">
        <v>0.061</v>
      </c>
      <c r="I353" s="211"/>
      <c r="J353" s="212">
        <f>ROUND(I353*H353,2)</f>
        <v>0</v>
      </c>
      <c r="K353" s="208" t="s">
        <v>161</v>
      </c>
      <c r="L353" s="46"/>
      <c r="M353" s="213" t="s">
        <v>28</v>
      </c>
      <c r="N353" s="214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305</v>
      </c>
      <c r="AT353" s="217" t="s">
        <v>157</v>
      </c>
      <c r="AU353" s="217" t="s">
        <v>178</v>
      </c>
      <c r="AY353" s="19" t="s">
        <v>154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81</v>
      </c>
      <c r="BK353" s="218">
        <f>ROUND(I353*H353,2)</f>
        <v>0</v>
      </c>
      <c r="BL353" s="19" t="s">
        <v>305</v>
      </c>
      <c r="BM353" s="217" t="s">
        <v>2385</v>
      </c>
    </row>
    <row r="354" spans="1:47" s="2" customFormat="1" ht="12">
      <c r="A354" s="40"/>
      <c r="B354" s="41"/>
      <c r="C354" s="42"/>
      <c r="D354" s="219" t="s">
        <v>164</v>
      </c>
      <c r="E354" s="42"/>
      <c r="F354" s="220" t="s">
        <v>2386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164</v>
      </c>
      <c r="AU354" s="19" t="s">
        <v>178</v>
      </c>
    </row>
    <row r="355" spans="1:47" s="2" customFormat="1" ht="12">
      <c r="A355" s="40"/>
      <c r="B355" s="41"/>
      <c r="C355" s="42"/>
      <c r="D355" s="224" t="s">
        <v>166</v>
      </c>
      <c r="E355" s="42"/>
      <c r="F355" s="225" t="s">
        <v>2387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166</v>
      </c>
      <c r="AU355" s="19" t="s">
        <v>178</v>
      </c>
    </row>
    <row r="356" spans="1:63" s="12" customFormat="1" ht="20.85" customHeight="1">
      <c r="A356" s="12"/>
      <c r="B356" s="190"/>
      <c r="C356" s="191"/>
      <c r="D356" s="192" t="s">
        <v>72</v>
      </c>
      <c r="E356" s="204" t="s">
        <v>1105</v>
      </c>
      <c r="F356" s="204" t="s">
        <v>1106</v>
      </c>
      <c r="G356" s="191"/>
      <c r="H356" s="191"/>
      <c r="I356" s="194"/>
      <c r="J356" s="205">
        <f>BK356</f>
        <v>0</v>
      </c>
      <c r="K356" s="191"/>
      <c r="L356" s="196"/>
      <c r="M356" s="197"/>
      <c r="N356" s="198"/>
      <c r="O356" s="198"/>
      <c r="P356" s="199">
        <f>SUM(P357:P416)</f>
        <v>0</v>
      </c>
      <c r="Q356" s="198"/>
      <c r="R356" s="199">
        <f>SUM(R357:R416)</f>
        <v>0.27304</v>
      </c>
      <c r="S356" s="198"/>
      <c r="T356" s="200">
        <f>SUM(T357:T416)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83</v>
      </c>
      <c r="AT356" s="202" t="s">
        <v>72</v>
      </c>
      <c r="AU356" s="202" t="s">
        <v>83</v>
      </c>
      <c r="AY356" s="201" t="s">
        <v>154</v>
      </c>
      <c r="BK356" s="203">
        <f>SUM(BK357:BK416)</f>
        <v>0</v>
      </c>
    </row>
    <row r="357" spans="1:65" s="2" customFormat="1" ht="24.15" customHeight="1">
      <c r="A357" s="40"/>
      <c r="B357" s="41"/>
      <c r="C357" s="206" t="s">
        <v>540</v>
      </c>
      <c r="D357" s="206" t="s">
        <v>157</v>
      </c>
      <c r="E357" s="207" t="s">
        <v>2388</v>
      </c>
      <c r="F357" s="208" t="s">
        <v>2389</v>
      </c>
      <c r="G357" s="209" t="s">
        <v>1110</v>
      </c>
      <c r="H357" s="210">
        <v>1</v>
      </c>
      <c r="I357" s="211"/>
      <c r="J357" s="212">
        <f>ROUND(I357*H357,2)</f>
        <v>0</v>
      </c>
      <c r="K357" s="208" t="s">
        <v>28</v>
      </c>
      <c r="L357" s="46"/>
      <c r="M357" s="213" t="s">
        <v>28</v>
      </c>
      <c r="N357" s="214" t="s">
        <v>44</v>
      </c>
      <c r="O357" s="86"/>
      <c r="P357" s="215">
        <f>O357*H357</f>
        <v>0</v>
      </c>
      <c r="Q357" s="215">
        <v>0.02412</v>
      </c>
      <c r="R357" s="215">
        <f>Q357*H357</f>
        <v>0.02412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305</v>
      </c>
      <c r="AT357" s="217" t="s">
        <v>157</v>
      </c>
      <c r="AU357" s="217" t="s">
        <v>178</v>
      </c>
      <c r="AY357" s="19" t="s">
        <v>154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81</v>
      </c>
      <c r="BK357" s="218">
        <f>ROUND(I357*H357,2)</f>
        <v>0</v>
      </c>
      <c r="BL357" s="19" t="s">
        <v>305</v>
      </c>
      <c r="BM357" s="217" t="s">
        <v>2390</v>
      </c>
    </row>
    <row r="358" spans="1:47" s="2" customFormat="1" ht="12">
      <c r="A358" s="40"/>
      <c r="B358" s="41"/>
      <c r="C358" s="42"/>
      <c r="D358" s="219" t="s">
        <v>164</v>
      </c>
      <c r="E358" s="42"/>
      <c r="F358" s="220" t="s">
        <v>2389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164</v>
      </c>
      <c r="AU358" s="19" t="s">
        <v>178</v>
      </c>
    </row>
    <row r="359" spans="1:51" s="13" customFormat="1" ht="12">
      <c r="A359" s="13"/>
      <c r="B359" s="226"/>
      <c r="C359" s="227"/>
      <c r="D359" s="219" t="s">
        <v>168</v>
      </c>
      <c r="E359" s="228" t="s">
        <v>28</v>
      </c>
      <c r="F359" s="229" t="s">
        <v>2391</v>
      </c>
      <c r="G359" s="227"/>
      <c r="H359" s="228" t="s">
        <v>28</v>
      </c>
      <c r="I359" s="230"/>
      <c r="J359" s="227"/>
      <c r="K359" s="227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168</v>
      </c>
      <c r="AU359" s="235" t="s">
        <v>178</v>
      </c>
      <c r="AV359" s="13" t="s">
        <v>81</v>
      </c>
      <c r="AW359" s="13" t="s">
        <v>35</v>
      </c>
      <c r="AX359" s="13" t="s">
        <v>73</v>
      </c>
      <c r="AY359" s="235" t="s">
        <v>154</v>
      </c>
    </row>
    <row r="360" spans="1:51" s="14" customFormat="1" ht="12">
      <c r="A360" s="14"/>
      <c r="B360" s="236"/>
      <c r="C360" s="237"/>
      <c r="D360" s="219" t="s">
        <v>168</v>
      </c>
      <c r="E360" s="238" t="s">
        <v>28</v>
      </c>
      <c r="F360" s="239" t="s">
        <v>81</v>
      </c>
      <c r="G360" s="237"/>
      <c r="H360" s="240">
        <v>1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6" t="s">
        <v>168</v>
      </c>
      <c r="AU360" s="246" t="s">
        <v>178</v>
      </c>
      <c r="AV360" s="14" t="s">
        <v>83</v>
      </c>
      <c r="AW360" s="14" t="s">
        <v>35</v>
      </c>
      <c r="AX360" s="14" t="s">
        <v>81</v>
      </c>
      <c r="AY360" s="246" t="s">
        <v>154</v>
      </c>
    </row>
    <row r="361" spans="1:65" s="2" customFormat="1" ht="24.15" customHeight="1">
      <c r="A361" s="40"/>
      <c r="B361" s="41"/>
      <c r="C361" s="206" t="s">
        <v>546</v>
      </c>
      <c r="D361" s="206" t="s">
        <v>157</v>
      </c>
      <c r="E361" s="207" t="s">
        <v>2392</v>
      </c>
      <c r="F361" s="208" t="s">
        <v>2393</v>
      </c>
      <c r="G361" s="209" t="s">
        <v>207</v>
      </c>
      <c r="H361" s="210">
        <v>1</v>
      </c>
      <c r="I361" s="211"/>
      <c r="J361" s="212">
        <f>ROUND(I361*H361,2)</f>
        <v>0</v>
      </c>
      <c r="K361" s="208" t="s">
        <v>28</v>
      </c>
      <c r="L361" s="46"/>
      <c r="M361" s="213" t="s">
        <v>28</v>
      </c>
      <c r="N361" s="214" t="s">
        <v>44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305</v>
      </c>
      <c r="AT361" s="217" t="s">
        <v>157</v>
      </c>
      <c r="AU361" s="217" t="s">
        <v>178</v>
      </c>
      <c r="AY361" s="19" t="s">
        <v>154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81</v>
      </c>
      <c r="BK361" s="218">
        <f>ROUND(I361*H361,2)</f>
        <v>0</v>
      </c>
      <c r="BL361" s="19" t="s">
        <v>305</v>
      </c>
      <c r="BM361" s="217" t="s">
        <v>2394</v>
      </c>
    </row>
    <row r="362" spans="1:47" s="2" customFormat="1" ht="12">
      <c r="A362" s="40"/>
      <c r="B362" s="41"/>
      <c r="C362" s="42"/>
      <c r="D362" s="219" t="s">
        <v>164</v>
      </c>
      <c r="E362" s="42"/>
      <c r="F362" s="220" t="s">
        <v>2393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164</v>
      </c>
      <c r="AU362" s="19" t="s">
        <v>178</v>
      </c>
    </row>
    <row r="363" spans="1:65" s="2" customFormat="1" ht="24.15" customHeight="1">
      <c r="A363" s="40"/>
      <c r="B363" s="41"/>
      <c r="C363" s="206" t="s">
        <v>555</v>
      </c>
      <c r="D363" s="206" t="s">
        <v>157</v>
      </c>
      <c r="E363" s="207" t="s">
        <v>2395</v>
      </c>
      <c r="F363" s="208" t="s">
        <v>2396</v>
      </c>
      <c r="G363" s="209" t="s">
        <v>1110</v>
      </c>
      <c r="H363" s="210">
        <v>1</v>
      </c>
      <c r="I363" s="211"/>
      <c r="J363" s="212">
        <f>ROUND(I363*H363,2)</f>
        <v>0</v>
      </c>
      <c r="K363" s="208" t="s">
        <v>161</v>
      </c>
      <c r="L363" s="46"/>
      <c r="M363" s="213" t="s">
        <v>28</v>
      </c>
      <c r="N363" s="214" t="s">
        <v>44</v>
      </c>
      <c r="O363" s="86"/>
      <c r="P363" s="215">
        <f>O363*H363</f>
        <v>0</v>
      </c>
      <c r="Q363" s="215">
        <v>0.01921</v>
      </c>
      <c r="R363" s="215">
        <f>Q363*H363</f>
        <v>0.01921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305</v>
      </c>
      <c r="AT363" s="217" t="s">
        <v>157</v>
      </c>
      <c r="AU363" s="217" t="s">
        <v>178</v>
      </c>
      <c r="AY363" s="19" t="s">
        <v>154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81</v>
      </c>
      <c r="BK363" s="218">
        <f>ROUND(I363*H363,2)</f>
        <v>0</v>
      </c>
      <c r="BL363" s="19" t="s">
        <v>305</v>
      </c>
      <c r="BM363" s="217" t="s">
        <v>2397</v>
      </c>
    </row>
    <row r="364" spans="1:47" s="2" customFormat="1" ht="12">
      <c r="A364" s="40"/>
      <c r="B364" s="41"/>
      <c r="C364" s="42"/>
      <c r="D364" s="219" t="s">
        <v>164</v>
      </c>
      <c r="E364" s="42"/>
      <c r="F364" s="220" t="s">
        <v>2398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164</v>
      </c>
      <c r="AU364" s="19" t="s">
        <v>178</v>
      </c>
    </row>
    <row r="365" spans="1:47" s="2" customFormat="1" ht="12">
      <c r="A365" s="40"/>
      <c r="B365" s="41"/>
      <c r="C365" s="42"/>
      <c r="D365" s="224" t="s">
        <v>166</v>
      </c>
      <c r="E365" s="42"/>
      <c r="F365" s="225" t="s">
        <v>2399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166</v>
      </c>
      <c r="AU365" s="19" t="s">
        <v>178</v>
      </c>
    </row>
    <row r="366" spans="1:51" s="13" customFormat="1" ht="12">
      <c r="A366" s="13"/>
      <c r="B366" s="226"/>
      <c r="C366" s="227"/>
      <c r="D366" s="219" t="s">
        <v>168</v>
      </c>
      <c r="E366" s="228" t="s">
        <v>28</v>
      </c>
      <c r="F366" s="229" t="s">
        <v>2400</v>
      </c>
      <c r="G366" s="227"/>
      <c r="H366" s="228" t="s">
        <v>28</v>
      </c>
      <c r="I366" s="230"/>
      <c r="J366" s="227"/>
      <c r="K366" s="227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168</v>
      </c>
      <c r="AU366" s="235" t="s">
        <v>178</v>
      </c>
      <c r="AV366" s="13" t="s">
        <v>81</v>
      </c>
      <c r="AW366" s="13" t="s">
        <v>35</v>
      </c>
      <c r="AX366" s="13" t="s">
        <v>73</v>
      </c>
      <c r="AY366" s="235" t="s">
        <v>154</v>
      </c>
    </row>
    <row r="367" spans="1:51" s="14" customFormat="1" ht="12">
      <c r="A367" s="14"/>
      <c r="B367" s="236"/>
      <c r="C367" s="237"/>
      <c r="D367" s="219" t="s">
        <v>168</v>
      </c>
      <c r="E367" s="238" t="s">
        <v>28</v>
      </c>
      <c r="F367" s="239" t="s">
        <v>81</v>
      </c>
      <c r="G367" s="237"/>
      <c r="H367" s="240">
        <v>1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6" t="s">
        <v>168</v>
      </c>
      <c r="AU367" s="246" t="s">
        <v>178</v>
      </c>
      <c r="AV367" s="14" t="s">
        <v>83</v>
      </c>
      <c r="AW367" s="14" t="s">
        <v>35</v>
      </c>
      <c r="AX367" s="14" t="s">
        <v>81</v>
      </c>
      <c r="AY367" s="246" t="s">
        <v>154</v>
      </c>
    </row>
    <row r="368" spans="1:65" s="2" customFormat="1" ht="24.15" customHeight="1">
      <c r="A368" s="40"/>
      <c r="B368" s="41"/>
      <c r="C368" s="206" t="s">
        <v>561</v>
      </c>
      <c r="D368" s="206" t="s">
        <v>157</v>
      </c>
      <c r="E368" s="207" t="s">
        <v>2401</v>
      </c>
      <c r="F368" s="208" t="s">
        <v>2402</v>
      </c>
      <c r="G368" s="209" t="s">
        <v>1110</v>
      </c>
      <c r="H368" s="210">
        <v>2</v>
      </c>
      <c r="I368" s="211"/>
      <c r="J368" s="212">
        <f>ROUND(I368*H368,2)</f>
        <v>0</v>
      </c>
      <c r="K368" s="208" t="s">
        <v>161</v>
      </c>
      <c r="L368" s="46"/>
      <c r="M368" s="213" t="s">
        <v>28</v>
      </c>
      <c r="N368" s="214" t="s">
        <v>44</v>
      </c>
      <c r="O368" s="86"/>
      <c r="P368" s="215">
        <f>O368*H368</f>
        <v>0</v>
      </c>
      <c r="Q368" s="215">
        <v>0.01197</v>
      </c>
      <c r="R368" s="215">
        <f>Q368*H368</f>
        <v>0.02394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305</v>
      </c>
      <c r="AT368" s="217" t="s">
        <v>157</v>
      </c>
      <c r="AU368" s="217" t="s">
        <v>178</v>
      </c>
      <c r="AY368" s="19" t="s">
        <v>154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81</v>
      </c>
      <c r="BK368" s="218">
        <f>ROUND(I368*H368,2)</f>
        <v>0</v>
      </c>
      <c r="BL368" s="19" t="s">
        <v>305</v>
      </c>
      <c r="BM368" s="217" t="s">
        <v>2403</v>
      </c>
    </row>
    <row r="369" spans="1:47" s="2" customFormat="1" ht="12">
      <c r="A369" s="40"/>
      <c r="B369" s="41"/>
      <c r="C369" s="42"/>
      <c r="D369" s="219" t="s">
        <v>164</v>
      </c>
      <c r="E369" s="42"/>
      <c r="F369" s="220" t="s">
        <v>2404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164</v>
      </c>
      <c r="AU369" s="19" t="s">
        <v>178</v>
      </c>
    </row>
    <row r="370" spans="1:47" s="2" customFormat="1" ht="12">
      <c r="A370" s="40"/>
      <c r="B370" s="41"/>
      <c r="C370" s="42"/>
      <c r="D370" s="224" t="s">
        <v>166</v>
      </c>
      <c r="E370" s="42"/>
      <c r="F370" s="225" t="s">
        <v>2405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166</v>
      </c>
      <c r="AU370" s="19" t="s">
        <v>178</v>
      </c>
    </row>
    <row r="371" spans="1:65" s="2" customFormat="1" ht="24.15" customHeight="1">
      <c r="A371" s="40"/>
      <c r="B371" s="41"/>
      <c r="C371" s="206" t="s">
        <v>569</v>
      </c>
      <c r="D371" s="206" t="s">
        <v>157</v>
      </c>
      <c r="E371" s="207" t="s">
        <v>2406</v>
      </c>
      <c r="F371" s="208" t="s">
        <v>2407</v>
      </c>
      <c r="G371" s="209" t="s">
        <v>1110</v>
      </c>
      <c r="H371" s="210">
        <v>1</v>
      </c>
      <c r="I371" s="211"/>
      <c r="J371" s="212">
        <f>ROUND(I371*H371,2)</f>
        <v>0</v>
      </c>
      <c r="K371" s="208" t="s">
        <v>161</v>
      </c>
      <c r="L371" s="46"/>
      <c r="M371" s="213" t="s">
        <v>28</v>
      </c>
      <c r="N371" s="214" t="s">
        <v>44</v>
      </c>
      <c r="O371" s="86"/>
      <c r="P371" s="215">
        <f>O371*H371</f>
        <v>0</v>
      </c>
      <c r="Q371" s="215">
        <v>0.0206</v>
      </c>
      <c r="R371" s="215">
        <f>Q371*H371</f>
        <v>0.0206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305</v>
      </c>
      <c r="AT371" s="217" t="s">
        <v>157</v>
      </c>
      <c r="AU371" s="217" t="s">
        <v>178</v>
      </c>
      <c r="AY371" s="19" t="s">
        <v>154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81</v>
      </c>
      <c r="BK371" s="218">
        <f>ROUND(I371*H371,2)</f>
        <v>0</v>
      </c>
      <c r="BL371" s="19" t="s">
        <v>305</v>
      </c>
      <c r="BM371" s="217" t="s">
        <v>2408</v>
      </c>
    </row>
    <row r="372" spans="1:47" s="2" customFormat="1" ht="12">
      <c r="A372" s="40"/>
      <c r="B372" s="41"/>
      <c r="C372" s="42"/>
      <c r="D372" s="219" t="s">
        <v>164</v>
      </c>
      <c r="E372" s="42"/>
      <c r="F372" s="220" t="s">
        <v>2409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164</v>
      </c>
      <c r="AU372" s="19" t="s">
        <v>178</v>
      </c>
    </row>
    <row r="373" spans="1:47" s="2" customFormat="1" ht="12">
      <c r="A373" s="40"/>
      <c r="B373" s="41"/>
      <c r="C373" s="42"/>
      <c r="D373" s="224" t="s">
        <v>166</v>
      </c>
      <c r="E373" s="42"/>
      <c r="F373" s="225" t="s">
        <v>2410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166</v>
      </c>
      <c r="AU373" s="19" t="s">
        <v>178</v>
      </c>
    </row>
    <row r="374" spans="1:65" s="2" customFormat="1" ht="24.15" customHeight="1">
      <c r="A374" s="40"/>
      <c r="B374" s="41"/>
      <c r="C374" s="206" t="s">
        <v>579</v>
      </c>
      <c r="D374" s="206" t="s">
        <v>157</v>
      </c>
      <c r="E374" s="207" t="s">
        <v>2411</v>
      </c>
      <c r="F374" s="208" t="s">
        <v>2412</v>
      </c>
      <c r="G374" s="209" t="s">
        <v>1110</v>
      </c>
      <c r="H374" s="210">
        <v>1</v>
      </c>
      <c r="I374" s="211"/>
      <c r="J374" s="212">
        <f>ROUND(I374*H374,2)</f>
        <v>0</v>
      </c>
      <c r="K374" s="208" t="s">
        <v>161</v>
      </c>
      <c r="L374" s="46"/>
      <c r="M374" s="213" t="s">
        <v>28</v>
      </c>
      <c r="N374" s="214" t="s">
        <v>44</v>
      </c>
      <c r="O374" s="86"/>
      <c r="P374" s="215">
        <f>O374*H374</f>
        <v>0</v>
      </c>
      <c r="Q374" s="215">
        <v>0.03634</v>
      </c>
      <c r="R374" s="215">
        <f>Q374*H374</f>
        <v>0.03634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305</v>
      </c>
      <c r="AT374" s="217" t="s">
        <v>157</v>
      </c>
      <c r="AU374" s="217" t="s">
        <v>178</v>
      </c>
      <c r="AY374" s="19" t="s">
        <v>154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81</v>
      </c>
      <c r="BK374" s="218">
        <f>ROUND(I374*H374,2)</f>
        <v>0</v>
      </c>
      <c r="BL374" s="19" t="s">
        <v>305</v>
      </c>
      <c r="BM374" s="217" t="s">
        <v>2413</v>
      </c>
    </row>
    <row r="375" spans="1:47" s="2" customFormat="1" ht="12">
      <c r="A375" s="40"/>
      <c r="B375" s="41"/>
      <c r="C375" s="42"/>
      <c r="D375" s="219" t="s">
        <v>164</v>
      </c>
      <c r="E375" s="42"/>
      <c r="F375" s="220" t="s">
        <v>2414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164</v>
      </c>
      <c r="AU375" s="19" t="s">
        <v>178</v>
      </c>
    </row>
    <row r="376" spans="1:47" s="2" customFormat="1" ht="12">
      <c r="A376" s="40"/>
      <c r="B376" s="41"/>
      <c r="C376" s="42"/>
      <c r="D376" s="224" t="s">
        <v>166</v>
      </c>
      <c r="E376" s="42"/>
      <c r="F376" s="225" t="s">
        <v>2415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166</v>
      </c>
      <c r="AU376" s="19" t="s">
        <v>178</v>
      </c>
    </row>
    <row r="377" spans="1:51" s="13" customFormat="1" ht="12">
      <c r="A377" s="13"/>
      <c r="B377" s="226"/>
      <c r="C377" s="227"/>
      <c r="D377" s="219" t="s">
        <v>168</v>
      </c>
      <c r="E377" s="228" t="s">
        <v>28</v>
      </c>
      <c r="F377" s="229" t="s">
        <v>2416</v>
      </c>
      <c r="G377" s="227"/>
      <c r="H377" s="228" t="s">
        <v>28</v>
      </c>
      <c r="I377" s="230"/>
      <c r="J377" s="227"/>
      <c r="K377" s="227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168</v>
      </c>
      <c r="AU377" s="235" t="s">
        <v>178</v>
      </c>
      <c r="AV377" s="13" t="s">
        <v>81</v>
      </c>
      <c r="AW377" s="13" t="s">
        <v>35</v>
      </c>
      <c r="AX377" s="13" t="s">
        <v>73</v>
      </c>
      <c r="AY377" s="235" t="s">
        <v>154</v>
      </c>
    </row>
    <row r="378" spans="1:51" s="14" customFormat="1" ht="12">
      <c r="A378" s="14"/>
      <c r="B378" s="236"/>
      <c r="C378" s="237"/>
      <c r="D378" s="219" t="s">
        <v>168</v>
      </c>
      <c r="E378" s="238" t="s">
        <v>28</v>
      </c>
      <c r="F378" s="239" t="s">
        <v>81</v>
      </c>
      <c r="G378" s="237"/>
      <c r="H378" s="240">
        <v>1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168</v>
      </c>
      <c r="AU378" s="246" t="s">
        <v>178</v>
      </c>
      <c r="AV378" s="14" t="s">
        <v>83</v>
      </c>
      <c r="AW378" s="14" t="s">
        <v>35</v>
      </c>
      <c r="AX378" s="14" t="s">
        <v>81</v>
      </c>
      <c r="AY378" s="246" t="s">
        <v>154</v>
      </c>
    </row>
    <row r="379" spans="1:65" s="2" customFormat="1" ht="37.8" customHeight="1">
      <c r="A379" s="40"/>
      <c r="B379" s="41"/>
      <c r="C379" s="206" t="s">
        <v>588</v>
      </c>
      <c r="D379" s="206" t="s">
        <v>157</v>
      </c>
      <c r="E379" s="207" t="s">
        <v>2417</v>
      </c>
      <c r="F379" s="208" t="s">
        <v>2418</v>
      </c>
      <c r="G379" s="209" t="s">
        <v>1110</v>
      </c>
      <c r="H379" s="210">
        <v>2</v>
      </c>
      <c r="I379" s="211"/>
      <c r="J379" s="212">
        <f>ROUND(I379*H379,2)</f>
        <v>0</v>
      </c>
      <c r="K379" s="208" t="s">
        <v>28</v>
      </c>
      <c r="L379" s="46"/>
      <c r="M379" s="213" t="s">
        <v>28</v>
      </c>
      <c r="N379" s="214" t="s">
        <v>44</v>
      </c>
      <c r="O379" s="86"/>
      <c r="P379" s="215">
        <f>O379*H379</f>
        <v>0</v>
      </c>
      <c r="Q379" s="215">
        <v>0.0083</v>
      </c>
      <c r="R379" s="215">
        <f>Q379*H379</f>
        <v>0.0166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305</v>
      </c>
      <c r="AT379" s="217" t="s">
        <v>157</v>
      </c>
      <c r="AU379" s="217" t="s">
        <v>178</v>
      </c>
      <c r="AY379" s="19" t="s">
        <v>154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81</v>
      </c>
      <c r="BK379" s="218">
        <f>ROUND(I379*H379,2)</f>
        <v>0</v>
      </c>
      <c r="BL379" s="19" t="s">
        <v>305</v>
      </c>
      <c r="BM379" s="217" t="s">
        <v>2419</v>
      </c>
    </row>
    <row r="380" spans="1:47" s="2" customFormat="1" ht="12">
      <c r="A380" s="40"/>
      <c r="B380" s="41"/>
      <c r="C380" s="42"/>
      <c r="D380" s="219" t="s">
        <v>164</v>
      </c>
      <c r="E380" s="42"/>
      <c r="F380" s="220" t="s">
        <v>2418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164</v>
      </c>
      <c r="AU380" s="19" t="s">
        <v>178</v>
      </c>
    </row>
    <row r="381" spans="1:65" s="2" customFormat="1" ht="37.8" customHeight="1">
      <c r="A381" s="40"/>
      <c r="B381" s="41"/>
      <c r="C381" s="206" t="s">
        <v>597</v>
      </c>
      <c r="D381" s="206" t="s">
        <v>157</v>
      </c>
      <c r="E381" s="207" t="s">
        <v>2420</v>
      </c>
      <c r="F381" s="208" t="s">
        <v>2421</v>
      </c>
      <c r="G381" s="209" t="s">
        <v>1110</v>
      </c>
      <c r="H381" s="210">
        <v>6</v>
      </c>
      <c r="I381" s="211"/>
      <c r="J381" s="212">
        <f>ROUND(I381*H381,2)</f>
        <v>0</v>
      </c>
      <c r="K381" s="208" t="s">
        <v>28</v>
      </c>
      <c r="L381" s="46"/>
      <c r="M381" s="213" t="s">
        <v>28</v>
      </c>
      <c r="N381" s="214" t="s">
        <v>44</v>
      </c>
      <c r="O381" s="86"/>
      <c r="P381" s="215">
        <f>O381*H381</f>
        <v>0</v>
      </c>
      <c r="Q381" s="215">
        <v>0.01266</v>
      </c>
      <c r="R381" s="215">
        <f>Q381*H381</f>
        <v>0.07596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305</v>
      </c>
      <c r="AT381" s="217" t="s">
        <v>157</v>
      </c>
      <c r="AU381" s="217" t="s">
        <v>178</v>
      </c>
      <c r="AY381" s="19" t="s">
        <v>154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81</v>
      </c>
      <c r="BK381" s="218">
        <f>ROUND(I381*H381,2)</f>
        <v>0</v>
      </c>
      <c r="BL381" s="19" t="s">
        <v>305</v>
      </c>
      <c r="BM381" s="217" t="s">
        <v>2422</v>
      </c>
    </row>
    <row r="382" spans="1:47" s="2" customFormat="1" ht="12">
      <c r="A382" s="40"/>
      <c r="B382" s="41"/>
      <c r="C382" s="42"/>
      <c r="D382" s="219" t="s">
        <v>164</v>
      </c>
      <c r="E382" s="42"/>
      <c r="F382" s="220" t="s">
        <v>2421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164</v>
      </c>
      <c r="AU382" s="19" t="s">
        <v>178</v>
      </c>
    </row>
    <row r="383" spans="1:65" s="2" customFormat="1" ht="16.5" customHeight="1">
      <c r="A383" s="40"/>
      <c r="B383" s="41"/>
      <c r="C383" s="206" t="s">
        <v>609</v>
      </c>
      <c r="D383" s="206" t="s">
        <v>157</v>
      </c>
      <c r="E383" s="207" t="s">
        <v>2423</v>
      </c>
      <c r="F383" s="208" t="s">
        <v>2424</v>
      </c>
      <c r="G383" s="209" t="s">
        <v>207</v>
      </c>
      <c r="H383" s="210">
        <v>5</v>
      </c>
      <c r="I383" s="211"/>
      <c r="J383" s="212">
        <f>ROUND(I383*H383,2)</f>
        <v>0</v>
      </c>
      <c r="K383" s="208" t="s">
        <v>161</v>
      </c>
      <c r="L383" s="46"/>
      <c r="M383" s="213" t="s">
        <v>28</v>
      </c>
      <c r="N383" s="214" t="s">
        <v>44</v>
      </c>
      <c r="O383" s="86"/>
      <c r="P383" s="215">
        <f>O383*H383</f>
        <v>0</v>
      </c>
      <c r="Q383" s="215">
        <v>0.00028</v>
      </c>
      <c r="R383" s="215">
        <f>Q383*H383</f>
        <v>0.0013999999999999998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305</v>
      </c>
      <c r="AT383" s="217" t="s">
        <v>157</v>
      </c>
      <c r="AU383" s="217" t="s">
        <v>178</v>
      </c>
      <c r="AY383" s="19" t="s">
        <v>154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81</v>
      </c>
      <c r="BK383" s="218">
        <f>ROUND(I383*H383,2)</f>
        <v>0</v>
      </c>
      <c r="BL383" s="19" t="s">
        <v>305</v>
      </c>
      <c r="BM383" s="217" t="s">
        <v>2425</v>
      </c>
    </row>
    <row r="384" spans="1:47" s="2" customFormat="1" ht="12">
      <c r="A384" s="40"/>
      <c r="B384" s="41"/>
      <c r="C384" s="42"/>
      <c r="D384" s="219" t="s">
        <v>164</v>
      </c>
      <c r="E384" s="42"/>
      <c r="F384" s="220" t="s">
        <v>2426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164</v>
      </c>
      <c r="AU384" s="19" t="s">
        <v>178</v>
      </c>
    </row>
    <row r="385" spans="1:47" s="2" customFormat="1" ht="12">
      <c r="A385" s="40"/>
      <c r="B385" s="41"/>
      <c r="C385" s="42"/>
      <c r="D385" s="224" t="s">
        <v>166</v>
      </c>
      <c r="E385" s="42"/>
      <c r="F385" s="225" t="s">
        <v>2427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166</v>
      </c>
      <c r="AU385" s="19" t="s">
        <v>178</v>
      </c>
    </row>
    <row r="386" spans="1:51" s="13" customFormat="1" ht="12">
      <c r="A386" s="13"/>
      <c r="B386" s="226"/>
      <c r="C386" s="227"/>
      <c r="D386" s="219" t="s">
        <v>168</v>
      </c>
      <c r="E386" s="228" t="s">
        <v>28</v>
      </c>
      <c r="F386" s="229" t="s">
        <v>2428</v>
      </c>
      <c r="G386" s="227"/>
      <c r="H386" s="228" t="s">
        <v>28</v>
      </c>
      <c r="I386" s="230"/>
      <c r="J386" s="227"/>
      <c r="K386" s="227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168</v>
      </c>
      <c r="AU386" s="235" t="s">
        <v>178</v>
      </c>
      <c r="AV386" s="13" t="s">
        <v>81</v>
      </c>
      <c r="AW386" s="13" t="s">
        <v>35</v>
      </c>
      <c r="AX386" s="13" t="s">
        <v>73</v>
      </c>
      <c r="AY386" s="235" t="s">
        <v>154</v>
      </c>
    </row>
    <row r="387" spans="1:51" s="14" customFormat="1" ht="12">
      <c r="A387" s="14"/>
      <c r="B387" s="236"/>
      <c r="C387" s="237"/>
      <c r="D387" s="219" t="s">
        <v>168</v>
      </c>
      <c r="E387" s="238" t="s">
        <v>28</v>
      </c>
      <c r="F387" s="239" t="s">
        <v>196</v>
      </c>
      <c r="G387" s="237"/>
      <c r="H387" s="240">
        <v>5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168</v>
      </c>
      <c r="AU387" s="246" t="s">
        <v>178</v>
      </c>
      <c r="AV387" s="14" t="s">
        <v>83</v>
      </c>
      <c r="AW387" s="14" t="s">
        <v>35</v>
      </c>
      <c r="AX387" s="14" t="s">
        <v>81</v>
      </c>
      <c r="AY387" s="246" t="s">
        <v>154</v>
      </c>
    </row>
    <row r="388" spans="1:65" s="2" customFormat="1" ht="24.15" customHeight="1">
      <c r="A388" s="40"/>
      <c r="B388" s="41"/>
      <c r="C388" s="206" t="s">
        <v>614</v>
      </c>
      <c r="D388" s="206" t="s">
        <v>157</v>
      </c>
      <c r="E388" s="207" t="s">
        <v>2429</v>
      </c>
      <c r="F388" s="208" t="s">
        <v>2430</v>
      </c>
      <c r="G388" s="209" t="s">
        <v>207</v>
      </c>
      <c r="H388" s="210">
        <v>1</v>
      </c>
      <c r="I388" s="211"/>
      <c r="J388" s="212">
        <f>ROUND(I388*H388,2)</f>
        <v>0</v>
      </c>
      <c r="K388" s="208" t="s">
        <v>28</v>
      </c>
      <c r="L388" s="46"/>
      <c r="M388" s="213" t="s">
        <v>28</v>
      </c>
      <c r="N388" s="214" t="s">
        <v>44</v>
      </c>
      <c r="O388" s="86"/>
      <c r="P388" s="215">
        <f>O388*H388</f>
        <v>0</v>
      </c>
      <c r="Q388" s="215">
        <v>0.001</v>
      </c>
      <c r="R388" s="215">
        <f>Q388*H388</f>
        <v>0.001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305</v>
      </c>
      <c r="AT388" s="217" t="s">
        <v>157</v>
      </c>
      <c r="AU388" s="217" t="s">
        <v>178</v>
      </c>
      <c r="AY388" s="19" t="s">
        <v>154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81</v>
      </c>
      <c r="BK388" s="218">
        <f>ROUND(I388*H388,2)</f>
        <v>0</v>
      </c>
      <c r="BL388" s="19" t="s">
        <v>305</v>
      </c>
      <c r="BM388" s="217" t="s">
        <v>2431</v>
      </c>
    </row>
    <row r="389" spans="1:47" s="2" customFormat="1" ht="12">
      <c r="A389" s="40"/>
      <c r="B389" s="41"/>
      <c r="C389" s="42"/>
      <c r="D389" s="219" t="s">
        <v>164</v>
      </c>
      <c r="E389" s="42"/>
      <c r="F389" s="220" t="s">
        <v>2430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164</v>
      </c>
      <c r="AU389" s="19" t="s">
        <v>178</v>
      </c>
    </row>
    <row r="390" spans="1:65" s="2" customFormat="1" ht="24.15" customHeight="1">
      <c r="A390" s="40"/>
      <c r="B390" s="41"/>
      <c r="C390" s="206" t="s">
        <v>626</v>
      </c>
      <c r="D390" s="206" t="s">
        <v>157</v>
      </c>
      <c r="E390" s="207" t="s">
        <v>2432</v>
      </c>
      <c r="F390" s="208" t="s">
        <v>2433</v>
      </c>
      <c r="G390" s="209" t="s">
        <v>1110</v>
      </c>
      <c r="H390" s="210">
        <v>17</v>
      </c>
      <c r="I390" s="211"/>
      <c r="J390" s="212">
        <f>ROUND(I390*H390,2)</f>
        <v>0</v>
      </c>
      <c r="K390" s="208" t="s">
        <v>161</v>
      </c>
      <c r="L390" s="46"/>
      <c r="M390" s="213" t="s">
        <v>28</v>
      </c>
      <c r="N390" s="214" t="s">
        <v>44</v>
      </c>
      <c r="O390" s="86"/>
      <c r="P390" s="215">
        <f>O390*H390</f>
        <v>0</v>
      </c>
      <c r="Q390" s="215">
        <v>0.00024</v>
      </c>
      <c r="R390" s="215">
        <f>Q390*H390</f>
        <v>0.00408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305</v>
      </c>
      <c r="AT390" s="217" t="s">
        <v>157</v>
      </c>
      <c r="AU390" s="217" t="s">
        <v>178</v>
      </c>
      <c r="AY390" s="19" t="s">
        <v>154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81</v>
      </c>
      <c r="BK390" s="218">
        <f>ROUND(I390*H390,2)</f>
        <v>0</v>
      </c>
      <c r="BL390" s="19" t="s">
        <v>305</v>
      </c>
      <c r="BM390" s="217" t="s">
        <v>2434</v>
      </c>
    </row>
    <row r="391" spans="1:47" s="2" customFormat="1" ht="12">
      <c r="A391" s="40"/>
      <c r="B391" s="41"/>
      <c r="C391" s="42"/>
      <c r="D391" s="219" t="s">
        <v>164</v>
      </c>
      <c r="E391" s="42"/>
      <c r="F391" s="220" t="s">
        <v>2435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164</v>
      </c>
      <c r="AU391" s="19" t="s">
        <v>178</v>
      </c>
    </row>
    <row r="392" spans="1:47" s="2" customFormat="1" ht="12">
      <c r="A392" s="40"/>
      <c r="B392" s="41"/>
      <c r="C392" s="42"/>
      <c r="D392" s="224" t="s">
        <v>166</v>
      </c>
      <c r="E392" s="42"/>
      <c r="F392" s="225" t="s">
        <v>2436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166</v>
      </c>
      <c r="AU392" s="19" t="s">
        <v>178</v>
      </c>
    </row>
    <row r="393" spans="1:51" s="13" customFormat="1" ht="12">
      <c r="A393" s="13"/>
      <c r="B393" s="226"/>
      <c r="C393" s="227"/>
      <c r="D393" s="219" t="s">
        <v>168</v>
      </c>
      <c r="E393" s="228" t="s">
        <v>28</v>
      </c>
      <c r="F393" s="229" t="s">
        <v>2371</v>
      </c>
      <c r="G393" s="227"/>
      <c r="H393" s="228" t="s">
        <v>28</v>
      </c>
      <c r="I393" s="230"/>
      <c r="J393" s="227"/>
      <c r="K393" s="227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168</v>
      </c>
      <c r="AU393" s="235" t="s">
        <v>178</v>
      </c>
      <c r="AV393" s="13" t="s">
        <v>81</v>
      </c>
      <c r="AW393" s="13" t="s">
        <v>35</v>
      </c>
      <c r="AX393" s="13" t="s">
        <v>73</v>
      </c>
      <c r="AY393" s="235" t="s">
        <v>154</v>
      </c>
    </row>
    <row r="394" spans="1:51" s="14" customFormat="1" ht="12">
      <c r="A394" s="14"/>
      <c r="B394" s="236"/>
      <c r="C394" s="237"/>
      <c r="D394" s="219" t="s">
        <v>168</v>
      </c>
      <c r="E394" s="238" t="s">
        <v>28</v>
      </c>
      <c r="F394" s="239" t="s">
        <v>2372</v>
      </c>
      <c r="G394" s="237"/>
      <c r="H394" s="240">
        <v>8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6" t="s">
        <v>168</v>
      </c>
      <c r="AU394" s="246" t="s">
        <v>178</v>
      </c>
      <c r="AV394" s="14" t="s">
        <v>83</v>
      </c>
      <c r="AW394" s="14" t="s">
        <v>35</v>
      </c>
      <c r="AX394" s="14" t="s">
        <v>73</v>
      </c>
      <c r="AY394" s="246" t="s">
        <v>154</v>
      </c>
    </row>
    <row r="395" spans="1:51" s="13" customFormat="1" ht="12">
      <c r="A395" s="13"/>
      <c r="B395" s="226"/>
      <c r="C395" s="227"/>
      <c r="D395" s="219" t="s">
        <v>168</v>
      </c>
      <c r="E395" s="228" t="s">
        <v>28</v>
      </c>
      <c r="F395" s="229" t="s">
        <v>2373</v>
      </c>
      <c r="G395" s="227"/>
      <c r="H395" s="228" t="s">
        <v>28</v>
      </c>
      <c r="I395" s="230"/>
      <c r="J395" s="227"/>
      <c r="K395" s="227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168</v>
      </c>
      <c r="AU395" s="235" t="s">
        <v>178</v>
      </c>
      <c r="AV395" s="13" t="s">
        <v>81</v>
      </c>
      <c r="AW395" s="13" t="s">
        <v>35</v>
      </c>
      <c r="AX395" s="13" t="s">
        <v>73</v>
      </c>
      <c r="AY395" s="235" t="s">
        <v>154</v>
      </c>
    </row>
    <row r="396" spans="1:51" s="14" customFormat="1" ht="12">
      <c r="A396" s="14"/>
      <c r="B396" s="236"/>
      <c r="C396" s="237"/>
      <c r="D396" s="219" t="s">
        <v>168</v>
      </c>
      <c r="E396" s="238" t="s">
        <v>28</v>
      </c>
      <c r="F396" s="239" t="s">
        <v>81</v>
      </c>
      <c r="G396" s="237"/>
      <c r="H396" s="240">
        <v>1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168</v>
      </c>
      <c r="AU396" s="246" t="s">
        <v>178</v>
      </c>
      <c r="AV396" s="14" t="s">
        <v>83</v>
      </c>
      <c r="AW396" s="14" t="s">
        <v>35</v>
      </c>
      <c r="AX396" s="14" t="s">
        <v>73</v>
      </c>
      <c r="AY396" s="246" t="s">
        <v>154</v>
      </c>
    </row>
    <row r="397" spans="1:51" s="13" customFormat="1" ht="12">
      <c r="A397" s="13"/>
      <c r="B397" s="226"/>
      <c r="C397" s="227"/>
      <c r="D397" s="219" t="s">
        <v>168</v>
      </c>
      <c r="E397" s="228" t="s">
        <v>28</v>
      </c>
      <c r="F397" s="229" t="s">
        <v>2374</v>
      </c>
      <c r="G397" s="227"/>
      <c r="H397" s="228" t="s">
        <v>28</v>
      </c>
      <c r="I397" s="230"/>
      <c r="J397" s="227"/>
      <c r="K397" s="227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168</v>
      </c>
      <c r="AU397" s="235" t="s">
        <v>178</v>
      </c>
      <c r="AV397" s="13" t="s">
        <v>81</v>
      </c>
      <c r="AW397" s="13" t="s">
        <v>35</v>
      </c>
      <c r="AX397" s="13" t="s">
        <v>73</v>
      </c>
      <c r="AY397" s="235" t="s">
        <v>154</v>
      </c>
    </row>
    <row r="398" spans="1:51" s="14" customFormat="1" ht="12">
      <c r="A398" s="14"/>
      <c r="B398" s="236"/>
      <c r="C398" s="237"/>
      <c r="D398" s="219" t="s">
        <v>168</v>
      </c>
      <c r="E398" s="238" t="s">
        <v>28</v>
      </c>
      <c r="F398" s="239" t="s">
        <v>2437</v>
      </c>
      <c r="G398" s="237"/>
      <c r="H398" s="240">
        <v>6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6" t="s">
        <v>168</v>
      </c>
      <c r="AU398" s="246" t="s">
        <v>178</v>
      </c>
      <c r="AV398" s="14" t="s">
        <v>83</v>
      </c>
      <c r="AW398" s="14" t="s">
        <v>35</v>
      </c>
      <c r="AX398" s="14" t="s">
        <v>73</v>
      </c>
      <c r="AY398" s="246" t="s">
        <v>154</v>
      </c>
    </row>
    <row r="399" spans="1:51" s="13" customFormat="1" ht="12">
      <c r="A399" s="13"/>
      <c r="B399" s="226"/>
      <c r="C399" s="227"/>
      <c r="D399" s="219" t="s">
        <v>168</v>
      </c>
      <c r="E399" s="228" t="s">
        <v>28</v>
      </c>
      <c r="F399" s="229" t="s">
        <v>2375</v>
      </c>
      <c r="G399" s="227"/>
      <c r="H399" s="228" t="s">
        <v>28</v>
      </c>
      <c r="I399" s="230"/>
      <c r="J399" s="227"/>
      <c r="K399" s="227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168</v>
      </c>
      <c r="AU399" s="235" t="s">
        <v>178</v>
      </c>
      <c r="AV399" s="13" t="s">
        <v>81</v>
      </c>
      <c r="AW399" s="13" t="s">
        <v>35</v>
      </c>
      <c r="AX399" s="13" t="s">
        <v>73</v>
      </c>
      <c r="AY399" s="235" t="s">
        <v>154</v>
      </c>
    </row>
    <row r="400" spans="1:51" s="14" customFormat="1" ht="12">
      <c r="A400" s="14"/>
      <c r="B400" s="236"/>
      <c r="C400" s="237"/>
      <c r="D400" s="219" t="s">
        <v>168</v>
      </c>
      <c r="E400" s="238" t="s">
        <v>28</v>
      </c>
      <c r="F400" s="239" t="s">
        <v>83</v>
      </c>
      <c r="G400" s="237"/>
      <c r="H400" s="240">
        <v>2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6" t="s">
        <v>168</v>
      </c>
      <c r="AU400" s="246" t="s">
        <v>178</v>
      </c>
      <c r="AV400" s="14" t="s">
        <v>83</v>
      </c>
      <c r="AW400" s="14" t="s">
        <v>35</v>
      </c>
      <c r="AX400" s="14" t="s">
        <v>73</v>
      </c>
      <c r="AY400" s="246" t="s">
        <v>154</v>
      </c>
    </row>
    <row r="401" spans="1:51" s="15" customFormat="1" ht="12">
      <c r="A401" s="15"/>
      <c r="B401" s="247"/>
      <c r="C401" s="248"/>
      <c r="D401" s="219" t="s">
        <v>168</v>
      </c>
      <c r="E401" s="249" t="s">
        <v>28</v>
      </c>
      <c r="F401" s="250" t="s">
        <v>222</v>
      </c>
      <c r="G401" s="248"/>
      <c r="H401" s="251">
        <v>17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7" t="s">
        <v>168</v>
      </c>
      <c r="AU401" s="257" t="s">
        <v>178</v>
      </c>
      <c r="AV401" s="15" t="s">
        <v>162</v>
      </c>
      <c r="AW401" s="15" t="s">
        <v>35</v>
      </c>
      <c r="AX401" s="15" t="s">
        <v>81</v>
      </c>
      <c r="AY401" s="257" t="s">
        <v>154</v>
      </c>
    </row>
    <row r="402" spans="1:65" s="2" customFormat="1" ht="37.8" customHeight="1">
      <c r="A402" s="40"/>
      <c r="B402" s="41"/>
      <c r="C402" s="206" t="s">
        <v>634</v>
      </c>
      <c r="D402" s="206" t="s">
        <v>157</v>
      </c>
      <c r="E402" s="207" t="s">
        <v>2438</v>
      </c>
      <c r="F402" s="208" t="s">
        <v>2439</v>
      </c>
      <c r="G402" s="209" t="s">
        <v>1110</v>
      </c>
      <c r="H402" s="210">
        <v>3</v>
      </c>
      <c r="I402" s="211"/>
      <c r="J402" s="212">
        <f>ROUND(I402*H402,2)</f>
        <v>0</v>
      </c>
      <c r="K402" s="208" t="s">
        <v>28</v>
      </c>
      <c r="L402" s="46"/>
      <c r="M402" s="213" t="s">
        <v>28</v>
      </c>
      <c r="N402" s="214" t="s">
        <v>44</v>
      </c>
      <c r="O402" s="86"/>
      <c r="P402" s="215">
        <f>O402*H402</f>
        <v>0</v>
      </c>
      <c r="Q402" s="215">
        <v>0.00753</v>
      </c>
      <c r="R402" s="215">
        <f>Q402*H402</f>
        <v>0.02259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305</v>
      </c>
      <c r="AT402" s="217" t="s">
        <v>157</v>
      </c>
      <c r="AU402" s="217" t="s">
        <v>178</v>
      </c>
      <c r="AY402" s="19" t="s">
        <v>154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81</v>
      </c>
      <c r="BK402" s="218">
        <f>ROUND(I402*H402,2)</f>
        <v>0</v>
      </c>
      <c r="BL402" s="19" t="s">
        <v>305</v>
      </c>
      <c r="BM402" s="217" t="s">
        <v>2440</v>
      </c>
    </row>
    <row r="403" spans="1:47" s="2" customFormat="1" ht="12">
      <c r="A403" s="40"/>
      <c r="B403" s="41"/>
      <c r="C403" s="42"/>
      <c r="D403" s="219" t="s">
        <v>164</v>
      </c>
      <c r="E403" s="42"/>
      <c r="F403" s="220" t="s">
        <v>2439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164</v>
      </c>
      <c r="AU403" s="19" t="s">
        <v>178</v>
      </c>
    </row>
    <row r="404" spans="1:65" s="2" customFormat="1" ht="24.15" customHeight="1">
      <c r="A404" s="40"/>
      <c r="B404" s="41"/>
      <c r="C404" s="206" t="s">
        <v>642</v>
      </c>
      <c r="D404" s="206" t="s">
        <v>157</v>
      </c>
      <c r="E404" s="207" t="s">
        <v>2441</v>
      </c>
      <c r="F404" s="208" t="s">
        <v>2442</v>
      </c>
      <c r="G404" s="209" t="s">
        <v>1110</v>
      </c>
      <c r="H404" s="210">
        <v>1</v>
      </c>
      <c r="I404" s="211"/>
      <c r="J404" s="212">
        <f>ROUND(I404*H404,2)</f>
        <v>0</v>
      </c>
      <c r="K404" s="208" t="s">
        <v>28</v>
      </c>
      <c r="L404" s="46"/>
      <c r="M404" s="213" t="s">
        <v>28</v>
      </c>
      <c r="N404" s="214" t="s">
        <v>44</v>
      </c>
      <c r="O404" s="86"/>
      <c r="P404" s="215">
        <f>O404*H404</f>
        <v>0</v>
      </c>
      <c r="Q404" s="215">
        <v>0.02</v>
      </c>
      <c r="R404" s="215">
        <f>Q404*H404</f>
        <v>0.02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305</v>
      </c>
      <c r="AT404" s="217" t="s">
        <v>157</v>
      </c>
      <c r="AU404" s="217" t="s">
        <v>178</v>
      </c>
      <c r="AY404" s="19" t="s">
        <v>154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81</v>
      </c>
      <c r="BK404" s="218">
        <f>ROUND(I404*H404,2)</f>
        <v>0</v>
      </c>
      <c r="BL404" s="19" t="s">
        <v>305</v>
      </c>
      <c r="BM404" s="217" t="s">
        <v>2443</v>
      </c>
    </row>
    <row r="405" spans="1:47" s="2" customFormat="1" ht="12">
      <c r="A405" s="40"/>
      <c r="B405" s="41"/>
      <c r="C405" s="42"/>
      <c r="D405" s="219" t="s">
        <v>164</v>
      </c>
      <c r="E405" s="42"/>
      <c r="F405" s="220" t="s">
        <v>2442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164</v>
      </c>
      <c r="AU405" s="19" t="s">
        <v>178</v>
      </c>
    </row>
    <row r="406" spans="1:65" s="2" customFormat="1" ht="24.15" customHeight="1">
      <c r="A406" s="40"/>
      <c r="B406" s="41"/>
      <c r="C406" s="206" t="s">
        <v>650</v>
      </c>
      <c r="D406" s="206" t="s">
        <v>157</v>
      </c>
      <c r="E406" s="207" t="s">
        <v>2444</v>
      </c>
      <c r="F406" s="208" t="s">
        <v>2445</v>
      </c>
      <c r="G406" s="209" t="s">
        <v>1110</v>
      </c>
      <c r="H406" s="210">
        <v>4</v>
      </c>
      <c r="I406" s="211"/>
      <c r="J406" s="212">
        <f>ROUND(I406*H406,2)</f>
        <v>0</v>
      </c>
      <c r="K406" s="208" t="s">
        <v>161</v>
      </c>
      <c r="L406" s="46"/>
      <c r="M406" s="213" t="s">
        <v>28</v>
      </c>
      <c r="N406" s="214" t="s">
        <v>44</v>
      </c>
      <c r="O406" s="86"/>
      <c r="P406" s="215">
        <f>O406*H406</f>
        <v>0</v>
      </c>
      <c r="Q406" s="215">
        <v>0.0018</v>
      </c>
      <c r="R406" s="215">
        <f>Q406*H406</f>
        <v>0.0072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305</v>
      </c>
      <c r="AT406" s="217" t="s">
        <v>157</v>
      </c>
      <c r="AU406" s="217" t="s">
        <v>178</v>
      </c>
      <c r="AY406" s="19" t="s">
        <v>154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81</v>
      </c>
      <c r="BK406" s="218">
        <f>ROUND(I406*H406,2)</f>
        <v>0</v>
      </c>
      <c r="BL406" s="19" t="s">
        <v>305</v>
      </c>
      <c r="BM406" s="217" t="s">
        <v>2446</v>
      </c>
    </row>
    <row r="407" spans="1:47" s="2" customFormat="1" ht="12">
      <c r="A407" s="40"/>
      <c r="B407" s="41"/>
      <c r="C407" s="42"/>
      <c r="D407" s="219" t="s">
        <v>164</v>
      </c>
      <c r="E407" s="42"/>
      <c r="F407" s="220" t="s">
        <v>2447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164</v>
      </c>
      <c r="AU407" s="19" t="s">
        <v>178</v>
      </c>
    </row>
    <row r="408" spans="1:47" s="2" customFormat="1" ht="12">
      <c r="A408" s="40"/>
      <c r="B408" s="41"/>
      <c r="C408" s="42"/>
      <c r="D408" s="224" t="s">
        <v>166</v>
      </c>
      <c r="E408" s="42"/>
      <c r="F408" s="225" t="s">
        <v>2448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166</v>
      </c>
      <c r="AU408" s="19" t="s">
        <v>178</v>
      </c>
    </row>
    <row r="409" spans="1:51" s="13" customFormat="1" ht="12">
      <c r="A409" s="13"/>
      <c r="B409" s="226"/>
      <c r="C409" s="227"/>
      <c r="D409" s="219" t="s">
        <v>168</v>
      </c>
      <c r="E409" s="228" t="s">
        <v>28</v>
      </c>
      <c r="F409" s="229" t="s">
        <v>2374</v>
      </c>
      <c r="G409" s="227"/>
      <c r="H409" s="228" t="s">
        <v>28</v>
      </c>
      <c r="I409" s="230"/>
      <c r="J409" s="227"/>
      <c r="K409" s="227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168</v>
      </c>
      <c r="AU409" s="235" t="s">
        <v>178</v>
      </c>
      <c r="AV409" s="13" t="s">
        <v>81</v>
      </c>
      <c r="AW409" s="13" t="s">
        <v>35</v>
      </c>
      <c r="AX409" s="13" t="s">
        <v>73</v>
      </c>
      <c r="AY409" s="235" t="s">
        <v>154</v>
      </c>
    </row>
    <row r="410" spans="1:51" s="14" customFormat="1" ht="12">
      <c r="A410" s="14"/>
      <c r="B410" s="236"/>
      <c r="C410" s="237"/>
      <c r="D410" s="219" t="s">
        <v>168</v>
      </c>
      <c r="E410" s="238" t="s">
        <v>28</v>
      </c>
      <c r="F410" s="239" t="s">
        <v>178</v>
      </c>
      <c r="G410" s="237"/>
      <c r="H410" s="240">
        <v>3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168</v>
      </c>
      <c r="AU410" s="246" t="s">
        <v>178</v>
      </c>
      <c r="AV410" s="14" t="s">
        <v>83</v>
      </c>
      <c r="AW410" s="14" t="s">
        <v>35</v>
      </c>
      <c r="AX410" s="14" t="s">
        <v>73</v>
      </c>
      <c r="AY410" s="246" t="s">
        <v>154</v>
      </c>
    </row>
    <row r="411" spans="1:51" s="13" customFormat="1" ht="12">
      <c r="A411" s="13"/>
      <c r="B411" s="226"/>
      <c r="C411" s="227"/>
      <c r="D411" s="219" t="s">
        <v>168</v>
      </c>
      <c r="E411" s="228" t="s">
        <v>28</v>
      </c>
      <c r="F411" s="229" t="s">
        <v>2449</v>
      </c>
      <c r="G411" s="227"/>
      <c r="H411" s="228" t="s">
        <v>28</v>
      </c>
      <c r="I411" s="230"/>
      <c r="J411" s="227"/>
      <c r="K411" s="227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168</v>
      </c>
      <c r="AU411" s="235" t="s">
        <v>178</v>
      </c>
      <c r="AV411" s="13" t="s">
        <v>81</v>
      </c>
      <c r="AW411" s="13" t="s">
        <v>35</v>
      </c>
      <c r="AX411" s="13" t="s">
        <v>73</v>
      </c>
      <c r="AY411" s="235" t="s">
        <v>154</v>
      </c>
    </row>
    <row r="412" spans="1:51" s="14" customFormat="1" ht="12">
      <c r="A412" s="14"/>
      <c r="B412" s="236"/>
      <c r="C412" s="237"/>
      <c r="D412" s="219" t="s">
        <v>168</v>
      </c>
      <c r="E412" s="238" t="s">
        <v>28</v>
      </c>
      <c r="F412" s="239" t="s">
        <v>81</v>
      </c>
      <c r="G412" s="237"/>
      <c r="H412" s="240">
        <v>1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168</v>
      </c>
      <c r="AU412" s="246" t="s">
        <v>178</v>
      </c>
      <c r="AV412" s="14" t="s">
        <v>83</v>
      </c>
      <c r="AW412" s="14" t="s">
        <v>35</v>
      </c>
      <c r="AX412" s="14" t="s">
        <v>73</v>
      </c>
      <c r="AY412" s="246" t="s">
        <v>154</v>
      </c>
    </row>
    <row r="413" spans="1:51" s="15" customFormat="1" ht="12">
      <c r="A413" s="15"/>
      <c r="B413" s="247"/>
      <c r="C413" s="248"/>
      <c r="D413" s="219" t="s">
        <v>168</v>
      </c>
      <c r="E413" s="249" t="s">
        <v>28</v>
      </c>
      <c r="F413" s="250" t="s">
        <v>222</v>
      </c>
      <c r="G413" s="248"/>
      <c r="H413" s="251">
        <v>4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7" t="s">
        <v>168</v>
      </c>
      <c r="AU413" s="257" t="s">
        <v>178</v>
      </c>
      <c r="AV413" s="15" t="s">
        <v>162</v>
      </c>
      <c r="AW413" s="15" t="s">
        <v>35</v>
      </c>
      <c r="AX413" s="15" t="s">
        <v>81</v>
      </c>
      <c r="AY413" s="257" t="s">
        <v>154</v>
      </c>
    </row>
    <row r="414" spans="1:65" s="2" customFormat="1" ht="24.15" customHeight="1">
      <c r="A414" s="40"/>
      <c r="B414" s="41"/>
      <c r="C414" s="206" t="s">
        <v>661</v>
      </c>
      <c r="D414" s="206" t="s">
        <v>157</v>
      </c>
      <c r="E414" s="207" t="s">
        <v>2450</v>
      </c>
      <c r="F414" s="208" t="s">
        <v>2451</v>
      </c>
      <c r="G414" s="209" t="s">
        <v>549</v>
      </c>
      <c r="H414" s="210">
        <v>0.268</v>
      </c>
      <c r="I414" s="211"/>
      <c r="J414" s="212">
        <f>ROUND(I414*H414,2)</f>
        <v>0</v>
      </c>
      <c r="K414" s="208" t="s">
        <v>161</v>
      </c>
      <c r="L414" s="46"/>
      <c r="M414" s="213" t="s">
        <v>28</v>
      </c>
      <c r="N414" s="214" t="s">
        <v>44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305</v>
      </c>
      <c r="AT414" s="217" t="s">
        <v>157</v>
      </c>
      <c r="AU414" s="217" t="s">
        <v>178</v>
      </c>
      <c r="AY414" s="19" t="s">
        <v>154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81</v>
      </c>
      <c r="BK414" s="218">
        <f>ROUND(I414*H414,2)</f>
        <v>0</v>
      </c>
      <c r="BL414" s="19" t="s">
        <v>305</v>
      </c>
      <c r="BM414" s="217" t="s">
        <v>2452</v>
      </c>
    </row>
    <row r="415" spans="1:47" s="2" customFormat="1" ht="12">
      <c r="A415" s="40"/>
      <c r="B415" s="41"/>
      <c r="C415" s="42"/>
      <c r="D415" s="219" t="s">
        <v>164</v>
      </c>
      <c r="E415" s="42"/>
      <c r="F415" s="220" t="s">
        <v>2453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164</v>
      </c>
      <c r="AU415" s="19" t="s">
        <v>178</v>
      </c>
    </row>
    <row r="416" spans="1:47" s="2" customFormat="1" ht="12">
      <c r="A416" s="40"/>
      <c r="B416" s="41"/>
      <c r="C416" s="42"/>
      <c r="D416" s="224" t="s">
        <v>166</v>
      </c>
      <c r="E416" s="42"/>
      <c r="F416" s="225" t="s">
        <v>2454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166</v>
      </c>
      <c r="AU416" s="19" t="s">
        <v>178</v>
      </c>
    </row>
    <row r="417" spans="1:63" s="12" customFormat="1" ht="20.85" customHeight="1">
      <c r="A417" s="12"/>
      <c r="B417" s="190"/>
      <c r="C417" s="191"/>
      <c r="D417" s="192" t="s">
        <v>72</v>
      </c>
      <c r="E417" s="204" t="s">
        <v>2455</v>
      </c>
      <c r="F417" s="204" t="s">
        <v>2456</v>
      </c>
      <c r="G417" s="191"/>
      <c r="H417" s="191"/>
      <c r="I417" s="194"/>
      <c r="J417" s="205">
        <f>BK417</f>
        <v>0</v>
      </c>
      <c r="K417" s="191"/>
      <c r="L417" s="196"/>
      <c r="M417" s="197"/>
      <c r="N417" s="198"/>
      <c r="O417" s="198"/>
      <c r="P417" s="199">
        <f>SUM(P418:P423)</f>
        <v>0</v>
      </c>
      <c r="Q417" s="198"/>
      <c r="R417" s="199">
        <f>SUM(R418:R423)</f>
        <v>0.01765</v>
      </c>
      <c r="S417" s="198"/>
      <c r="T417" s="200">
        <f>SUM(T418:T423)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1" t="s">
        <v>83</v>
      </c>
      <c r="AT417" s="202" t="s">
        <v>72</v>
      </c>
      <c r="AU417" s="202" t="s">
        <v>83</v>
      </c>
      <c r="AY417" s="201" t="s">
        <v>154</v>
      </c>
      <c r="BK417" s="203">
        <f>SUM(BK418:BK423)</f>
        <v>0</v>
      </c>
    </row>
    <row r="418" spans="1:65" s="2" customFormat="1" ht="33" customHeight="1">
      <c r="A418" s="40"/>
      <c r="B418" s="41"/>
      <c r="C418" s="206" t="s">
        <v>669</v>
      </c>
      <c r="D418" s="206" t="s">
        <v>157</v>
      </c>
      <c r="E418" s="207" t="s">
        <v>2457</v>
      </c>
      <c r="F418" s="208" t="s">
        <v>2458</v>
      </c>
      <c r="G418" s="209" t="s">
        <v>1110</v>
      </c>
      <c r="H418" s="210">
        <v>1</v>
      </c>
      <c r="I418" s="211"/>
      <c r="J418" s="212">
        <f>ROUND(I418*H418,2)</f>
        <v>0</v>
      </c>
      <c r="K418" s="208" t="s">
        <v>161</v>
      </c>
      <c r="L418" s="46"/>
      <c r="M418" s="213" t="s">
        <v>28</v>
      </c>
      <c r="N418" s="214" t="s">
        <v>44</v>
      </c>
      <c r="O418" s="86"/>
      <c r="P418" s="215">
        <f>O418*H418</f>
        <v>0</v>
      </c>
      <c r="Q418" s="215">
        <v>0.01765</v>
      </c>
      <c r="R418" s="215">
        <f>Q418*H418</f>
        <v>0.01765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305</v>
      </c>
      <c r="AT418" s="217" t="s">
        <v>157</v>
      </c>
      <c r="AU418" s="217" t="s">
        <v>178</v>
      </c>
      <c r="AY418" s="19" t="s">
        <v>154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81</v>
      </c>
      <c r="BK418" s="218">
        <f>ROUND(I418*H418,2)</f>
        <v>0</v>
      </c>
      <c r="BL418" s="19" t="s">
        <v>305</v>
      </c>
      <c r="BM418" s="217" t="s">
        <v>2459</v>
      </c>
    </row>
    <row r="419" spans="1:47" s="2" customFormat="1" ht="12">
      <c r="A419" s="40"/>
      <c r="B419" s="41"/>
      <c r="C419" s="42"/>
      <c r="D419" s="219" t="s">
        <v>164</v>
      </c>
      <c r="E419" s="42"/>
      <c r="F419" s="220" t="s">
        <v>2460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164</v>
      </c>
      <c r="AU419" s="19" t="s">
        <v>178</v>
      </c>
    </row>
    <row r="420" spans="1:47" s="2" customFormat="1" ht="12">
      <c r="A420" s="40"/>
      <c r="B420" s="41"/>
      <c r="C420" s="42"/>
      <c r="D420" s="224" t="s">
        <v>166</v>
      </c>
      <c r="E420" s="42"/>
      <c r="F420" s="225" t="s">
        <v>2461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166</v>
      </c>
      <c r="AU420" s="19" t="s">
        <v>178</v>
      </c>
    </row>
    <row r="421" spans="1:65" s="2" customFormat="1" ht="24.15" customHeight="1">
      <c r="A421" s="40"/>
      <c r="B421" s="41"/>
      <c r="C421" s="206" t="s">
        <v>678</v>
      </c>
      <c r="D421" s="206" t="s">
        <v>157</v>
      </c>
      <c r="E421" s="207" t="s">
        <v>2462</v>
      </c>
      <c r="F421" s="208" t="s">
        <v>2463</v>
      </c>
      <c r="G421" s="209" t="s">
        <v>549</v>
      </c>
      <c r="H421" s="210">
        <v>0.018</v>
      </c>
      <c r="I421" s="211"/>
      <c r="J421" s="212">
        <f>ROUND(I421*H421,2)</f>
        <v>0</v>
      </c>
      <c r="K421" s="208" t="s">
        <v>161</v>
      </c>
      <c r="L421" s="46"/>
      <c r="M421" s="213" t="s">
        <v>28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305</v>
      </c>
      <c r="AT421" s="217" t="s">
        <v>157</v>
      </c>
      <c r="AU421" s="217" t="s">
        <v>178</v>
      </c>
      <c r="AY421" s="19" t="s">
        <v>154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81</v>
      </c>
      <c r="BK421" s="218">
        <f>ROUND(I421*H421,2)</f>
        <v>0</v>
      </c>
      <c r="BL421" s="19" t="s">
        <v>305</v>
      </c>
      <c r="BM421" s="217" t="s">
        <v>2464</v>
      </c>
    </row>
    <row r="422" spans="1:47" s="2" customFormat="1" ht="12">
      <c r="A422" s="40"/>
      <c r="B422" s="41"/>
      <c r="C422" s="42"/>
      <c r="D422" s="219" t="s">
        <v>164</v>
      </c>
      <c r="E422" s="42"/>
      <c r="F422" s="220" t="s">
        <v>2465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164</v>
      </c>
      <c r="AU422" s="19" t="s">
        <v>178</v>
      </c>
    </row>
    <row r="423" spans="1:47" s="2" customFormat="1" ht="12">
      <c r="A423" s="40"/>
      <c r="B423" s="41"/>
      <c r="C423" s="42"/>
      <c r="D423" s="224" t="s">
        <v>166</v>
      </c>
      <c r="E423" s="42"/>
      <c r="F423" s="225" t="s">
        <v>2466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166</v>
      </c>
      <c r="AU423" s="19" t="s">
        <v>178</v>
      </c>
    </row>
    <row r="424" spans="1:63" s="12" customFormat="1" ht="25.9" customHeight="1">
      <c r="A424" s="12"/>
      <c r="B424" s="190"/>
      <c r="C424" s="191"/>
      <c r="D424" s="192" t="s">
        <v>72</v>
      </c>
      <c r="E424" s="193" t="s">
        <v>1721</v>
      </c>
      <c r="F424" s="193" t="s">
        <v>441</v>
      </c>
      <c r="G424" s="191"/>
      <c r="H424" s="191"/>
      <c r="I424" s="194"/>
      <c r="J424" s="195">
        <f>BK424</f>
        <v>0</v>
      </c>
      <c r="K424" s="191"/>
      <c r="L424" s="196"/>
      <c r="M424" s="197"/>
      <c r="N424" s="198"/>
      <c r="O424" s="198"/>
      <c r="P424" s="199">
        <f>P425+P451</f>
        <v>0</v>
      </c>
      <c r="Q424" s="198"/>
      <c r="R424" s="199">
        <f>R425+R451</f>
        <v>0.16333</v>
      </c>
      <c r="S424" s="198"/>
      <c r="T424" s="200">
        <f>T425+T451</f>
        <v>0.02479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1" t="s">
        <v>81</v>
      </c>
      <c r="AT424" s="202" t="s">
        <v>72</v>
      </c>
      <c r="AU424" s="202" t="s">
        <v>73</v>
      </c>
      <c r="AY424" s="201" t="s">
        <v>154</v>
      </c>
      <c r="BK424" s="203">
        <f>BK425+BK451</f>
        <v>0</v>
      </c>
    </row>
    <row r="425" spans="1:63" s="12" customFormat="1" ht="22.8" customHeight="1">
      <c r="A425" s="12"/>
      <c r="B425" s="190"/>
      <c r="C425" s="191"/>
      <c r="D425" s="192" t="s">
        <v>72</v>
      </c>
      <c r="E425" s="204" t="s">
        <v>2095</v>
      </c>
      <c r="F425" s="204" t="s">
        <v>2096</v>
      </c>
      <c r="G425" s="191"/>
      <c r="H425" s="191"/>
      <c r="I425" s="194"/>
      <c r="J425" s="205">
        <f>BK425</f>
        <v>0</v>
      </c>
      <c r="K425" s="191"/>
      <c r="L425" s="196"/>
      <c r="M425" s="197"/>
      <c r="N425" s="198"/>
      <c r="O425" s="198"/>
      <c r="P425" s="199">
        <f>P426+P429+P445</f>
        <v>0</v>
      </c>
      <c r="Q425" s="198"/>
      <c r="R425" s="199">
        <f>R426+R429+R445</f>
        <v>0.1</v>
      </c>
      <c r="S425" s="198"/>
      <c r="T425" s="200">
        <f>T426+T429+T445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1" t="s">
        <v>81</v>
      </c>
      <c r="AT425" s="202" t="s">
        <v>72</v>
      </c>
      <c r="AU425" s="202" t="s">
        <v>81</v>
      </c>
      <c r="AY425" s="201" t="s">
        <v>154</v>
      </c>
      <c r="BK425" s="203">
        <f>BK426+BK429+BK445</f>
        <v>0</v>
      </c>
    </row>
    <row r="426" spans="1:63" s="12" customFormat="1" ht="20.85" customHeight="1">
      <c r="A426" s="12"/>
      <c r="B426" s="190"/>
      <c r="C426" s="191"/>
      <c r="D426" s="192" t="s">
        <v>72</v>
      </c>
      <c r="E426" s="204" t="s">
        <v>919</v>
      </c>
      <c r="F426" s="204" t="s">
        <v>1024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SUM(P427:P428)</f>
        <v>0</v>
      </c>
      <c r="Q426" s="198"/>
      <c r="R426" s="199">
        <f>SUM(R427:R428)</f>
        <v>0.1</v>
      </c>
      <c r="S426" s="198"/>
      <c r="T426" s="200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81</v>
      </c>
      <c r="AT426" s="202" t="s">
        <v>72</v>
      </c>
      <c r="AU426" s="202" t="s">
        <v>83</v>
      </c>
      <c r="AY426" s="201" t="s">
        <v>154</v>
      </c>
      <c r="BK426" s="203">
        <f>SUM(BK427:BK428)</f>
        <v>0</v>
      </c>
    </row>
    <row r="427" spans="1:65" s="2" customFormat="1" ht="37.8" customHeight="1">
      <c r="A427" s="40"/>
      <c r="B427" s="41"/>
      <c r="C427" s="206" t="s">
        <v>686</v>
      </c>
      <c r="D427" s="206" t="s">
        <v>157</v>
      </c>
      <c r="E427" s="207" t="s">
        <v>2467</v>
      </c>
      <c r="F427" s="208" t="s">
        <v>2098</v>
      </c>
      <c r="G427" s="209" t="s">
        <v>748</v>
      </c>
      <c r="H427" s="210">
        <v>1</v>
      </c>
      <c r="I427" s="211"/>
      <c r="J427" s="212">
        <f>ROUND(I427*H427,2)</f>
        <v>0</v>
      </c>
      <c r="K427" s="208" t="s">
        <v>28</v>
      </c>
      <c r="L427" s="46"/>
      <c r="M427" s="213" t="s">
        <v>28</v>
      </c>
      <c r="N427" s="214" t="s">
        <v>44</v>
      </c>
      <c r="O427" s="86"/>
      <c r="P427" s="215">
        <f>O427*H427</f>
        <v>0</v>
      </c>
      <c r="Q427" s="215">
        <v>0.1</v>
      </c>
      <c r="R427" s="215">
        <f>Q427*H427</f>
        <v>0.1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162</v>
      </c>
      <c r="AT427" s="217" t="s">
        <v>157</v>
      </c>
      <c r="AU427" s="217" t="s">
        <v>178</v>
      </c>
      <c r="AY427" s="19" t="s">
        <v>154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81</v>
      </c>
      <c r="BK427" s="218">
        <f>ROUND(I427*H427,2)</f>
        <v>0</v>
      </c>
      <c r="BL427" s="19" t="s">
        <v>162</v>
      </c>
      <c r="BM427" s="217" t="s">
        <v>2468</v>
      </c>
    </row>
    <row r="428" spans="1:47" s="2" customFormat="1" ht="12">
      <c r="A428" s="40"/>
      <c r="B428" s="41"/>
      <c r="C428" s="42"/>
      <c r="D428" s="219" t="s">
        <v>164</v>
      </c>
      <c r="E428" s="42"/>
      <c r="F428" s="220" t="s">
        <v>2098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164</v>
      </c>
      <c r="AU428" s="19" t="s">
        <v>178</v>
      </c>
    </row>
    <row r="429" spans="1:63" s="12" customFormat="1" ht="20.85" customHeight="1">
      <c r="A429" s="12"/>
      <c r="B429" s="190"/>
      <c r="C429" s="191"/>
      <c r="D429" s="192" t="s">
        <v>72</v>
      </c>
      <c r="E429" s="204" t="s">
        <v>544</v>
      </c>
      <c r="F429" s="204" t="s">
        <v>545</v>
      </c>
      <c r="G429" s="191"/>
      <c r="H429" s="191"/>
      <c r="I429" s="194"/>
      <c r="J429" s="205">
        <f>BK429</f>
        <v>0</v>
      </c>
      <c r="K429" s="191"/>
      <c r="L429" s="196"/>
      <c r="M429" s="197"/>
      <c r="N429" s="198"/>
      <c r="O429" s="198"/>
      <c r="P429" s="199">
        <f>SUM(P430:P444)</f>
        <v>0</v>
      </c>
      <c r="Q429" s="198"/>
      <c r="R429" s="199">
        <f>SUM(R430:R444)</f>
        <v>0</v>
      </c>
      <c r="S429" s="198"/>
      <c r="T429" s="200">
        <f>SUM(T430:T444)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1" t="s">
        <v>81</v>
      </c>
      <c r="AT429" s="202" t="s">
        <v>72</v>
      </c>
      <c r="AU429" s="202" t="s">
        <v>83</v>
      </c>
      <c r="AY429" s="201" t="s">
        <v>154</v>
      </c>
      <c r="BK429" s="203">
        <f>SUM(BK430:BK444)</f>
        <v>0</v>
      </c>
    </row>
    <row r="430" spans="1:65" s="2" customFormat="1" ht="24.15" customHeight="1">
      <c r="A430" s="40"/>
      <c r="B430" s="41"/>
      <c r="C430" s="206" t="s">
        <v>692</v>
      </c>
      <c r="D430" s="206" t="s">
        <v>157</v>
      </c>
      <c r="E430" s="207" t="s">
        <v>556</v>
      </c>
      <c r="F430" s="208" t="s">
        <v>557</v>
      </c>
      <c r="G430" s="209" t="s">
        <v>549</v>
      </c>
      <c r="H430" s="210">
        <v>0.025</v>
      </c>
      <c r="I430" s="211"/>
      <c r="J430" s="212">
        <f>ROUND(I430*H430,2)</f>
        <v>0</v>
      </c>
      <c r="K430" s="208" t="s">
        <v>161</v>
      </c>
      <c r="L430" s="46"/>
      <c r="M430" s="213" t="s">
        <v>28</v>
      </c>
      <c r="N430" s="214" t="s">
        <v>44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162</v>
      </c>
      <c r="AT430" s="217" t="s">
        <v>157</v>
      </c>
      <c r="AU430" s="217" t="s">
        <v>178</v>
      </c>
      <c r="AY430" s="19" t="s">
        <v>154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81</v>
      </c>
      <c r="BK430" s="218">
        <f>ROUND(I430*H430,2)</f>
        <v>0</v>
      </c>
      <c r="BL430" s="19" t="s">
        <v>162</v>
      </c>
      <c r="BM430" s="217" t="s">
        <v>2469</v>
      </c>
    </row>
    <row r="431" spans="1:47" s="2" customFormat="1" ht="12">
      <c r="A431" s="40"/>
      <c r="B431" s="41"/>
      <c r="C431" s="42"/>
      <c r="D431" s="219" t="s">
        <v>164</v>
      </c>
      <c r="E431" s="42"/>
      <c r="F431" s="220" t="s">
        <v>559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164</v>
      </c>
      <c r="AU431" s="19" t="s">
        <v>178</v>
      </c>
    </row>
    <row r="432" spans="1:47" s="2" customFormat="1" ht="12">
      <c r="A432" s="40"/>
      <c r="B432" s="41"/>
      <c r="C432" s="42"/>
      <c r="D432" s="224" t="s">
        <v>166</v>
      </c>
      <c r="E432" s="42"/>
      <c r="F432" s="225" t="s">
        <v>560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166</v>
      </c>
      <c r="AU432" s="19" t="s">
        <v>178</v>
      </c>
    </row>
    <row r="433" spans="1:51" s="13" customFormat="1" ht="12">
      <c r="A433" s="13"/>
      <c r="B433" s="226"/>
      <c r="C433" s="227"/>
      <c r="D433" s="219" t="s">
        <v>168</v>
      </c>
      <c r="E433" s="228" t="s">
        <v>28</v>
      </c>
      <c r="F433" s="229" t="s">
        <v>2101</v>
      </c>
      <c r="G433" s="227"/>
      <c r="H433" s="228" t="s">
        <v>28</v>
      </c>
      <c r="I433" s="230"/>
      <c r="J433" s="227"/>
      <c r="K433" s="227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168</v>
      </c>
      <c r="AU433" s="235" t="s">
        <v>178</v>
      </c>
      <c r="AV433" s="13" t="s">
        <v>81</v>
      </c>
      <c r="AW433" s="13" t="s">
        <v>35</v>
      </c>
      <c r="AX433" s="13" t="s">
        <v>73</v>
      </c>
      <c r="AY433" s="235" t="s">
        <v>154</v>
      </c>
    </row>
    <row r="434" spans="1:51" s="14" customFormat="1" ht="12">
      <c r="A434" s="14"/>
      <c r="B434" s="236"/>
      <c r="C434" s="237"/>
      <c r="D434" s="219" t="s">
        <v>168</v>
      </c>
      <c r="E434" s="238" t="s">
        <v>28</v>
      </c>
      <c r="F434" s="239" t="s">
        <v>2470</v>
      </c>
      <c r="G434" s="237"/>
      <c r="H434" s="240">
        <v>0.025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168</v>
      </c>
      <c r="AU434" s="246" t="s">
        <v>178</v>
      </c>
      <c r="AV434" s="14" t="s">
        <v>83</v>
      </c>
      <c r="AW434" s="14" t="s">
        <v>35</v>
      </c>
      <c r="AX434" s="14" t="s">
        <v>81</v>
      </c>
      <c r="AY434" s="246" t="s">
        <v>154</v>
      </c>
    </row>
    <row r="435" spans="1:65" s="2" customFormat="1" ht="24.15" customHeight="1">
      <c r="A435" s="40"/>
      <c r="B435" s="41"/>
      <c r="C435" s="206" t="s">
        <v>700</v>
      </c>
      <c r="D435" s="206" t="s">
        <v>157</v>
      </c>
      <c r="E435" s="207" t="s">
        <v>562</v>
      </c>
      <c r="F435" s="208" t="s">
        <v>563</v>
      </c>
      <c r="G435" s="209" t="s">
        <v>549</v>
      </c>
      <c r="H435" s="210">
        <v>0.125</v>
      </c>
      <c r="I435" s="211"/>
      <c r="J435" s="212">
        <f>ROUND(I435*H435,2)</f>
        <v>0</v>
      </c>
      <c r="K435" s="208" t="s">
        <v>161</v>
      </c>
      <c r="L435" s="46"/>
      <c r="M435" s="213" t="s">
        <v>28</v>
      </c>
      <c r="N435" s="214" t="s">
        <v>44</v>
      </c>
      <c r="O435" s="86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162</v>
      </c>
      <c r="AT435" s="217" t="s">
        <v>157</v>
      </c>
      <c r="AU435" s="217" t="s">
        <v>178</v>
      </c>
      <c r="AY435" s="19" t="s">
        <v>154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81</v>
      </c>
      <c r="BK435" s="218">
        <f>ROUND(I435*H435,2)</f>
        <v>0</v>
      </c>
      <c r="BL435" s="19" t="s">
        <v>162</v>
      </c>
      <c r="BM435" s="217" t="s">
        <v>2471</v>
      </c>
    </row>
    <row r="436" spans="1:47" s="2" customFormat="1" ht="12">
      <c r="A436" s="40"/>
      <c r="B436" s="41"/>
      <c r="C436" s="42"/>
      <c r="D436" s="219" t="s">
        <v>164</v>
      </c>
      <c r="E436" s="42"/>
      <c r="F436" s="220" t="s">
        <v>565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164</v>
      </c>
      <c r="AU436" s="19" t="s">
        <v>178</v>
      </c>
    </row>
    <row r="437" spans="1:47" s="2" customFormat="1" ht="12">
      <c r="A437" s="40"/>
      <c r="B437" s="41"/>
      <c r="C437" s="42"/>
      <c r="D437" s="224" t="s">
        <v>166</v>
      </c>
      <c r="E437" s="42"/>
      <c r="F437" s="225" t="s">
        <v>566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166</v>
      </c>
      <c r="AU437" s="19" t="s">
        <v>178</v>
      </c>
    </row>
    <row r="438" spans="1:51" s="13" customFormat="1" ht="12">
      <c r="A438" s="13"/>
      <c r="B438" s="226"/>
      <c r="C438" s="227"/>
      <c r="D438" s="219" t="s">
        <v>168</v>
      </c>
      <c r="E438" s="228" t="s">
        <v>28</v>
      </c>
      <c r="F438" s="229" t="s">
        <v>2104</v>
      </c>
      <c r="G438" s="227"/>
      <c r="H438" s="228" t="s">
        <v>28</v>
      </c>
      <c r="I438" s="230"/>
      <c r="J438" s="227"/>
      <c r="K438" s="227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168</v>
      </c>
      <c r="AU438" s="235" t="s">
        <v>178</v>
      </c>
      <c r="AV438" s="13" t="s">
        <v>81</v>
      </c>
      <c r="AW438" s="13" t="s">
        <v>35</v>
      </c>
      <c r="AX438" s="13" t="s">
        <v>73</v>
      </c>
      <c r="AY438" s="235" t="s">
        <v>154</v>
      </c>
    </row>
    <row r="439" spans="1:51" s="14" customFormat="1" ht="12">
      <c r="A439" s="14"/>
      <c r="B439" s="236"/>
      <c r="C439" s="237"/>
      <c r="D439" s="219" t="s">
        <v>168</v>
      </c>
      <c r="E439" s="238" t="s">
        <v>28</v>
      </c>
      <c r="F439" s="239" t="s">
        <v>2472</v>
      </c>
      <c r="G439" s="237"/>
      <c r="H439" s="240">
        <v>0.125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6" t="s">
        <v>168</v>
      </c>
      <c r="AU439" s="246" t="s">
        <v>178</v>
      </c>
      <c r="AV439" s="14" t="s">
        <v>83</v>
      </c>
      <c r="AW439" s="14" t="s">
        <v>35</v>
      </c>
      <c r="AX439" s="14" t="s">
        <v>81</v>
      </c>
      <c r="AY439" s="246" t="s">
        <v>154</v>
      </c>
    </row>
    <row r="440" spans="1:65" s="2" customFormat="1" ht="33" customHeight="1">
      <c r="A440" s="40"/>
      <c r="B440" s="41"/>
      <c r="C440" s="206" t="s">
        <v>708</v>
      </c>
      <c r="D440" s="206" t="s">
        <v>157</v>
      </c>
      <c r="E440" s="207" t="s">
        <v>570</v>
      </c>
      <c r="F440" s="208" t="s">
        <v>571</v>
      </c>
      <c r="G440" s="209" t="s">
        <v>549</v>
      </c>
      <c r="H440" s="210">
        <v>0.025</v>
      </c>
      <c r="I440" s="211"/>
      <c r="J440" s="212">
        <f>ROUND(I440*H440,2)</f>
        <v>0</v>
      </c>
      <c r="K440" s="208" t="s">
        <v>161</v>
      </c>
      <c r="L440" s="46"/>
      <c r="M440" s="213" t="s">
        <v>28</v>
      </c>
      <c r="N440" s="214" t="s">
        <v>44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162</v>
      </c>
      <c r="AT440" s="217" t="s">
        <v>157</v>
      </c>
      <c r="AU440" s="217" t="s">
        <v>178</v>
      </c>
      <c r="AY440" s="19" t="s">
        <v>154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81</v>
      </c>
      <c r="BK440" s="218">
        <f>ROUND(I440*H440,2)</f>
        <v>0</v>
      </c>
      <c r="BL440" s="19" t="s">
        <v>162</v>
      </c>
      <c r="BM440" s="217" t="s">
        <v>2473</v>
      </c>
    </row>
    <row r="441" spans="1:47" s="2" customFormat="1" ht="12">
      <c r="A441" s="40"/>
      <c r="B441" s="41"/>
      <c r="C441" s="42"/>
      <c r="D441" s="219" t="s">
        <v>164</v>
      </c>
      <c r="E441" s="42"/>
      <c r="F441" s="220" t="s">
        <v>573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164</v>
      </c>
      <c r="AU441" s="19" t="s">
        <v>178</v>
      </c>
    </row>
    <row r="442" spans="1:47" s="2" customFormat="1" ht="12">
      <c r="A442" s="40"/>
      <c r="B442" s="41"/>
      <c r="C442" s="42"/>
      <c r="D442" s="224" t="s">
        <v>166</v>
      </c>
      <c r="E442" s="42"/>
      <c r="F442" s="225" t="s">
        <v>574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166</v>
      </c>
      <c r="AU442" s="19" t="s">
        <v>178</v>
      </c>
    </row>
    <row r="443" spans="1:51" s="13" customFormat="1" ht="12">
      <c r="A443" s="13"/>
      <c r="B443" s="226"/>
      <c r="C443" s="227"/>
      <c r="D443" s="219" t="s">
        <v>168</v>
      </c>
      <c r="E443" s="228" t="s">
        <v>28</v>
      </c>
      <c r="F443" s="229" t="s">
        <v>2101</v>
      </c>
      <c r="G443" s="227"/>
      <c r="H443" s="228" t="s">
        <v>28</v>
      </c>
      <c r="I443" s="230"/>
      <c r="J443" s="227"/>
      <c r="K443" s="227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168</v>
      </c>
      <c r="AU443" s="235" t="s">
        <v>178</v>
      </c>
      <c r="AV443" s="13" t="s">
        <v>81</v>
      </c>
      <c r="AW443" s="13" t="s">
        <v>35</v>
      </c>
      <c r="AX443" s="13" t="s">
        <v>73</v>
      </c>
      <c r="AY443" s="235" t="s">
        <v>154</v>
      </c>
    </row>
    <row r="444" spans="1:51" s="14" customFormat="1" ht="12">
      <c r="A444" s="14"/>
      <c r="B444" s="236"/>
      <c r="C444" s="237"/>
      <c r="D444" s="219" t="s">
        <v>168</v>
      </c>
      <c r="E444" s="238" t="s">
        <v>28</v>
      </c>
      <c r="F444" s="239" t="s">
        <v>2470</v>
      </c>
      <c r="G444" s="237"/>
      <c r="H444" s="240">
        <v>0.025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6" t="s">
        <v>168</v>
      </c>
      <c r="AU444" s="246" t="s">
        <v>178</v>
      </c>
      <c r="AV444" s="14" t="s">
        <v>83</v>
      </c>
      <c r="AW444" s="14" t="s">
        <v>35</v>
      </c>
      <c r="AX444" s="14" t="s">
        <v>81</v>
      </c>
      <c r="AY444" s="246" t="s">
        <v>154</v>
      </c>
    </row>
    <row r="445" spans="1:63" s="12" customFormat="1" ht="20.85" customHeight="1">
      <c r="A445" s="12"/>
      <c r="B445" s="190"/>
      <c r="C445" s="191"/>
      <c r="D445" s="192" t="s">
        <v>72</v>
      </c>
      <c r="E445" s="204" t="s">
        <v>659</v>
      </c>
      <c r="F445" s="204" t="s">
        <v>660</v>
      </c>
      <c r="G445" s="191"/>
      <c r="H445" s="191"/>
      <c r="I445" s="194"/>
      <c r="J445" s="205">
        <f>BK445</f>
        <v>0</v>
      </c>
      <c r="K445" s="191"/>
      <c r="L445" s="196"/>
      <c r="M445" s="197"/>
      <c r="N445" s="198"/>
      <c r="O445" s="198"/>
      <c r="P445" s="199">
        <f>SUM(P446:P450)</f>
        <v>0</v>
      </c>
      <c r="Q445" s="198"/>
      <c r="R445" s="199">
        <f>SUM(R446:R450)</f>
        <v>0</v>
      </c>
      <c r="S445" s="198"/>
      <c r="T445" s="200">
        <f>SUM(T446:T450)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1" t="s">
        <v>81</v>
      </c>
      <c r="AT445" s="202" t="s">
        <v>72</v>
      </c>
      <c r="AU445" s="202" t="s">
        <v>83</v>
      </c>
      <c r="AY445" s="201" t="s">
        <v>154</v>
      </c>
      <c r="BK445" s="203">
        <f>SUM(BK446:BK450)</f>
        <v>0</v>
      </c>
    </row>
    <row r="446" spans="1:65" s="2" customFormat="1" ht="16.5" customHeight="1">
      <c r="A446" s="40"/>
      <c r="B446" s="41"/>
      <c r="C446" s="206" t="s">
        <v>717</v>
      </c>
      <c r="D446" s="206" t="s">
        <v>157</v>
      </c>
      <c r="E446" s="207" t="s">
        <v>1059</v>
      </c>
      <c r="F446" s="208" t="s">
        <v>1060</v>
      </c>
      <c r="G446" s="209" t="s">
        <v>549</v>
      </c>
      <c r="H446" s="210">
        <v>0.1</v>
      </c>
      <c r="I446" s="211"/>
      <c r="J446" s="212">
        <f>ROUND(I446*H446,2)</f>
        <v>0</v>
      </c>
      <c r="K446" s="208" t="s">
        <v>161</v>
      </c>
      <c r="L446" s="46"/>
      <c r="M446" s="213" t="s">
        <v>28</v>
      </c>
      <c r="N446" s="214" t="s">
        <v>44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162</v>
      </c>
      <c r="AT446" s="217" t="s">
        <v>157</v>
      </c>
      <c r="AU446" s="217" t="s">
        <v>178</v>
      </c>
      <c r="AY446" s="19" t="s">
        <v>154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81</v>
      </c>
      <c r="BK446" s="218">
        <f>ROUND(I446*H446,2)</f>
        <v>0</v>
      </c>
      <c r="BL446" s="19" t="s">
        <v>162</v>
      </c>
      <c r="BM446" s="217" t="s">
        <v>2474</v>
      </c>
    </row>
    <row r="447" spans="1:47" s="2" customFormat="1" ht="12">
      <c r="A447" s="40"/>
      <c r="B447" s="41"/>
      <c r="C447" s="42"/>
      <c r="D447" s="219" t="s">
        <v>164</v>
      </c>
      <c r="E447" s="42"/>
      <c r="F447" s="220" t="s">
        <v>1062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164</v>
      </c>
      <c r="AU447" s="19" t="s">
        <v>178</v>
      </c>
    </row>
    <row r="448" spans="1:47" s="2" customFormat="1" ht="12">
      <c r="A448" s="40"/>
      <c r="B448" s="41"/>
      <c r="C448" s="42"/>
      <c r="D448" s="224" t="s">
        <v>166</v>
      </c>
      <c r="E448" s="42"/>
      <c r="F448" s="225" t="s">
        <v>1063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166</v>
      </c>
      <c r="AU448" s="19" t="s">
        <v>178</v>
      </c>
    </row>
    <row r="449" spans="1:51" s="13" customFormat="1" ht="12">
      <c r="A449" s="13"/>
      <c r="B449" s="226"/>
      <c r="C449" s="227"/>
      <c r="D449" s="219" t="s">
        <v>168</v>
      </c>
      <c r="E449" s="228" t="s">
        <v>28</v>
      </c>
      <c r="F449" s="229" t="s">
        <v>2475</v>
      </c>
      <c r="G449" s="227"/>
      <c r="H449" s="228" t="s">
        <v>28</v>
      </c>
      <c r="I449" s="230"/>
      <c r="J449" s="227"/>
      <c r="K449" s="227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168</v>
      </c>
      <c r="AU449" s="235" t="s">
        <v>178</v>
      </c>
      <c r="AV449" s="13" t="s">
        <v>81</v>
      </c>
      <c r="AW449" s="13" t="s">
        <v>35</v>
      </c>
      <c r="AX449" s="13" t="s">
        <v>73</v>
      </c>
      <c r="AY449" s="235" t="s">
        <v>154</v>
      </c>
    </row>
    <row r="450" spans="1:51" s="14" customFormat="1" ht="12">
      <c r="A450" s="14"/>
      <c r="B450" s="236"/>
      <c r="C450" s="237"/>
      <c r="D450" s="219" t="s">
        <v>168</v>
      </c>
      <c r="E450" s="238" t="s">
        <v>28</v>
      </c>
      <c r="F450" s="239" t="s">
        <v>2476</v>
      </c>
      <c r="G450" s="237"/>
      <c r="H450" s="240">
        <v>0.1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168</v>
      </c>
      <c r="AU450" s="246" t="s">
        <v>178</v>
      </c>
      <c r="AV450" s="14" t="s">
        <v>83</v>
      </c>
      <c r="AW450" s="14" t="s">
        <v>35</v>
      </c>
      <c r="AX450" s="14" t="s">
        <v>81</v>
      </c>
      <c r="AY450" s="246" t="s">
        <v>154</v>
      </c>
    </row>
    <row r="451" spans="1:63" s="12" customFormat="1" ht="22.8" customHeight="1">
      <c r="A451" s="12"/>
      <c r="B451" s="190"/>
      <c r="C451" s="191"/>
      <c r="D451" s="192" t="s">
        <v>72</v>
      </c>
      <c r="E451" s="204" t="s">
        <v>2110</v>
      </c>
      <c r="F451" s="204" t="s">
        <v>2111</v>
      </c>
      <c r="G451" s="191"/>
      <c r="H451" s="191"/>
      <c r="I451" s="194"/>
      <c r="J451" s="205">
        <f>BK451</f>
        <v>0</v>
      </c>
      <c r="K451" s="191"/>
      <c r="L451" s="196"/>
      <c r="M451" s="197"/>
      <c r="N451" s="198"/>
      <c r="O451" s="198"/>
      <c r="P451" s="199">
        <f>P452+P484+P512+P560</f>
        <v>0</v>
      </c>
      <c r="Q451" s="198"/>
      <c r="R451" s="199">
        <f>R452+R484+R512+R560</f>
        <v>0.06333</v>
      </c>
      <c r="S451" s="198"/>
      <c r="T451" s="200">
        <f>T452+T484+T512+T560</f>
        <v>0.02479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1" t="s">
        <v>83</v>
      </c>
      <c r="AT451" s="202" t="s">
        <v>72</v>
      </c>
      <c r="AU451" s="202" t="s">
        <v>81</v>
      </c>
      <c r="AY451" s="201" t="s">
        <v>154</v>
      </c>
      <c r="BK451" s="203">
        <f>BK452+BK484+BK512+BK560</f>
        <v>0</v>
      </c>
    </row>
    <row r="452" spans="1:63" s="12" customFormat="1" ht="20.85" customHeight="1">
      <c r="A452" s="12"/>
      <c r="B452" s="190"/>
      <c r="C452" s="191"/>
      <c r="D452" s="192" t="s">
        <v>72</v>
      </c>
      <c r="E452" s="204" t="s">
        <v>2112</v>
      </c>
      <c r="F452" s="204" t="s">
        <v>2113</v>
      </c>
      <c r="G452" s="191"/>
      <c r="H452" s="191"/>
      <c r="I452" s="194"/>
      <c r="J452" s="205">
        <f>BK452</f>
        <v>0</v>
      </c>
      <c r="K452" s="191"/>
      <c r="L452" s="196"/>
      <c r="M452" s="197"/>
      <c r="N452" s="198"/>
      <c r="O452" s="198"/>
      <c r="P452" s="199">
        <f>SUM(P453:P483)</f>
        <v>0</v>
      </c>
      <c r="Q452" s="198"/>
      <c r="R452" s="199">
        <f>SUM(R453:R483)</f>
        <v>0</v>
      </c>
      <c r="S452" s="198"/>
      <c r="T452" s="200">
        <f>SUM(T453:T483)</f>
        <v>0.02479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1" t="s">
        <v>81</v>
      </c>
      <c r="AT452" s="202" t="s">
        <v>72</v>
      </c>
      <c r="AU452" s="202" t="s">
        <v>83</v>
      </c>
      <c r="AY452" s="201" t="s">
        <v>154</v>
      </c>
      <c r="BK452" s="203">
        <f>SUM(BK453:BK483)</f>
        <v>0</v>
      </c>
    </row>
    <row r="453" spans="1:65" s="2" customFormat="1" ht="16.5" customHeight="1">
      <c r="A453" s="40"/>
      <c r="B453" s="41"/>
      <c r="C453" s="206" t="s">
        <v>723</v>
      </c>
      <c r="D453" s="206" t="s">
        <v>157</v>
      </c>
      <c r="E453" s="207" t="s">
        <v>2114</v>
      </c>
      <c r="F453" s="208" t="s">
        <v>2115</v>
      </c>
      <c r="G453" s="209" t="s">
        <v>190</v>
      </c>
      <c r="H453" s="210">
        <v>1</v>
      </c>
      <c r="I453" s="211"/>
      <c r="J453" s="212">
        <f>ROUND(I453*H453,2)</f>
        <v>0</v>
      </c>
      <c r="K453" s="208" t="s">
        <v>161</v>
      </c>
      <c r="L453" s="46"/>
      <c r="M453" s="213" t="s">
        <v>28</v>
      </c>
      <c r="N453" s="214" t="s">
        <v>44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0.0021</v>
      </c>
      <c r="T453" s="216">
        <f>S453*H453</f>
        <v>0.0021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305</v>
      </c>
      <c r="AT453" s="217" t="s">
        <v>157</v>
      </c>
      <c r="AU453" s="217" t="s">
        <v>178</v>
      </c>
      <c r="AY453" s="19" t="s">
        <v>154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81</v>
      </c>
      <c r="BK453" s="218">
        <f>ROUND(I453*H453,2)</f>
        <v>0</v>
      </c>
      <c r="BL453" s="19" t="s">
        <v>305</v>
      </c>
      <c r="BM453" s="217" t="s">
        <v>2477</v>
      </c>
    </row>
    <row r="454" spans="1:47" s="2" customFormat="1" ht="12">
      <c r="A454" s="40"/>
      <c r="B454" s="41"/>
      <c r="C454" s="42"/>
      <c r="D454" s="219" t="s">
        <v>164</v>
      </c>
      <c r="E454" s="42"/>
      <c r="F454" s="220" t="s">
        <v>2117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164</v>
      </c>
      <c r="AU454" s="19" t="s">
        <v>178</v>
      </c>
    </row>
    <row r="455" spans="1:47" s="2" customFormat="1" ht="12">
      <c r="A455" s="40"/>
      <c r="B455" s="41"/>
      <c r="C455" s="42"/>
      <c r="D455" s="224" t="s">
        <v>166</v>
      </c>
      <c r="E455" s="42"/>
      <c r="F455" s="225" t="s">
        <v>2118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166</v>
      </c>
      <c r="AU455" s="19" t="s">
        <v>178</v>
      </c>
    </row>
    <row r="456" spans="1:51" s="13" customFormat="1" ht="12">
      <c r="A456" s="13"/>
      <c r="B456" s="226"/>
      <c r="C456" s="227"/>
      <c r="D456" s="219" t="s">
        <v>168</v>
      </c>
      <c r="E456" s="228" t="s">
        <v>28</v>
      </c>
      <c r="F456" s="229" t="s">
        <v>2119</v>
      </c>
      <c r="G456" s="227"/>
      <c r="H456" s="228" t="s">
        <v>28</v>
      </c>
      <c r="I456" s="230"/>
      <c r="J456" s="227"/>
      <c r="K456" s="227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168</v>
      </c>
      <c r="AU456" s="235" t="s">
        <v>178</v>
      </c>
      <c r="AV456" s="13" t="s">
        <v>81</v>
      </c>
      <c r="AW456" s="13" t="s">
        <v>35</v>
      </c>
      <c r="AX456" s="13" t="s">
        <v>73</v>
      </c>
      <c r="AY456" s="235" t="s">
        <v>154</v>
      </c>
    </row>
    <row r="457" spans="1:51" s="14" customFormat="1" ht="12">
      <c r="A457" s="14"/>
      <c r="B457" s="236"/>
      <c r="C457" s="237"/>
      <c r="D457" s="219" t="s">
        <v>168</v>
      </c>
      <c r="E457" s="238" t="s">
        <v>28</v>
      </c>
      <c r="F457" s="239" t="s">
        <v>2206</v>
      </c>
      <c r="G457" s="237"/>
      <c r="H457" s="240">
        <v>1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168</v>
      </c>
      <c r="AU457" s="246" t="s">
        <v>178</v>
      </c>
      <c r="AV457" s="14" t="s">
        <v>83</v>
      </c>
      <c r="AW457" s="14" t="s">
        <v>35</v>
      </c>
      <c r="AX457" s="14" t="s">
        <v>81</v>
      </c>
      <c r="AY457" s="246" t="s">
        <v>154</v>
      </c>
    </row>
    <row r="458" spans="1:65" s="2" customFormat="1" ht="21.75" customHeight="1">
      <c r="A458" s="40"/>
      <c r="B458" s="41"/>
      <c r="C458" s="206" t="s">
        <v>730</v>
      </c>
      <c r="D458" s="206" t="s">
        <v>157</v>
      </c>
      <c r="E458" s="207" t="s">
        <v>2126</v>
      </c>
      <c r="F458" s="208" t="s">
        <v>2127</v>
      </c>
      <c r="G458" s="209" t="s">
        <v>190</v>
      </c>
      <c r="H458" s="210">
        <v>1</v>
      </c>
      <c r="I458" s="211"/>
      <c r="J458" s="212">
        <f>ROUND(I458*H458,2)</f>
        <v>0</v>
      </c>
      <c r="K458" s="208" t="s">
        <v>161</v>
      </c>
      <c r="L458" s="46"/>
      <c r="M458" s="213" t="s">
        <v>28</v>
      </c>
      <c r="N458" s="214" t="s">
        <v>44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0.00029</v>
      </c>
      <c r="T458" s="216">
        <f>S458*H458</f>
        <v>0.00029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305</v>
      </c>
      <c r="AT458" s="217" t="s">
        <v>157</v>
      </c>
      <c r="AU458" s="217" t="s">
        <v>178</v>
      </c>
      <c r="AY458" s="19" t="s">
        <v>154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81</v>
      </c>
      <c r="BK458" s="218">
        <f>ROUND(I458*H458,2)</f>
        <v>0</v>
      </c>
      <c r="BL458" s="19" t="s">
        <v>305</v>
      </c>
      <c r="BM458" s="217" t="s">
        <v>2478</v>
      </c>
    </row>
    <row r="459" spans="1:47" s="2" customFormat="1" ht="12">
      <c r="A459" s="40"/>
      <c r="B459" s="41"/>
      <c r="C459" s="42"/>
      <c r="D459" s="219" t="s">
        <v>164</v>
      </c>
      <c r="E459" s="42"/>
      <c r="F459" s="220" t="s">
        <v>2129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164</v>
      </c>
      <c r="AU459" s="19" t="s">
        <v>178</v>
      </c>
    </row>
    <row r="460" spans="1:47" s="2" customFormat="1" ht="12">
      <c r="A460" s="40"/>
      <c r="B460" s="41"/>
      <c r="C460" s="42"/>
      <c r="D460" s="224" t="s">
        <v>166</v>
      </c>
      <c r="E460" s="42"/>
      <c r="F460" s="225" t="s">
        <v>2130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166</v>
      </c>
      <c r="AU460" s="19" t="s">
        <v>178</v>
      </c>
    </row>
    <row r="461" spans="1:51" s="13" customFormat="1" ht="12">
      <c r="A461" s="13"/>
      <c r="B461" s="226"/>
      <c r="C461" s="227"/>
      <c r="D461" s="219" t="s">
        <v>168</v>
      </c>
      <c r="E461" s="228" t="s">
        <v>28</v>
      </c>
      <c r="F461" s="229" t="s">
        <v>2131</v>
      </c>
      <c r="G461" s="227"/>
      <c r="H461" s="228" t="s">
        <v>28</v>
      </c>
      <c r="I461" s="230"/>
      <c r="J461" s="227"/>
      <c r="K461" s="227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168</v>
      </c>
      <c r="AU461" s="235" t="s">
        <v>178</v>
      </c>
      <c r="AV461" s="13" t="s">
        <v>81</v>
      </c>
      <c r="AW461" s="13" t="s">
        <v>35</v>
      </c>
      <c r="AX461" s="13" t="s">
        <v>73</v>
      </c>
      <c r="AY461" s="235" t="s">
        <v>154</v>
      </c>
    </row>
    <row r="462" spans="1:51" s="14" customFormat="1" ht="12">
      <c r="A462" s="14"/>
      <c r="B462" s="236"/>
      <c r="C462" s="237"/>
      <c r="D462" s="219" t="s">
        <v>168</v>
      </c>
      <c r="E462" s="238" t="s">
        <v>28</v>
      </c>
      <c r="F462" s="239" t="s">
        <v>2206</v>
      </c>
      <c r="G462" s="237"/>
      <c r="H462" s="240">
        <v>1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168</v>
      </c>
      <c r="AU462" s="246" t="s">
        <v>178</v>
      </c>
      <c r="AV462" s="14" t="s">
        <v>83</v>
      </c>
      <c r="AW462" s="14" t="s">
        <v>35</v>
      </c>
      <c r="AX462" s="14" t="s">
        <v>81</v>
      </c>
      <c r="AY462" s="246" t="s">
        <v>154</v>
      </c>
    </row>
    <row r="463" spans="1:65" s="2" customFormat="1" ht="16.5" customHeight="1">
      <c r="A463" s="40"/>
      <c r="B463" s="41"/>
      <c r="C463" s="206" t="s">
        <v>737</v>
      </c>
      <c r="D463" s="206" t="s">
        <v>157</v>
      </c>
      <c r="E463" s="207" t="s">
        <v>2133</v>
      </c>
      <c r="F463" s="208" t="s">
        <v>2134</v>
      </c>
      <c r="G463" s="209" t="s">
        <v>1110</v>
      </c>
      <c r="H463" s="210">
        <v>1</v>
      </c>
      <c r="I463" s="211"/>
      <c r="J463" s="212">
        <f>ROUND(I463*H463,2)</f>
        <v>0</v>
      </c>
      <c r="K463" s="208" t="s">
        <v>161</v>
      </c>
      <c r="L463" s="46"/>
      <c r="M463" s="213" t="s">
        <v>28</v>
      </c>
      <c r="N463" s="214" t="s">
        <v>44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0.01946</v>
      </c>
      <c r="T463" s="216">
        <f>S463*H463</f>
        <v>0.01946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305</v>
      </c>
      <c r="AT463" s="217" t="s">
        <v>157</v>
      </c>
      <c r="AU463" s="217" t="s">
        <v>178</v>
      </c>
      <c r="AY463" s="19" t="s">
        <v>154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81</v>
      </c>
      <c r="BK463" s="218">
        <f>ROUND(I463*H463,2)</f>
        <v>0</v>
      </c>
      <c r="BL463" s="19" t="s">
        <v>305</v>
      </c>
      <c r="BM463" s="217" t="s">
        <v>2479</v>
      </c>
    </row>
    <row r="464" spans="1:47" s="2" customFormat="1" ht="12">
      <c r="A464" s="40"/>
      <c r="B464" s="41"/>
      <c r="C464" s="42"/>
      <c r="D464" s="219" t="s">
        <v>164</v>
      </c>
      <c r="E464" s="42"/>
      <c r="F464" s="220" t="s">
        <v>2136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164</v>
      </c>
      <c r="AU464" s="19" t="s">
        <v>178</v>
      </c>
    </row>
    <row r="465" spans="1:47" s="2" customFormat="1" ht="12">
      <c r="A465" s="40"/>
      <c r="B465" s="41"/>
      <c r="C465" s="42"/>
      <c r="D465" s="224" t="s">
        <v>166</v>
      </c>
      <c r="E465" s="42"/>
      <c r="F465" s="225" t="s">
        <v>2137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166</v>
      </c>
      <c r="AU465" s="19" t="s">
        <v>178</v>
      </c>
    </row>
    <row r="466" spans="1:65" s="2" customFormat="1" ht="16.5" customHeight="1">
      <c r="A466" s="40"/>
      <c r="B466" s="41"/>
      <c r="C466" s="206" t="s">
        <v>745</v>
      </c>
      <c r="D466" s="206" t="s">
        <v>157</v>
      </c>
      <c r="E466" s="207" t="s">
        <v>2138</v>
      </c>
      <c r="F466" s="208" t="s">
        <v>2139</v>
      </c>
      <c r="G466" s="209" t="s">
        <v>1110</v>
      </c>
      <c r="H466" s="210">
        <v>1</v>
      </c>
      <c r="I466" s="211"/>
      <c r="J466" s="212">
        <f>ROUND(I466*H466,2)</f>
        <v>0</v>
      </c>
      <c r="K466" s="208" t="s">
        <v>161</v>
      </c>
      <c r="L466" s="46"/>
      <c r="M466" s="213" t="s">
        <v>28</v>
      </c>
      <c r="N466" s="214" t="s">
        <v>44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0.00086</v>
      </c>
      <c r="T466" s="216">
        <f>S466*H466</f>
        <v>0.00086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305</v>
      </c>
      <c r="AT466" s="217" t="s">
        <v>157</v>
      </c>
      <c r="AU466" s="217" t="s">
        <v>178</v>
      </c>
      <c r="AY466" s="19" t="s">
        <v>154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81</v>
      </c>
      <c r="BK466" s="218">
        <f>ROUND(I466*H466,2)</f>
        <v>0</v>
      </c>
      <c r="BL466" s="19" t="s">
        <v>305</v>
      </c>
      <c r="BM466" s="217" t="s">
        <v>2480</v>
      </c>
    </row>
    <row r="467" spans="1:47" s="2" customFormat="1" ht="12">
      <c r="A467" s="40"/>
      <c r="B467" s="41"/>
      <c r="C467" s="42"/>
      <c r="D467" s="219" t="s">
        <v>164</v>
      </c>
      <c r="E467" s="42"/>
      <c r="F467" s="220" t="s">
        <v>2141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164</v>
      </c>
      <c r="AU467" s="19" t="s">
        <v>178</v>
      </c>
    </row>
    <row r="468" spans="1:47" s="2" customFormat="1" ht="12">
      <c r="A468" s="40"/>
      <c r="B468" s="41"/>
      <c r="C468" s="42"/>
      <c r="D468" s="224" t="s">
        <v>166</v>
      </c>
      <c r="E468" s="42"/>
      <c r="F468" s="225" t="s">
        <v>2142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166</v>
      </c>
      <c r="AU468" s="19" t="s">
        <v>178</v>
      </c>
    </row>
    <row r="469" spans="1:51" s="13" customFormat="1" ht="12">
      <c r="A469" s="13"/>
      <c r="B469" s="226"/>
      <c r="C469" s="227"/>
      <c r="D469" s="219" t="s">
        <v>168</v>
      </c>
      <c r="E469" s="228" t="s">
        <v>28</v>
      </c>
      <c r="F469" s="229" t="s">
        <v>2481</v>
      </c>
      <c r="G469" s="227"/>
      <c r="H469" s="228" t="s">
        <v>28</v>
      </c>
      <c r="I469" s="230"/>
      <c r="J469" s="227"/>
      <c r="K469" s="227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168</v>
      </c>
      <c r="AU469" s="235" t="s">
        <v>178</v>
      </c>
      <c r="AV469" s="13" t="s">
        <v>81</v>
      </c>
      <c r="AW469" s="13" t="s">
        <v>35</v>
      </c>
      <c r="AX469" s="13" t="s">
        <v>73</v>
      </c>
      <c r="AY469" s="235" t="s">
        <v>154</v>
      </c>
    </row>
    <row r="470" spans="1:51" s="14" customFormat="1" ht="12">
      <c r="A470" s="14"/>
      <c r="B470" s="236"/>
      <c r="C470" s="237"/>
      <c r="D470" s="219" t="s">
        <v>168</v>
      </c>
      <c r="E470" s="238" t="s">
        <v>28</v>
      </c>
      <c r="F470" s="239" t="s">
        <v>81</v>
      </c>
      <c r="G470" s="237"/>
      <c r="H470" s="240">
        <v>1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168</v>
      </c>
      <c r="AU470" s="246" t="s">
        <v>178</v>
      </c>
      <c r="AV470" s="14" t="s">
        <v>83</v>
      </c>
      <c r="AW470" s="14" t="s">
        <v>35</v>
      </c>
      <c r="AX470" s="14" t="s">
        <v>81</v>
      </c>
      <c r="AY470" s="246" t="s">
        <v>154</v>
      </c>
    </row>
    <row r="471" spans="1:65" s="2" customFormat="1" ht="16.5" customHeight="1">
      <c r="A471" s="40"/>
      <c r="B471" s="41"/>
      <c r="C471" s="206" t="s">
        <v>750</v>
      </c>
      <c r="D471" s="206" t="s">
        <v>157</v>
      </c>
      <c r="E471" s="207" t="s">
        <v>2172</v>
      </c>
      <c r="F471" s="208" t="s">
        <v>2173</v>
      </c>
      <c r="G471" s="209" t="s">
        <v>207</v>
      </c>
      <c r="H471" s="210">
        <v>1</v>
      </c>
      <c r="I471" s="211"/>
      <c r="J471" s="212">
        <f>ROUND(I471*H471,2)</f>
        <v>0</v>
      </c>
      <c r="K471" s="208" t="s">
        <v>161</v>
      </c>
      <c r="L471" s="46"/>
      <c r="M471" s="213" t="s">
        <v>28</v>
      </c>
      <c r="N471" s="214" t="s">
        <v>44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0.00086</v>
      </c>
      <c r="T471" s="216">
        <f>S471*H471</f>
        <v>0.00086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305</v>
      </c>
      <c r="AT471" s="217" t="s">
        <v>157</v>
      </c>
      <c r="AU471" s="217" t="s">
        <v>178</v>
      </c>
      <c r="AY471" s="19" t="s">
        <v>154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81</v>
      </c>
      <c r="BK471" s="218">
        <f>ROUND(I471*H471,2)</f>
        <v>0</v>
      </c>
      <c r="BL471" s="19" t="s">
        <v>305</v>
      </c>
      <c r="BM471" s="217" t="s">
        <v>2482</v>
      </c>
    </row>
    <row r="472" spans="1:47" s="2" customFormat="1" ht="12">
      <c r="A472" s="40"/>
      <c r="B472" s="41"/>
      <c r="C472" s="42"/>
      <c r="D472" s="219" t="s">
        <v>164</v>
      </c>
      <c r="E472" s="42"/>
      <c r="F472" s="220" t="s">
        <v>2175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164</v>
      </c>
      <c r="AU472" s="19" t="s">
        <v>178</v>
      </c>
    </row>
    <row r="473" spans="1:47" s="2" customFormat="1" ht="12">
      <c r="A473" s="40"/>
      <c r="B473" s="41"/>
      <c r="C473" s="42"/>
      <c r="D473" s="224" t="s">
        <v>166</v>
      </c>
      <c r="E473" s="42"/>
      <c r="F473" s="225" t="s">
        <v>2176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166</v>
      </c>
      <c r="AU473" s="19" t="s">
        <v>178</v>
      </c>
    </row>
    <row r="474" spans="1:65" s="2" customFormat="1" ht="16.5" customHeight="1">
      <c r="A474" s="40"/>
      <c r="B474" s="41"/>
      <c r="C474" s="206" t="s">
        <v>759</v>
      </c>
      <c r="D474" s="206" t="s">
        <v>157</v>
      </c>
      <c r="E474" s="207" t="s">
        <v>2177</v>
      </c>
      <c r="F474" s="208" t="s">
        <v>2178</v>
      </c>
      <c r="G474" s="209" t="s">
        <v>207</v>
      </c>
      <c r="H474" s="210">
        <v>1</v>
      </c>
      <c r="I474" s="211"/>
      <c r="J474" s="212">
        <f>ROUND(I474*H474,2)</f>
        <v>0</v>
      </c>
      <c r="K474" s="208" t="s">
        <v>161</v>
      </c>
      <c r="L474" s="46"/>
      <c r="M474" s="213" t="s">
        <v>28</v>
      </c>
      <c r="N474" s="214" t="s">
        <v>44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0.00122</v>
      </c>
      <c r="T474" s="216">
        <f>S474*H474</f>
        <v>0.00122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305</v>
      </c>
      <c r="AT474" s="217" t="s">
        <v>157</v>
      </c>
      <c r="AU474" s="217" t="s">
        <v>178</v>
      </c>
      <c r="AY474" s="19" t="s">
        <v>154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81</v>
      </c>
      <c r="BK474" s="218">
        <f>ROUND(I474*H474,2)</f>
        <v>0</v>
      </c>
      <c r="BL474" s="19" t="s">
        <v>305</v>
      </c>
      <c r="BM474" s="217" t="s">
        <v>2483</v>
      </c>
    </row>
    <row r="475" spans="1:47" s="2" customFormat="1" ht="12">
      <c r="A475" s="40"/>
      <c r="B475" s="41"/>
      <c r="C475" s="42"/>
      <c r="D475" s="219" t="s">
        <v>164</v>
      </c>
      <c r="E475" s="42"/>
      <c r="F475" s="220" t="s">
        <v>2180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164</v>
      </c>
      <c r="AU475" s="19" t="s">
        <v>178</v>
      </c>
    </row>
    <row r="476" spans="1:47" s="2" customFormat="1" ht="12">
      <c r="A476" s="40"/>
      <c r="B476" s="41"/>
      <c r="C476" s="42"/>
      <c r="D476" s="224" t="s">
        <v>166</v>
      </c>
      <c r="E476" s="42"/>
      <c r="F476" s="225" t="s">
        <v>2181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166</v>
      </c>
      <c r="AU476" s="19" t="s">
        <v>178</v>
      </c>
    </row>
    <row r="477" spans="1:65" s="2" customFormat="1" ht="24.15" customHeight="1">
      <c r="A477" s="40"/>
      <c r="B477" s="41"/>
      <c r="C477" s="206" t="s">
        <v>768</v>
      </c>
      <c r="D477" s="206" t="s">
        <v>157</v>
      </c>
      <c r="E477" s="207" t="s">
        <v>2193</v>
      </c>
      <c r="F477" s="208" t="s">
        <v>2194</v>
      </c>
      <c r="G477" s="209" t="s">
        <v>549</v>
      </c>
      <c r="H477" s="210">
        <v>0.025</v>
      </c>
      <c r="I477" s="211"/>
      <c r="J477" s="212">
        <f>ROUND(I477*H477,2)</f>
        <v>0</v>
      </c>
      <c r="K477" s="208" t="s">
        <v>161</v>
      </c>
      <c r="L477" s="46"/>
      <c r="M477" s="213" t="s">
        <v>28</v>
      </c>
      <c r="N477" s="214" t="s">
        <v>44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305</v>
      </c>
      <c r="AT477" s="217" t="s">
        <v>157</v>
      </c>
      <c r="AU477" s="217" t="s">
        <v>178</v>
      </c>
      <c r="AY477" s="19" t="s">
        <v>154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81</v>
      </c>
      <c r="BK477" s="218">
        <f>ROUND(I477*H477,2)</f>
        <v>0</v>
      </c>
      <c r="BL477" s="19" t="s">
        <v>305</v>
      </c>
      <c r="BM477" s="217" t="s">
        <v>2484</v>
      </c>
    </row>
    <row r="478" spans="1:47" s="2" customFormat="1" ht="12">
      <c r="A478" s="40"/>
      <c r="B478" s="41"/>
      <c r="C478" s="42"/>
      <c r="D478" s="219" t="s">
        <v>164</v>
      </c>
      <c r="E478" s="42"/>
      <c r="F478" s="220" t="s">
        <v>2196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164</v>
      </c>
      <c r="AU478" s="19" t="s">
        <v>178</v>
      </c>
    </row>
    <row r="479" spans="1:47" s="2" customFormat="1" ht="12">
      <c r="A479" s="40"/>
      <c r="B479" s="41"/>
      <c r="C479" s="42"/>
      <c r="D479" s="224" t="s">
        <v>166</v>
      </c>
      <c r="E479" s="42"/>
      <c r="F479" s="225" t="s">
        <v>2197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166</v>
      </c>
      <c r="AU479" s="19" t="s">
        <v>178</v>
      </c>
    </row>
    <row r="480" spans="1:51" s="13" customFormat="1" ht="12">
      <c r="A480" s="13"/>
      <c r="B480" s="226"/>
      <c r="C480" s="227"/>
      <c r="D480" s="219" t="s">
        <v>168</v>
      </c>
      <c r="E480" s="228" t="s">
        <v>28</v>
      </c>
      <c r="F480" s="229" t="s">
        <v>2198</v>
      </c>
      <c r="G480" s="227"/>
      <c r="H480" s="228" t="s">
        <v>28</v>
      </c>
      <c r="I480" s="230"/>
      <c r="J480" s="227"/>
      <c r="K480" s="227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168</v>
      </c>
      <c r="AU480" s="235" t="s">
        <v>178</v>
      </c>
      <c r="AV480" s="13" t="s">
        <v>81</v>
      </c>
      <c r="AW480" s="13" t="s">
        <v>35</v>
      </c>
      <c r="AX480" s="13" t="s">
        <v>73</v>
      </c>
      <c r="AY480" s="235" t="s">
        <v>154</v>
      </c>
    </row>
    <row r="481" spans="1:51" s="13" customFormat="1" ht="12">
      <c r="A481" s="13"/>
      <c r="B481" s="226"/>
      <c r="C481" s="227"/>
      <c r="D481" s="219" t="s">
        <v>168</v>
      </c>
      <c r="E481" s="228" t="s">
        <v>28</v>
      </c>
      <c r="F481" s="229" t="s">
        <v>2199</v>
      </c>
      <c r="G481" s="227"/>
      <c r="H481" s="228" t="s">
        <v>28</v>
      </c>
      <c r="I481" s="230"/>
      <c r="J481" s="227"/>
      <c r="K481" s="227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168</v>
      </c>
      <c r="AU481" s="235" t="s">
        <v>178</v>
      </c>
      <c r="AV481" s="13" t="s">
        <v>81</v>
      </c>
      <c r="AW481" s="13" t="s">
        <v>35</v>
      </c>
      <c r="AX481" s="13" t="s">
        <v>73</v>
      </c>
      <c r="AY481" s="235" t="s">
        <v>154</v>
      </c>
    </row>
    <row r="482" spans="1:51" s="13" customFormat="1" ht="12">
      <c r="A482" s="13"/>
      <c r="B482" s="226"/>
      <c r="C482" s="227"/>
      <c r="D482" s="219" t="s">
        <v>168</v>
      </c>
      <c r="E482" s="228" t="s">
        <v>28</v>
      </c>
      <c r="F482" s="229" t="s">
        <v>2200</v>
      </c>
      <c r="G482" s="227"/>
      <c r="H482" s="228" t="s">
        <v>28</v>
      </c>
      <c r="I482" s="230"/>
      <c r="J482" s="227"/>
      <c r="K482" s="227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168</v>
      </c>
      <c r="AU482" s="235" t="s">
        <v>178</v>
      </c>
      <c r="AV482" s="13" t="s">
        <v>81</v>
      </c>
      <c r="AW482" s="13" t="s">
        <v>35</v>
      </c>
      <c r="AX482" s="13" t="s">
        <v>73</v>
      </c>
      <c r="AY482" s="235" t="s">
        <v>154</v>
      </c>
    </row>
    <row r="483" spans="1:51" s="14" customFormat="1" ht="12">
      <c r="A483" s="14"/>
      <c r="B483" s="236"/>
      <c r="C483" s="237"/>
      <c r="D483" s="219" t="s">
        <v>168</v>
      </c>
      <c r="E483" s="238" t="s">
        <v>28</v>
      </c>
      <c r="F483" s="239" t="s">
        <v>2470</v>
      </c>
      <c r="G483" s="237"/>
      <c r="H483" s="240">
        <v>0.025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168</v>
      </c>
      <c r="AU483" s="246" t="s">
        <v>178</v>
      </c>
      <c r="AV483" s="14" t="s">
        <v>83</v>
      </c>
      <c r="AW483" s="14" t="s">
        <v>35</v>
      </c>
      <c r="AX483" s="14" t="s">
        <v>81</v>
      </c>
      <c r="AY483" s="246" t="s">
        <v>154</v>
      </c>
    </row>
    <row r="484" spans="1:63" s="12" customFormat="1" ht="20.85" customHeight="1">
      <c r="A484" s="12"/>
      <c r="B484" s="190"/>
      <c r="C484" s="191"/>
      <c r="D484" s="192" t="s">
        <v>72</v>
      </c>
      <c r="E484" s="204" t="s">
        <v>667</v>
      </c>
      <c r="F484" s="204" t="s">
        <v>668</v>
      </c>
      <c r="G484" s="191"/>
      <c r="H484" s="191"/>
      <c r="I484" s="194"/>
      <c r="J484" s="205">
        <f>BK484</f>
        <v>0</v>
      </c>
      <c r="K484" s="191"/>
      <c r="L484" s="196"/>
      <c r="M484" s="197"/>
      <c r="N484" s="198"/>
      <c r="O484" s="198"/>
      <c r="P484" s="199">
        <f>SUM(P485:P511)</f>
        <v>0</v>
      </c>
      <c r="Q484" s="198"/>
      <c r="R484" s="199">
        <f>SUM(R485:R511)</f>
        <v>0.0017</v>
      </c>
      <c r="S484" s="198"/>
      <c r="T484" s="200">
        <f>SUM(T485:T511)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1" t="s">
        <v>83</v>
      </c>
      <c r="AT484" s="202" t="s">
        <v>72</v>
      </c>
      <c r="AU484" s="202" t="s">
        <v>83</v>
      </c>
      <c r="AY484" s="201" t="s">
        <v>154</v>
      </c>
      <c r="BK484" s="203">
        <f>SUM(BK485:BK511)</f>
        <v>0</v>
      </c>
    </row>
    <row r="485" spans="1:65" s="2" customFormat="1" ht="16.5" customHeight="1">
      <c r="A485" s="40"/>
      <c r="B485" s="41"/>
      <c r="C485" s="206" t="s">
        <v>777</v>
      </c>
      <c r="D485" s="206" t="s">
        <v>157</v>
      </c>
      <c r="E485" s="207" t="s">
        <v>2209</v>
      </c>
      <c r="F485" s="208" t="s">
        <v>2210</v>
      </c>
      <c r="G485" s="209" t="s">
        <v>190</v>
      </c>
      <c r="H485" s="210">
        <v>1</v>
      </c>
      <c r="I485" s="211"/>
      <c r="J485" s="212">
        <f>ROUND(I485*H485,2)</f>
        <v>0</v>
      </c>
      <c r="K485" s="208" t="s">
        <v>161</v>
      </c>
      <c r="L485" s="46"/>
      <c r="M485" s="213" t="s">
        <v>28</v>
      </c>
      <c r="N485" s="214" t="s">
        <v>44</v>
      </c>
      <c r="O485" s="86"/>
      <c r="P485" s="215">
        <f>O485*H485</f>
        <v>0</v>
      </c>
      <c r="Q485" s="215">
        <v>0.00041</v>
      </c>
      <c r="R485" s="215">
        <f>Q485*H485</f>
        <v>0.00041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305</v>
      </c>
      <c r="AT485" s="217" t="s">
        <v>157</v>
      </c>
      <c r="AU485" s="217" t="s">
        <v>178</v>
      </c>
      <c r="AY485" s="19" t="s">
        <v>154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81</v>
      </c>
      <c r="BK485" s="218">
        <f>ROUND(I485*H485,2)</f>
        <v>0</v>
      </c>
      <c r="BL485" s="19" t="s">
        <v>305</v>
      </c>
      <c r="BM485" s="217" t="s">
        <v>2485</v>
      </c>
    </row>
    <row r="486" spans="1:47" s="2" customFormat="1" ht="12">
      <c r="A486" s="40"/>
      <c r="B486" s="41"/>
      <c r="C486" s="42"/>
      <c r="D486" s="219" t="s">
        <v>164</v>
      </c>
      <c r="E486" s="42"/>
      <c r="F486" s="220" t="s">
        <v>2212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164</v>
      </c>
      <c r="AU486" s="19" t="s">
        <v>178</v>
      </c>
    </row>
    <row r="487" spans="1:47" s="2" customFormat="1" ht="12">
      <c r="A487" s="40"/>
      <c r="B487" s="41"/>
      <c r="C487" s="42"/>
      <c r="D487" s="224" t="s">
        <v>166</v>
      </c>
      <c r="E487" s="42"/>
      <c r="F487" s="225" t="s">
        <v>2213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166</v>
      </c>
      <c r="AU487" s="19" t="s">
        <v>178</v>
      </c>
    </row>
    <row r="488" spans="1:51" s="13" customFormat="1" ht="12">
      <c r="A488" s="13"/>
      <c r="B488" s="226"/>
      <c r="C488" s="227"/>
      <c r="D488" s="219" t="s">
        <v>168</v>
      </c>
      <c r="E488" s="228" t="s">
        <v>28</v>
      </c>
      <c r="F488" s="229" t="s">
        <v>2486</v>
      </c>
      <c r="G488" s="227"/>
      <c r="H488" s="228" t="s">
        <v>28</v>
      </c>
      <c r="I488" s="230"/>
      <c r="J488" s="227"/>
      <c r="K488" s="227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168</v>
      </c>
      <c r="AU488" s="235" t="s">
        <v>178</v>
      </c>
      <c r="AV488" s="13" t="s">
        <v>81</v>
      </c>
      <c r="AW488" s="13" t="s">
        <v>35</v>
      </c>
      <c r="AX488" s="13" t="s">
        <v>73</v>
      </c>
      <c r="AY488" s="235" t="s">
        <v>154</v>
      </c>
    </row>
    <row r="489" spans="1:51" s="14" customFormat="1" ht="12">
      <c r="A489" s="14"/>
      <c r="B489" s="236"/>
      <c r="C489" s="237"/>
      <c r="D489" s="219" t="s">
        <v>168</v>
      </c>
      <c r="E489" s="238" t="s">
        <v>28</v>
      </c>
      <c r="F489" s="239" t="s">
        <v>2206</v>
      </c>
      <c r="G489" s="237"/>
      <c r="H489" s="240">
        <v>1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168</v>
      </c>
      <c r="AU489" s="246" t="s">
        <v>178</v>
      </c>
      <c r="AV489" s="14" t="s">
        <v>83</v>
      </c>
      <c r="AW489" s="14" t="s">
        <v>35</v>
      </c>
      <c r="AX489" s="14" t="s">
        <v>81</v>
      </c>
      <c r="AY489" s="246" t="s">
        <v>154</v>
      </c>
    </row>
    <row r="490" spans="1:65" s="2" customFormat="1" ht="16.5" customHeight="1">
      <c r="A490" s="40"/>
      <c r="B490" s="41"/>
      <c r="C490" s="206" t="s">
        <v>785</v>
      </c>
      <c r="D490" s="206" t="s">
        <v>157</v>
      </c>
      <c r="E490" s="207" t="s">
        <v>2216</v>
      </c>
      <c r="F490" s="208" t="s">
        <v>2217</v>
      </c>
      <c r="G490" s="209" t="s">
        <v>190</v>
      </c>
      <c r="H490" s="210">
        <v>1</v>
      </c>
      <c r="I490" s="211"/>
      <c r="J490" s="212">
        <f>ROUND(I490*H490,2)</f>
        <v>0</v>
      </c>
      <c r="K490" s="208" t="s">
        <v>161</v>
      </c>
      <c r="L490" s="46"/>
      <c r="M490" s="213" t="s">
        <v>28</v>
      </c>
      <c r="N490" s="214" t="s">
        <v>44</v>
      </c>
      <c r="O490" s="86"/>
      <c r="P490" s="215">
        <f>O490*H490</f>
        <v>0</v>
      </c>
      <c r="Q490" s="215">
        <v>0.00048</v>
      </c>
      <c r="R490" s="215">
        <f>Q490*H490</f>
        <v>0.00048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305</v>
      </c>
      <c r="AT490" s="217" t="s">
        <v>157</v>
      </c>
      <c r="AU490" s="217" t="s">
        <v>178</v>
      </c>
      <c r="AY490" s="19" t="s">
        <v>154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81</v>
      </c>
      <c r="BK490" s="218">
        <f>ROUND(I490*H490,2)</f>
        <v>0</v>
      </c>
      <c r="BL490" s="19" t="s">
        <v>305</v>
      </c>
      <c r="BM490" s="217" t="s">
        <v>2487</v>
      </c>
    </row>
    <row r="491" spans="1:47" s="2" customFormat="1" ht="12">
      <c r="A491" s="40"/>
      <c r="B491" s="41"/>
      <c r="C491" s="42"/>
      <c r="D491" s="219" t="s">
        <v>164</v>
      </c>
      <c r="E491" s="42"/>
      <c r="F491" s="220" t="s">
        <v>2219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164</v>
      </c>
      <c r="AU491" s="19" t="s">
        <v>178</v>
      </c>
    </row>
    <row r="492" spans="1:47" s="2" customFormat="1" ht="12">
      <c r="A492" s="40"/>
      <c r="B492" s="41"/>
      <c r="C492" s="42"/>
      <c r="D492" s="224" t="s">
        <v>166</v>
      </c>
      <c r="E492" s="42"/>
      <c r="F492" s="225" t="s">
        <v>2220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166</v>
      </c>
      <c r="AU492" s="19" t="s">
        <v>178</v>
      </c>
    </row>
    <row r="493" spans="1:51" s="13" customFormat="1" ht="12">
      <c r="A493" s="13"/>
      <c r="B493" s="226"/>
      <c r="C493" s="227"/>
      <c r="D493" s="219" t="s">
        <v>168</v>
      </c>
      <c r="E493" s="228" t="s">
        <v>28</v>
      </c>
      <c r="F493" s="229" t="s">
        <v>2488</v>
      </c>
      <c r="G493" s="227"/>
      <c r="H493" s="228" t="s">
        <v>28</v>
      </c>
      <c r="I493" s="230"/>
      <c r="J493" s="227"/>
      <c r="K493" s="227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168</v>
      </c>
      <c r="AU493" s="235" t="s">
        <v>178</v>
      </c>
      <c r="AV493" s="13" t="s">
        <v>81</v>
      </c>
      <c r="AW493" s="13" t="s">
        <v>35</v>
      </c>
      <c r="AX493" s="13" t="s">
        <v>73</v>
      </c>
      <c r="AY493" s="235" t="s">
        <v>154</v>
      </c>
    </row>
    <row r="494" spans="1:51" s="14" customFormat="1" ht="12">
      <c r="A494" s="14"/>
      <c r="B494" s="236"/>
      <c r="C494" s="237"/>
      <c r="D494" s="219" t="s">
        <v>168</v>
      </c>
      <c r="E494" s="238" t="s">
        <v>28</v>
      </c>
      <c r="F494" s="239" t="s">
        <v>2206</v>
      </c>
      <c r="G494" s="237"/>
      <c r="H494" s="240">
        <v>1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168</v>
      </c>
      <c r="AU494" s="246" t="s">
        <v>178</v>
      </c>
      <c r="AV494" s="14" t="s">
        <v>83</v>
      </c>
      <c r="AW494" s="14" t="s">
        <v>35</v>
      </c>
      <c r="AX494" s="14" t="s">
        <v>81</v>
      </c>
      <c r="AY494" s="246" t="s">
        <v>154</v>
      </c>
    </row>
    <row r="495" spans="1:65" s="2" customFormat="1" ht="21.75" customHeight="1">
      <c r="A495" s="40"/>
      <c r="B495" s="41"/>
      <c r="C495" s="206" t="s">
        <v>793</v>
      </c>
      <c r="D495" s="206" t="s">
        <v>157</v>
      </c>
      <c r="E495" s="207" t="s">
        <v>2239</v>
      </c>
      <c r="F495" s="208" t="s">
        <v>2240</v>
      </c>
      <c r="G495" s="209" t="s">
        <v>190</v>
      </c>
      <c r="H495" s="210">
        <v>2</v>
      </c>
      <c r="I495" s="211"/>
      <c r="J495" s="212">
        <f>ROUND(I495*H495,2)</f>
        <v>0</v>
      </c>
      <c r="K495" s="208" t="s">
        <v>161</v>
      </c>
      <c r="L495" s="46"/>
      <c r="M495" s="213" t="s">
        <v>28</v>
      </c>
      <c r="N495" s="214" t="s">
        <v>44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305</v>
      </c>
      <c r="AT495" s="217" t="s">
        <v>157</v>
      </c>
      <c r="AU495" s="217" t="s">
        <v>178</v>
      </c>
      <c r="AY495" s="19" t="s">
        <v>154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81</v>
      </c>
      <c r="BK495" s="218">
        <f>ROUND(I495*H495,2)</f>
        <v>0</v>
      </c>
      <c r="BL495" s="19" t="s">
        <v>305</v>
      </c>
      <c r="BM495" s="217" t="s">
        <v>2489</v>
      </c>
    </row>
    <row r="496" spans="1:47" s="2" customFormat="1" ht="12">
      <c r="A496" s="40"/>
      <c r="B496" s="41"/>
      <c r="C496" s="42"/>
      <c r="D496" s="219" t="s">
        <v>164</v>
      </c>
      <c r="E496" s="42"/>
      <c r="F496" s="220" t="s">
        <v>2242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164</v>
      </c>
      <c r="AU496" s="19" t="s">
        <v>178</v>
      </c>
    </row>
    <row r="497" spans="1:47" s="2" customFormat="1" ht="12">
      <c r="A497" s="40"/>
      <c r="B497" s="41"/>
      <c r="C497" s="42"/>
      <c r="D497" s="224" t="s">
        <v>166</v>
      </c>
      <c r="E497" s="42"/>
      <c r="F497" s="225" t="s">
        <v>2243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166</v>
      </c>
      <c r="AU497" s="19" t="s">
        <v>178</v>
      </c>
    </row>
    <row r="498" spans="1:65" s="2" customFormat="1" ht="16.5" customHeight="1">
      <c r="A498" s="40"/>
      <c r="B498" s="41"/>
      <c r="C498" s="206" t="s">
        <v>806</v>
      </c>
      <c r="D498" s="206" t="s">
        <v>157</v>
      </c>
      <c r="E498" s="207" t="s">
        <v>2490</v>
      </c>
      <c r="F498" s="208" t="s">
        <v>2491</v>
      </c>
      <c r="G498" s="209" t="s">
        <v>207</v>
      </c>
      <c r="H498" s="210">
        <v>1</v>
      </c>
      <c r="I498" s="211"/>
      <c r="J498" s="212">
        <f>ROUND(I498*H498,2)</f>
        <v>0</v>
      </c>
      <c r="K498" s="208" t="s">
        <v>161</v>
      </c>
      <c r="L498" s="46"/>
      <c r="M498" s="213" t="s">
        <v>28</v>
      </c>
      <c r="N498" s="214" t="s">
        <v>44</v>
      </c>
      <c r="O498" s="86"/>
      <c r="P498" s="215">
        <f>O498*H498</f>
        <v>0</v>
      </c>
      <c r="Q498" s="215">
        <v>0.0005</v>
      </c>
      <c r="R498" s="215">
        <f>Q498*H498</f>
        <v>0.0005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305</v>
      </c>
      <c r="AT498" s="217" t="s">
        <v>157</v>
      </c>
      <c r="AU498" s="217" t="s">
        <v>178</v>
      </c>
      <c r="AY498" s="19" t="s">
        <v>154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81</v>
      </c>
      <c r="BK498" s="218">
        <f>ROUND(I498*H498,2)</f>
        <v>0</v>
      </c>
      <c r="BL498" s="19" t="s">
        <v>305</v>
      </c>
      <c r="BM498" s="217" t="s">
        <v>2492</v>
      </c>
    </row>
    <row r="499" spans="1:47" s="2" customFormat="1" ht="12">
      <c r="A499" s="40"/>
      <c r="B499" s="41"/>
      <c r="C499" s="42"/>
      <c r="D499" s="219" t="s">
        <v>164</v>
      </c>
      <c r="E499" s="42"/>
      <c r="F499" s="220" t="s">
        <v>2493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164</v>
      </c>
      <c r="AU499" s="19" t="s">
        <v>178</v>
      </c>
    </row>
    <row r="500" spans="1:47" s="2" customFormat="1" ht="12">
      <c r="A500" s="40"/>
      <c r="B500" s="41"/>
      <c r="C500" s="42"/>
      <c r="D500" s="224" t="s">
        <v>166</v>
      </c>
      <c r="E500" s="42"/>
      <c r="F500" s="225" t="s">
        <v>2494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166</v>
      </c>
      <c r="AU500" s="19" t="s">
        <v>178</v>
      </c>
    </row>
    <row r="501" spans="1:65" s="2" customFormat="1" ht="16.5" customHeight="1">
      <c r="A501" s="40"/>
      <c r="B501" s="41"/>
      <c r="C501" s="206" t="s">
        <v>818</v>
      </c>
      <c r="D501" s="206" t="s">
        <v>157</v>
      </c>
      <c r="E501" s="207" t="s">
        <v>2257</v>
      </c>
      <c r="F501" s="208" t="s">
        <v>2258</v>
      </c>
      <c r="G501" s="209" t="s">
        <v>207</v>
      </c>
      <c r="H501" s="210">
        <v>1</v>
      </c>
      <c r="I501" s="211"/>
      <c r="J501" s="212">
        <f>ROUND(I501*H501,2)</f>
        <v>0</v>
      </c>
      <c r="K501" s="208" t="s">
        <v>161</v>
      </c>
      <c r="L501" s="46"/>
      <c r="M501" s="213" t="s">
        <v>28</v>
      </c>
      <c r="N501" s="214" t="s">
        <v>44</v>
      </c>
      <c r="O501" s="86"/>
      <c r="P501" s="215">
        <f>O501*H501</f>
        <v>0</v>
      </c>
      <c r="Q501" s="215">
        <v>0.00031</v>
      </c>
      <c r="R501" s="215">
        <f>Q501*H501</f>
        <v>0.00031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305</v>
      </c>
      <c r="AT501" s="217" t="s">
        <v>157</v>
      </c>
      <c r="AU501" s="217" t="s">
        <v>178</v>
      </c>
      <c r="AY501" s="19" t="s">
        <v>154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81</v>
      </c>
      <c r="BK501" s="218">
        <f>ROUND(I501*H501,2)</f>
        <v>0</v>
      </c>
      <c r="BL501" s="19" t="s">
        <v>305</v>
      </c>
      <c r="BM501" s="217" t="s">
        <v>2495</v>
      </c>
    </row>
    <row r="502" spans="1:47" s="2" customFormat="1" ht="12">
      <c r="A502" s="40"/>
      <c r="B502" s="41"/>
      <c r="C502" s="42"/>
      <c r="D502" s="219" t="s">
        <v>164</v>
      </c>
      <c r="E502" s="42"/>
      <c r="F502" s="220" t="s">
        <v>2260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164</v>
      </c>
      <c r="AU502" s="19" t="s">
        <v>178</v>
      </c>
    </row>
    <row r="503" spans="1:47" s="2" customFormat="1" ht="12">
      <c r="A503" s="40"/>
      <c r="B503" s="41"/>
      <c r="C503" s="42"/>
      <c r="D503" s="224" t="s">
        <v>166</v>
      </c>
      <c r="E503" s="42"/>
      <c r="F503" s="225" t="s">
        <v>2261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166</v>
      </c>
      <c r="AU503" s="19" t="s">
        <v>178</v>
      </c>
    </row>
    <row r="504" spans="1:65" s="2" customFormat="1" ht="16.5" customHeight="1">
      <c r="A504" s="40"/>
      <c r="B504" s="41"/>
      <c r="C504" s="206" t="s">
        <v>827</v>
      </c>
      <c r="D504" s="206" t="s">
        <v>157</v>
      </c>
      <c r="E504" s="207" t="s">
        <v>2317</v>
      </c>
      <c r="F504" s="208" t="s">
        <v>2318</v>
      </c>
      <c r="G504" s="209" t="s">
        <v>207</v>
      </c>
      <c r="H504" s="210">
        <v>1</v>
      </c>
      <c r="I504" s="211"/>
      <c r="J504" s="212">
        <f>ROUND(I504*H504,2)</f>
        <v>0</v>
      </c>
      <c r="K504" s="208" t="s">
        <v>161</v>
      </c>
      <c r="L504" s="46"/>
      <c r="M504" s="213" t="s">
        <v>28</v>
      </c>
      <c r="N504" s="214" t="s">
        <v>44</v>
      </c>
      <c r="O504" s="86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305</v>
      </c>
      <c r="AT504" s="217" t="s">
        <v>157</v>
      </c>
      <c r="AU504" s="217" t="s">
        <v>178</v>
      </c>
      <c r="AY504" s="19" t="s">
        <v>154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81</v>
      </c>
      <c r="BK504" s="218">
        <f>ROUND(I504*H504,2)</f>
        <v>0</v>
      </c>
      <c r="BL504" s="19" t="s">
        <v>305</v>
      </c>
      <c r="BM504" s="217" t="s">
        <v>2496</v>
      </c>
    </row>
    <row r="505" spans="1:47" s="2" customFormat="1" ht="12">
      <c r="A505" s="40"/>
      <c r="B505" s="41"/>
      <c r="C505" s="42"/>
      <c r="D505" s="219" t="s">
        <v>164</v>
      </c>
      <c r="E505" s="42"/>
      <c r="F505" s="220" t="s">
        <v>2320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164</v>
      </c>
      <c r="AU505" s="19" t="s">
        <v>178</v>
      </c>
    </row>
    <row r="506" spans="1:47" s="2" customFormat="1" ht="12">
      <c r="A506" s="40"/>
      <c r="B506" s="41"/>
      <c r="C506" s="42"/>
      <c r="D506" s="224" t="s">
        <v>166</v>
      </c>
      <c r="E506" s="42"/>
      <c r="F506" s="225" t="s">
        <v>2321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166</v>
      </c>
      <c r="AU506" s="19" t="s">
        <v>178</v>
      </c>
    </row>
    <row r="507" spans="1:65" s="2" customFormat="1" ht="24.15" customHeight="1">
      <c r="A507" s="40"/>
      <c r="B507" s="41"/>
      <c r="C507" s="206" t="s">
        <v>836</v>
      </c>
      <c r="D507" s="206" t="s">
        <v>157</v>
      </c>
      <c r="E507" s="207" t="s">
        <v>701</v>
      </c>
      <c r="F507" s="208" t="s">
        <v>702</v>
      </c>
      <c r="G507" s="209" t="s">
        <v>549</v>
      </c>
      <c r="H507" s="210">
        <v>0.001</v>
      </c>
      <c r="I507" s="211"/>
      <c r="J507" s="212">
        <f>ROUND(I507*H507,2)</f>
        <v>0</v>
      </c>
      <c r="K507" s="208" t="s">
        <v>161</v>
      </c>
      <c r="L507" s="46"/>
      <c r="M507" s="213" t="s">
        <v>28</v>
      </c>
      <c r="N507" s="214" t="s">
        <v>44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305</v>
      </c>
      <c r="AT507" s="217" t="s">
        <v>157</v>
      </c>
      <c r="AU507" s="217" t="s">
        <v>178</v>
      </c>
      <c r="AY507" s="19" t="s">
        <v>154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81</v>
      </c>
      <c r="BK507" s="218">
        <f>ROUND(I507*H507,2)</f>
        <v>0</v>
      </c>
      <c r="BL507" s="19" t="s">
        <v>305</v>
      </c>
      <c r="BM507" s="217" t="s">
        <v>2497</v>
      </c>
    </row>
    <row r="508" spans="1:47" s="2" customFormat="1" ht="12">
      <c r="A508" s="40"/>
      <c r="B508" s="41"/>
      <c r="C508" s="42"/>
      <c r="D508" s="219" t="s">
        <v>164</v>
      </c>
      <c r="E508" s="42"/>
      <c r="F508" s="220" t="s">
        <v>704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164</v>
      </c>
      <c r="AU508" s="19" t="s">
        <v>178</v>
      </c>
    </row>
    <row r="509" spans="1:47" s="2" customFormat="1" ht="12">
      <c r="A509" s="40"/>
      <c r="B509" s="41"/>
      <c r="C509" s="42"/>
      <c r="D509" s="224" t="s">
        <v>166</v>
      </c>
      <c r="E509" s="42"/>
      <c r="F509" s="225" t="s">
        <v>705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166</v>
      </c>
      <c r="AU509" s="19" t="s">
        <v>178</v>
      </c>
    </row>
    <row r="510" spans="1:51" s="13" customFormat="1" ht="12">
      <c r="A510" s="13"/>
      <c r="B510" s="226"/>
      <c r="C510" s="227"/>
      <c r="D510" s="219" t="s">
        <v>168</v>
      </c>
      <c r="E510" s="228" t="s">
        <v>28</v>
      </c>
      <c r="F510" s="229" t="s">
        <v>2276</v>
      </c>
      <c r="G510" s="227"/>
      <c r="H510" s="228" t="s">
        <v>28</v>
      </c>
      <c r="I510" s="230"/>
      <c r="J510" s="227"/>
      <c r="K510" s="227"/>
      <c r="L510" s="231"/>
      <c r="M510" s="232"/>
      <c r="N510" s="233"/>
      <c r="O510" s="233"/>
      <c r="P510" s="233"/>
      <c r="Q510" s="233"/>
      <c r="R510" s="233"/>
      <c r="S510" s="233"/>
      <c r="T510" s="23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5" t="s">
        <v>168</v>
      </c>
      <c r="AU510" s="235" t="s">
        <v>178</v>
      </c>
      <c r="AV510" s="13" t="s">
        <v>81</v>
      </c>
      <c r="AW510" s="13" t="s">
        <v>35</v>
      </c>
      <c r="AX510" s="13" t="s">
        <v>73</v>
      </c>
      <c r="AY510" s="235" t="s">
        <v>154</v>
      </c>
    </row>
    <row r="511" spans="1:51" s="14" customFormat="1" ht="12">
      <c r="A511" s="14"/>
      <c r="B511" s="236"/>
      <c r="C511" s="237"/>
      <c r="D511" s="219" t="s">
        <v>168</v>
      </c>
      <c r="E511" s="238" t="s">
        <v>28</v>
      </c>
      <c r="F511" s="239" t="s">
        <v>12</v>
      </c>
      <c r="G511" s="237"/>
      <c r="H511" s="240">
        <v>0.001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168</v>
      </c>
      <c r="AU511" s="246" t="s">
        <v>178</v>
      </c>
      <c r="AV511" s="14" t="s">
        <v>83</v>
      </c>
      <c r="AW511" s="14" t="s">
        <v>35</v>
      </c>
      <c r="AX511" s="14" t="s">
        <v>81</v>
      </c>
      <c r="AY511" s="246" t="s">
        <v>154</v>
      </c>
    </row>
    <row r="512" spans="1:63" s="12" customFormat="1" ht="20.85" customHeight="1">
      <c r="A512" s="12"/>
      <c r="B512" s="190"/>
      <c r="C512" s="191"/>
      <c r="D512" s="192" t="s">
        <v>72</v>
      </c>
      <c r="E512" s="204" t="s">
        <v>2278</v>
      </c>
      <c r="F512" s="204" t="s">
        <v>2279</v>
      </c>
      <c r="G512" s="191"/>
      <c r="H512" s="191"/>
      <c r="I512" s="194"/>
      <c r="J512" s="205">
        <f>BK512</f>
        <v>0</v>
      </c>
      <c r="K512" s="191"/>
      <c r="L512" s="196"/>
      <c r="M512" s="197"/>
      <c r="N512" s="198"/>
      <c r="O512" s="198"/>
      <c r="P512" s="199">
        <f>SUM(P513:P559)</f>
        <v>0</v>
      </c>
      <c r="Q512" s="198"/>
      <c r="R512" s="199">
        <f>SUM(R513:R559)</f>
        <v>0.008100000000000001</v>
      </c>
      <c r="S512" s="198"/>
      <c r="T512" s="200">
        <f>SUM(T513:T559)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1" t="s">
        <v>83</v>
      </c>
      <c r="AT512" s="202" t="s">
        <v>72</v>
      </c>
      <c r="AU512" s="202" t="s">
        <v>83</v>
      </c>
      <c r="AY512" s="201" t="s">
        <v>154</v>
      </c>
      <c r="BK512" s="203">
        <f>SUM(BK513:BK559)</f>
        <v>0</v>
      </c>
    </row>
    <row r="513" spans="1:65" s="2" customFormat="1" ht="24.15" customHeight="1">
      <c r="A513" s="40"/>
      <c r="B513" s="41"/>
      <c r="C513" s="206" t="s">
        <v>847</v>
      </c>
      <c r="D513" s="206" t="s">
        <v>157</v>
      </c>
      <c r="E513" s="207" t="s">
        <v>2280</v>
      </c>
      <c r="F513" s="208" t="s">
        <v>2281</v>
      </c>
      <c r="G513" s="209" t="s">
        <v>190</v>
      </c>
      <c r="H513" s="210">
        <v>3</v>
      </c>
      <c r="I513" s="211"/>
      <c r="J513" s="212">
        <f>ROUND(I513*H513,2)</f>
        <v>0</v>
      </c>
      <c r="K513" s="208" t="s">
        <v>161</v>
      </c>
      <c r="L513" s="46"/>
      <c r="M513" s="213" t="s">
        <v>28</v>
      </c>
      <c r="N513" s="214" t="s">
        <v>44</v>
      </c>
      <c r="O513" s="86"/>
      <c r="P513" s="215">
        <f>O513*H513</f>
        <v>0</v>
      </c>
      <c r="Q513" s="215">
        <v>0.00084</v>
      </c>
      <c r="R513" s="215">
        <f>Q513*H513</f>
        <v>0.00252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305</v>
      </c>
      <c r="AT513" s="217" t="s">
        <v>157</v>
      </c>
      <c r="AU513" s="217" t="s">
        <v>178</v>
      </c>
      <c r="AY513" s="19" t="s">
        <v>154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81</v>
      </c>
      <c r="BK513" s="218">
        <f>ROUND(I513*H513,2)</f>
        <v>0</v>
      </c>
      <c r="BL513" s="19" t="s">
        <v>305</v>
      </c>
      <c r="BM513" s="217" t="s">
        <v>2498</v>
      </c>
    </row>
    <row r="514" spans="1:47" s="2" customFormat="1" ht="12">
      <c r="A514" s="40"/>
      <c r="B514" s="41"/>
      <c r="C514" s="42"/>
      <c r="D514" s="219" t="s">
        <v>164</v>
      </c>
      <c r="E514" s="42"/>
      <c r="F514" s="220" t="s">
        <v>2283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164</v>
      </c>
      <c r="AU514" s="19" t="s">
        <v>178</v>
      </c>
    </row>
    <row r="515" spans="1:47" s="2" customFormat="1" ht="12">
      <c r="A515" s="40"/>
      <c r="B515" s="41"/>
      <c r="C515" s="42"/>
      <c r="D515" s="224" t="s">
        <v>166</v>
      </c>
      <c r="E515" s="42"/>
      <c r="F515" s="225" t="s">
        <v>2284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166</v>
      </c>
      <c r="AU515" s="19" t="s">
        <v>178</v>
      </c>
    </row>
    <row r="516" spans="1:51" s="13" customFormat="1" ht="12">
      <c r="A516" s="13"/>
      <c r="B516" s="226"/>
      <c r="C516" s="227"/>
      <c r="D516" s="219" t="s">
        <v>168</v>
      </c>
      <c r="E516" s="228" t="s">
        <v>28</v>
      </c>
      <c r="F516" s="229" t="s">
        <v>2285</v>
      </c>
      <c r="G516" s="227"/>
      <c r="H516" s="228" t="s">
        <v>28</v>
      </c>
      <c r="I516" s="230"/>
      <c r="J516" s="227"/>
      <c r="K516" s="227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168</v>
      </c>
      <c r="AU516" s="235" t="s">
        <v>178</v>
      </c>
      <c r="AV516" s="13" t="s">
        <v>81</v>
      </c>
      <c r="AW516" s="13" t="s">
        <v>35</v>
      </c>
      <c r="AX516" s="13" t="s">
        <v>73</v>
      </c>
      <c r="AY516" s="235" t="s">
        <v>154</v>
      </c>
    </row>
    <row r="517" spans="1:51" s="14" customFormat="1" ht="12">
      <c r="A517" s="14"/>
      <c r="B517" s="236"/>
      <c r="C517" s="237"/>
      <c r="D517" s="219" t="s">
        <v>168</v>
      </c>
      <c r="E517" s="238" t="s">
        <v>28</v>
      </c>
      <c r="F517" s="239" t="s">
        <v>228</v>
      </c>
      <c r="G517" s="237"/>
      <c r="H517" s="240">
        <v>3</v>
      </c>
      <c r="I517" s="241"/>
      <c r="J517" s="237"/>
      <c r="K517" s="237"/>
      <c r="L517" s="242"/>
      <c r="M517" s="243"/>
      <c r="N517" s="244"/>
      <c r="O517" s="244"/>
      <c r="P517" s="244"/>
      <c r="Q517" s="244"/>
      <c r="R517" s="244"/>
      <c r="S517" s="244"/>
      <c r="T517" s="24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6" t="s">
        <v>168</v>
      </c>
      <c r="AU517" s="246" t="s">
        <v>178</v>
      </c>
      <c r="AV517" s="14" t="s">
        <v>83</v>
      </c>
      <c r="AW517" s="14" t="s">
        <v>35</v>
      </c>
      <c r="AX517" s="14" t="s">
        <v>81</v>
      </c>
      <c r="AY517" s="246" t="s">
        <v>154</v>
      </c>
    </row>
    <row r="518" spans="1:65" s="2" customFormat="1" ht="37.8" customHeight="1">
      <c r="A518" s="40"/>
      <c r="B518" s="41"/>
      <c r="C518" s="206" t="s">
        <v>856</v>
      </c>
      <c r="D518" s="206" t="s">
        <v>157</v>
      </c>
      <c r="E518" s="207" t="s">
        <v>2293</v>
      </c>
      <c r="F518" s="208" t="s">
        <v>2294</v>
      </c>
      <c r="G518" s="209" t="s">
        <v>190</v>
      </c>
      <c r="H518" s="210">
        <v>3</v>
      </c>
      <c r="I518" s="211"/>
      <c r="J518" s="212">
        <f>ROUND(I518*H518,2)</f>
        <v>0</v>
      </c>
      <c r="K518" s="208" t="s">
        <v>161</v>
      </c>
      <c r="L518" s="46"/>
      <c r="M518" s="213" t="s">
        <v>28</v>
      </c>
      <c r="N518" s="214" t="s">
        <v>44</v>
      </c>
      <c r="O518" s="86"/>
      <c r="P518" s="215">
        <f>O518*H518</f>
        <v>0</v>
      </c>
      <c r="Q518" s="215">
        <v>7E-05</v>
      </c>
      <c r="R518" s="215">
        <f>Q518*H518</f>
        <v>0.00020999999999999998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305</v>
      </c>
      <c r="AT518" s="217" t="s">
        <v>157</v>
      </c>
      <c r="AU518" s="217" t="s">
        <v>178</v>
      </c>
      <c r="AY518" s="19" t="s">
        <v>154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81</v>
      </c>
      <c r="BK518" s="218">
        <f>ROUND(I518*H518,2)</f>
        <v>0</v>
      </c>
      <c r="BL518" s="19" t="s">
        <v>305</v>
      </c>
      <c r="BM518" s="217" t="s">
        <v>2499</v>
      </c>
    </row>
    <row r="519" spans="1:47" s="2" customFormat="1" ht="12">
      <c r="A519" s="40"/>
      <c r="B519" s="41"/>
      <c r="C519" s="42"/>
      <c r="D519" s="219" t="s">
        <v>164</v>
      </c>
      <c r="E519" s="42"/>
      <c r="F519" s="220" t="s">
        <v>2296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164</v>
      </c>
      <c r="AU519" s="19" t="s">
        <v>178</v>
      </c>
    </row>
    <row r="520" spans="1:47" s="2" customFormat="1" ht="12">
      <c r="A520" s="40"/>
      <c r="B520" s="41"/>
      <c r="C520" s="42"/>
      <c r="D520" s="224" t="s">
        <v>166</v>
      </c>
      <c r="E520" s="42"/>
      <c r="F520" s="225" t="s">
        <v>2297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166</v>
      </c>
      <c r="AU520" s="19" t="s">
        <v>178</v>
      </c>
    </row>
    <row r="521" spans="1:65" s="2" customFormat="1" ht="24.15" customHeight="1">
      <c r="A521" s="40"/>
      <c r="B521" s="41"/>
      <c r="C521" s="206" t="s">
        <v>865</v>
      </c>
      <c r="D521" s="206" t="s">
        <v>157</v>
      </c>
      <c r="E521" s="207" t="s">
        <v>2300</v>
      </c>
      <c r="F521" s="208" t="s">
        <v>2301</v>
      </c>
      <c r="G521" s="209" t="s">
        <v>190</v>
      </c>
      <c r="H521" s="210">
        <v>3</v>
      </c>
      <c r="I521" s="211"/>
      <c r="J521" s="212">
        <f>ROUND(I521*H521,2)</f>
        <v>0</v>
      </c>
      <c r="K521" s="208" t="s">
        <v>161</v>
      </c>
      <c r="L521" s="46"/>
      <c r="M521" s="213" t="s">
        <v>28</v>
      </c>
      <c r="N521" s="214" t="s">
        <v>44</v>
      </c>
      <c r="O521" s="86"/>
      <c r="P521" s="215">
        <f>O521*H521</f>
        <v>0</v>
      </c>
      <c r="Q521" s="215">
        <v>0.0004</v>
      </c>
      <c r="R521" s="215">
        <f>Q521*H521</f>
        <v>0.0012000000000000001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305</v>
      </c>
      <c r="AT521" s="217" t="s">
        <v>157</v>
      </c>
      <c r="AU521" s="217" t="s">
        <v>178</v>
      </c>
      <c r="AY521" s="19" t="s">
        <v>154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81</v>
      </c>
      <c r="BK521" s="218">
        <f>ROUND(I521*H521,2)</f>
        <v>0</v>
      </c>
      <c r="BL521" s="19" t="s">
        <v>305</v>
      </c>
      <c r="BM521" s="217" t="s">
        <v>2500</v>
      </c>
    </row>
    <row r="522" spans="1:47" s="2" customFormat="1" ht="12">
      <c r="A522" s="40"/>
      <c r="B522" s="41"/>
      <c r="C522" s="42"/>
      <c r="D522" s="219" t="s">
        <v>164</v>
      </c>
      <c r="E522" s="42"/>
      <c r="F522" s="220" t="s">
        <v>2303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164</v>
      </c>
      <c r="AU522" s="19" t="s">
        <v>178</v>
      </c>
    </row>
    <row r="523" spans="1:47" s="2" customFormat="1" ht="12">
      <c r="A523" s="40"/>
      <c r="B523" s="41"/>
      <c r="C523" s="42"/>
      <c r="D523" s="224" t="s">
        <v>166</v>
      </c>
      <c r="E523" s="42"/>
      <c r="F523" s="225" t="s">
        <v>2304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166</v>
      </c>
      <c r="AU523" s="19" t="s">
        <v>178</v>
      </c>
    </row>
    <row r="524" spans="1:65" s="2" customFormat="1" ht="21.75" customHeight="1">
      <c r="A524" s="40"/>
      <c r="B524" s="41"/>
      <c r="C524" s="206" t="s">
        <v>891</v>
      </c>
      <c r="D524" s="206" t="s">
        <v>157</v>
      </c>
      <c r="E524" s="207" t="s">
        <v>2305</v>
      </c>
      <c r="F524" s="208" t="s">
        <v>2306</v>
      </c>
      <c r="G524" s="209" t="s">
        <v>190</v>
      </c>
      <c r="H524" s="210">
        <v>3</v>
      </c>
      <c r="I524" s="211"/>
      <c r="J524" s="212">
        <f>ROUND(I524*H524,2)</f>
        <v>0</v>
      </c>
      <c r="K524" s="208" t="s">
        <v>161</v>
      </c>
      <c r="L524" s="46"/>
      <c r="M524" s="213" t="s">
        <v>28</v>
      </c>
      <c r="N524" s="214" t="s">
        <v>44</v>
      </c>
      <c r="O524" s="86"/>
      <c r="P524" s="215">
        <f>O524*H524</f>
        <v>0</v>
      </c>
      <c r="Q524" s="215">
        <v>1E-05</v>
      </c>
      <c r="R524" s="215">
        <f>Q524*H524</f>
        <v>3.0000000000000004E-05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305</v>
      </c>
      <c r="AT524" s="217" t="s">
        <v>157</v>
      </c>
      <c r="AU524" s="217" t="s">
        <v>178</v>
      </c>
      <c r="AY524" s="19" t="s">
        <v>154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81</v>
      </c>
      <c r="BK524" s="218">
        <f>ROUND(I524*H524,2)</f>
        <v>0</v>
      </c>
      <c r="BL524" s="19" t="s">
        <v>305</v>
      </c>
      <c r="BM524" s="217" t="s">
        <v>2501</v>
      </c>
    </row>
    <row r="525" spans="1:47" s="2" customFormat="1" ht="12">
      <c r="A525" s="40"/>
      <c r="B525" s="41"/>
      <c r="C525" s="42"/>
      <c r="D525" s="219" t="s">
        <v>164</v>
      </c>
      <c r="E525" s="42"/>
      <c r="F525" s="220" t="s">
        <v>2308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164</v>
      </c>
      <c r="AU525" s="19" t="s">
        <v>178</v>
      </c>
    </row>
    <row r="526" spans="1:47" s="2" customFormat="1" ht="12">
      <c r="A526" s="40"/>
      <c r="B526" s="41"/>
      <c r="C526" s="42"/>
      <c r="D526" s="224" t="s">
        <v>166</v>
      </c>
      <c r="E526" s="42"/>
      <c r="F526" s="225" t="s">
        <v>2309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166</v>
      </c>
      <c r="AU526" s="19" t="s">
        <v>178</v>
      </c>
    </row>
    <row r="527" spans="1:65" s="2" customFormat="1" ht="16.5" customHeight="1">
      <c r="A527" s="40"/>
      <c r="B527" s="41"/>
      <c r="C527" s="206" t="s">
        <v>899</v>
      </c>
      <c r="D527" s="206" t="s">
        <v>157</v>
      </c>
      <c r="E527" s="207" t="s">
        <v>2502</v>
      </c>
      <c r="F527" s="208" t="s">
        <v>2503</v>
      </c>
      <c r="G527" s="209" t="s">
        <v>207</v>
      </c>
      <c r="H527" s="210">
        <v>2</v>
      </c>
      <c r="I527" s="211"/>
      <c r="J527" s="212">
        <f>ROUND(I527*H527,2)</f>
        <v>0</v>
      </c>
      <c r="K527" s="208" t="s">
        <v>161</v>
      </c>
      <c r="L527" s="46"/>
      <c r="M527" s="213" t="s">
        <v>28</v>
      </c>
      <c r="N527" s="214" t="s">
        <v>44</v>
      </c>
      <c r="O527" s="86"/>
      <c r="P527" s="215">
        <f>O527*H527</f>
        <v>0</v>
      </c>
      <c r="Q527" s="215">
        <v>0.00027</v>
      </c>
      <c r="R527" s="215">
        <f>Q527*H527</f>
        <v>0.00054</v>
      </c>
      <c r="S527" s="215">
        <v>0</v>
      </c>
      <c r="T527" s="21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7" t="s">
        <v>305</v>
      </c>
      <c r="AT527" s="217" t="s">
        <v>157</v>
      </c>
      <c r="AU527" s="217" t="s">
        <v>178</v>
      </c>
      <c r="AY527" s="19" t="s">
        <v>154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9" t="s">
        <v>81</v>
      </c>
      <c r="BK527" s="218">
        <f>ROUND(I527*H527,2)</f>
        <v>0</v>
      </c>
      <c r="BL527" s="19" t="s">
        <v>305</v>
      </c>
      <c r="BM527" s="217" t="s">
        <v>2504</v>
      </c>
    </row>
    <row r="528" spans="1:47" s="2" customFormat="1" ht="12">
      <c r="A528" s="40"/>
      <c r="B528" s="41"/>
      <c r="C528" s="42"/>
      <c r="D528" s="219" t="s">
        <v>164</v>
      </c>
      <c r="E528" s="42"/>
      <c r="F528" s="220" t="s">
        <v>2505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164</v>
      </c>
      <c r="AU528" s="19" t="s">
        <v>178</v>
      </c>
    </row>
    <row r="529" spans="1:47" s="2" customFormat="1" ht="12">
      <c r="A529" s="40"/>
      <c r="B529" s="41"/>
      <c r="C529" s="42"/>
      <c r="D529" s="224" t="s">
        <v>166</v>
      </c>
      <c r="E529" s="42"/>
      <c r="F529" s="225" t="s">
        <v>2506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166</v>
      </c>
      <c r="AU529" s="19" t="s">
        <v>178</v>
      </c>
    </row>
    <row r="530" spans="1:51" s="13" customFormat="1" ht="12">
      <c r="A530" s="13"/>
      <c r="B530" s="226"/>
      <c r="C530" s="227"/>
      <c r="D530" s="219" t="s">
        <v>168</v>
      </c>
      <c r="E530" s="228" t="s">
        <v>28</v>
      </c>
      <c r="F530" s="229" t="s">
        <v>2507</v>
      </c>
      <c r="G530" s="227"/>
      <c r="H530" s="228" t="s">
        <v>28</v>
      </c>
      <c r="I530" s="230"/>
      <c r="J530" s="227"/>
      <c r="K530" s="227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168</v>
      </c>
      <c r="AU530" s="235" t="s">
        <v>178</v>
      </c>
      <c r="AV530" s="13" t="s">
        <v>81</v>
      </c>
      <c r="AW530" s="13" t="s">
        <v>35</v>
      </c>
      <c r="AX530" s="13" t="s">
        <v>73</v>
      </c>
      <c r="AY530" s="235" t="s">
        <v>154</v>
      </c>
    </row>
    <row r="531" spans="1:51" s="14" customFormat="1" ht="12">
      <c r="A531" s="14"/>
      <c r="B531" s="236"/>
      <c r="C531" s="237"/>
      <c r="D531" s="219" t="s">
        <v>168</v>
      </c>
      <c r="E531" s="238" t="s">
        <v>28</v>
      </c>
      <c r="F531" s="239" t="s">
        <v>83</v>
      </c>
      <c r="G531" s="237"/>
      <c r="H531" s="240">
        <v>2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6" t="s">
        <v>168</v>
      </c>
      <c r="AU531" s="246" t="s">
        <v>178</v>
      </c>
      <c r="AV531" s="14" t="s">
        <v>83</v>
      </c>
      <c r="AW531" s="14" t="s">
        <v>35</v>
      </c>
      <c r="AX531" s="14" t="s">
        <v>81</v>
      </c>
      <c r="AY531" s="246" t="s">
        <v>154</v>
      </c>
    </row>
    <row r="532" spans="1:65" s="2" customFormat="1" ht="24.15" customHeight="1">
      <c r="A532" s="40"/>
      <c r="B532" s="41"/>
      <c r="C532" s="206" t="s">
        <v>911</v>
      </c>
      <c r="D532" s="206" t="s">
        <v>157</v>
      </c>
      <c r="E532" s="207" t="s">
        <v>2508</v>
      </c>
      <c r="F532" s="208" t="s">
        <v>2509</v>
      </c>
      <c r="G532" s="209" t="s">
        <v>207</v>
      </c>
      <c r="H532" s="210">
        <v>2</v>
      </c>
      <c r="I532" s="211"/>
      <c r="J532" s="212">
        <f>ROUND(I532*H532,2)</f>
        <v>0</v>
      </c>
      <c r="K532" s="208" t="s">
        <v>161</v>
      </c>
      <c r="L532" s="46"/>
      <c r="M532" s="213" t="s">
        <v>28</v>
      </c>
      <c r="N532" s="214" t="s">
        <v>44</v>
      </c>
      <c r="O532" s="86"/>
      <c r="P532" s="215">
        <f>O532*H532</f>
        <v>0</v>
      </c>
      <c r="Q532" s="215">
        <v>2E-05</v>
      </c>
      <c r="R532" s="215">
        <f>Q532*H532</f>
        <v>4E-05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305</v>
      </c>
      <c r="AT532" s="217" t="s">
        <v>157</v>
      </c>
      <c r="AU532" s="217" t="s">
        <v>178</v>
      </c>
      <c r="AY532" s="19" t="s">
        <v>154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81</v>
      </c>
      <c r="BK532" s="218">
        <f>ROUND(I532*H532,2)</f>
        <v>0</v>
      </c>
      <c r="BL532" s="19" t="s">
        <v>305</v>
      </c>
      <c r="BM532" s="217" t="s">
        <v>2510</v>
      </c>
    </row>
    <row r="533" spans="1:47" s="2" customFormat="1" ht="12">
      <c r="A533" s="40"/>
      <c r="B533" s="41"/>
      <c r="C533" s="42"/>
      <c r="D533" s="219" t="s">
        <v>164</v>
      </c>
      <c r="E533" s="42"/>
      <c r="F533" s="220" t="s">
        <v>2511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164</v>
      </c>
      <c r="AU533" s="19" t="s">
        <v>178</v>
      </c>
    </row>
    <row r="534" spans="1:47" s="2" customFormat="1" ht="12">
      <c r="A534" s="40"/>
      <c r="B534" s="41"/>
      <c r="C534" s="42"/>
      <c r="D534" s="224" t="s">
        <v>166</v>
      </c>
      <c r="E534" s="42"/>
      <c r="F534" s="225" t="s">
        <v>2512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166</v>
      </c>
      <c r="AU534" s="19" t="s">
        <v>178</v>
      </c>
    </row>
    <row r="535" spans="1:51" s="13" customFormat="1" ht="12">
      <c r="A535" s="13"/>
      <c r="B535" s="226"/>
      <c r="C535" s="227"/>
      <c r="D535" s="219" t="s">
        <v>168</v>
      </c>
      <c r="E535" s="228" t="s">
        <v>28</v>
      </c>
      <c r="F535" s="229" t="s">
        <v>2513</v>
      </c>
      <c r="G535" s="227"/>
      <c r="H535" s="228" t="s">
        <v>28</v>
      </c>
      <c r="I535" s="230"/>
      <c r="J535" s="227"/>
      <c r="K535" s="227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168</v>
      </c>
      <c r="AU535" s="235" t="s">
        <v>178</v>
      </c>
      <c r="AV535" s="13" t="s">
        <v>81</v>
      </c>
      <c r="AW535" s="13" t="s">
        <v>35</v>
      </c>
      <c r="AX535" s="13" t="s">
        <v>73</v>
      </c>
      <c r="AY535" s="235" t="s">
        <v>154</v>
      </c>
    </row>
    <row r="536" spans="1:51" s="14" customFormat="1" ht="12">
      <c r="A536" s="14"/>
      <c r="B536" s="236"/>
      <c r="C536" s="237"/>
      <c r="D536" s="219" t="s">
        <v>168</v>
      </c>
      <c r="E536" s="238" t="s">
        <v>28</v>
      </c>
      <c r="F536" s="239" t="s">
        <v>2215</v>
      </c>
      <c r="G536" s="237"/>
      <c r="H536" s="240">
        <v>2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168</v>
      </c>
      <c r="AU536" s="246" t="s">
        <v>178</v>
      </c>
      <c r="AV536" s="14" t="s">
        <v>83</v>
      </c>
      <c r="AW536" s="14" t="s">
        <v>35</v>
      </c>
      <c r="AX536" s="14" t="s">
        <v>81</v>
      </c>
      <c r="AY536" s="246" t="s">
        <v>154</v>
      </c>
    </row>
    <row r="537" spans="1:65" s="2" customFormat="1" ht="16.5" customHeight="1">
      <c r="A537" s="40"/>
      <c r="B537" s="41"/>
      <c r="C537" s="269" t="s">
        <v>919</v>
      </c>
      <c r="D537" s="269" t="s">
        <v>627</v>
      </c>
      <c r="E537" s="270" t="s">
        <v>2514</v>
      </c>
      <c r="F537" s="271" t="s">
        <v>2515</v>
      </c>
      <c r="G537" s="272" t="s">
        <v>207</v>
      </c>
      <c r="H537" s="273">
        <v>2</v>
      </c>
      <c r="I537" s="274"/>
      <c r="J537" s="275">
        <f>ROUND(I537*H537,2)</f>
        <v>0</v>
      </c>
      <c r="K537" s="271" t="s">
        <v>28</v>
      </c>
      <c r="L537" s="276"/>
      <c r="M537" s="277" t="s">
        <v>28</v>
      </c>
      <c r="N537" s="278" t="s">
        <v>44</v>
      </c>
      <c r="O537" s="86"/>
      <c r="P537" s="215">
        <f>O537*H537</f>
        <v>0</v>
      </c>
      <c r="Q537" s="215">
        <v>0.00073</v>
      </c>
      <c r="R537" s="215">
        <f>Q537*H537</f>
        <v>0.00146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442</v>
      </c>
      <c r="AT537" s="217" t="s">
        <v>627</v>
      </c>
      <c r="AU537" s="217" t="s">
        <v>178</v>
      </c>
      <c r="AY537" s="19" t="s">
        <v>154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81</v>
      </c>
      <c r="BK537" s="218">
        <f>ROUND(I537*H537,2)</f>
        <v>0</v>
      </c>
      <c r="BL537" s="19" t="s">
        <v>305</v>
      </c>
      <c r="BM537" s="217" t="s">
        <v>2516</v>
      </c>
    </row>
    <row r="538" spans="1:47" s="2" customFormat="1" ht="12">
      <c r="A538" s="40"/>
      <c r="B538" s="41"/>
      <c r="C538" s="42"/>
      <c r="D538" s="219" t="s">
        <v>164</v>
      </c>
      <c r="E538" s="42"/>
      <c r="F538" s="220" t="s">
        <v>2517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164</v>
      </c>
      <c r="AU538" s="19" t="s">
        <v>178</v>
      </c>
    </row>
    <row r="539" spans="1:65" s="2" customFormat="1" ht="16.5" customHeight="1">
      <c r="A539" s="40"/>
      <c r="B539" s="41"/>
      <c r="C539" s="206" t="s">
        <v>932</v>
      </c>
      <c r="D539" s="206" t="s">
        <v>157</v>
      </c>
      <c r="E539" s="207" t="s">
        <v>2361</v>
      </c>
      <c r="F539" s="208" t="s">
        <v>2362</v>
      </c>
      <c r="G539" s="209" t="s">
        <v>207</v>
      </c>
      <c r="H539" s="210">
        <v>2</v>
      </c>
      <c r="I539" s="211"/>
      <c r="J539" s="212">
        <f>ROUND(I539*H539,2)</f>
        <v>0</v>
      </c>
      <c r="K539" s="208" t="s">
        <v>161</v>
      </c>
      <c r="L539" s="46"/>
      <c r="M539" s="213" t="s">
        <v>28</v>
      </c>
      <c r="N539" s="214" t="s">
        <v>44</v>
      </c>
      <c r="O539" s="86"/>
      <c r="P539" s="215">
        <f>O539*H539</f>
        <v>0</v>
      </c>
      <c r="Q539" s="215">
        <v>7E-05</v>
      </c>
      <c r="R539" s="215">
        <f>Q539*H539</f>
        <v>0.00014</v>
      </c>
      <c r="S539" s="215">
        <v>0</v>
      </c>
      <c r="T539" s="21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305</v>
      </c>
      <c r="AT539" s="217" t="s">
        <v>157</v>
      </c>
      <c r="AU539" s="217" t="s">
        <v>178</v>
      </c>
      <c r="AY539" s="19" t="s">
        <v>154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81</v>
      </c>
      <c r="BK539" s="218">
        <f>ROUND(I539*H539,2)</f>
        <v>0</v>
      </c>
      <c r="BL539" s="19" t="s">
        <v>305</v>
      </c>
      <c r="BM539" s="217" t="s">
        <v>2518</v>
      </c>
    </row>
    <row r="540" spans="1:47" s="2" customFormat="1" ht="12">
      <c r="A540" s="40"/>
      <c r="B540" s="41"/>
      <c r="C540" s="42"/>
      <c r="D540" s="219" t="s">
        <v>164</v>
      </c>
      <c r="E540" s="42"/>
      <c r="F540" s="220" t="s">
        <v>2362</v>
      </c>
      <c r="G540" s="42"/>
      <c r="H540" s="42"/>
      <c r="I540" s="221"/>
      <c r="J540" s="42"/>
      <c r="K540" s="42"/>
      <c r="L540" s="46"/>
      <c r="M540" s="222"/>
      <c r="N540" s="223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164</v>
      </c>
      <c r="AU540" s="19" t="s">
        <v>178</v>
      </c>
    </row>
    <row r="541" spans="1:47" s="2" customFormat="1" ht="12">
      <c r="A541" s="40"/>
      <c r="B541" s="41"/>
      <c r="C541" s="42"/>
      <c r="D541" s="224" t="s">
        <v>166</v>
      </c>
      <c r="E541" s="42"/>
      <c r="F541" s="225" t="s">
        <v>2364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166</v>
      </c>
      <c r="AU541" s="19" t="s">
        <v>178</v>
      </c>
    </row>
    <row r="542" spans="1:65" s="2" customFormat="1" ht="16.5" customHeight="1">
      <c r="A542" s="40"/>
      <c r="B542" s="41"/>
      <c r="C542" s="206" t="s">
        <v>945</v>
      </c>
      <c r="D542" s="206" t="s">
        <v>157</v>
      </c>
      <c r="E542" s="207" t="s">
        <v>2365</v>
      </c>
      <c r="F542" s="208" t="s">
        <v>2366</v>
      </c>
      <c r="G542" s="209" t="s">
        <v>2367</v>
      </c>
      <c r="H542" s="210">
        <v>2</v>
      </c>
      <c r="I542" s="211"/>
      <c r="J542" s="212">
        <f>ROUND(I542*H542,2)</f>
        <v>0</v>
      </c>
      <c r="K542" s="208" t="s">
        <v>161</v>
      </c>
      <c r="L542" s="46"/>
      <c r="M542" s="213" t="s">
        <v>28</v>
      </c>
      <c r="N542" s="214" t="s">
        <v>44</v>
      </c>
      <c r="O542" s="86"/>
      <c r="P542" s="215">
        <f>O542*H542</f>
        <v>0</v>
      </c>
      <c r="Q542" s="215">
        <v>0.00043</v>
      </c>
      <c r="R542" s="215">
        <f>Q542*H542</f>
        <v>0.00086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305</v>
      </c>
      <c r="AT542" s="217" t="s">
        <v>157</v>
      </c>
      <c r="AU542" s="217" t="s">
        <v>178</v>
      </c>
      <c r="AY542" s="19" t="s">
        <v>154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81</v>
      </c>
      <c r="BK542" s="218">
        <f>ROUND(I542*H542,2)</f>
        <v>0</v>
      </c>
      <c r="BL542" s="19" t="s">
        <v>305</v>
      </c>
      <c r="BM542" s="217" t="s">
        <v>2519</v>
      </c>
    </row>
    <row r="543" spans="1:47" s="2" customFormat="1" ht="12">
      <c r="A543" s="40"/>
      <c r="B543" s="41"/>
      <c r="C543" s="42"/>
      <c r="D543" s="219" t="s">
        <v>164</v>
      </c>
      <c r="E543" s="42"/>
      <c r="F543" s="220" t="s">
        <v>2369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164</v>
      </c>
      <c r="AU543" s="19" t="s">
        <v>178</v>
      </c>
    </row>
    <row r="544" spans="1:47" s="2" customFormat="1" ht="12">
      <c r="A544" s="40"/>
      <c r="B544" s="41"/>
      <c r="C544" s="42"/>
      <c r="D544" s="224" t="s">
        <v>166</v>
      </c>
      <c r="E544" s="42"/>
      <c r="F544" s="225" t="s">
        <v>2370</v>
      </c>
      <c r="G544" s="42"/>
      <c r="H544" s="42"/>
      <c r="I544" s="221"/>
      <c r="J544" s="42"/>
      <c r="K544" s="42"/>
      <c r="L544" s="46"/>
      <c r="M544" s="222"/>
      <c r="N544" s="223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166</v>
      </c>
      <c r="AU544" s="19" t="s">
        <v>178</v>
      </c>
    </row>
    <row r="545" spans="1:65" s="2" customFormat="1" ht="21.75" customHeight="1">
      <c r="A545" s="40"/>
      <c r="B545" s="41"/>
      <c r="C545" s="206" t="s">
        <v>954</v>
      </c>
      <c r="D545" s="206" t="s">
        <v>157</v>
      </c>
      <c r="E545" s="207" t="s">
        <v>2520</v>
      </c>
      <c r="F545" s="208" t="s">
        <v>2521</v>
      </c>
      <c r="G545" s="209" t="s">
        <v>207</v>
      </c>
      <c r="H545" s="210">
        <v>2</v>
      </c>
      <c r="I545" s="211"/>
      <c r="J545" s="212">
        <f>ROUND(I545*H545,2)</f>
        <v>0</v>
      </c>
      <c r="K545" s="208" t="s">
        <v>28</v>
      </c>
      <c r="L545" s="46"/>
      <c r="M545" s="213" t="s">
        <v>28</v>
      </c>
      <c r="N545" s="214" t="s">
        <v>44</v>
      </c>
      <c r="O545" s="86"/>
      <c r="P545" s="215">
        <f>O545*H545</f>
        <v>0</v>
      </c>
      <c r="Q545" s="215">
        <v>0.00055</v>
      </c>
      <c r="R545" s="215">
        <f>Q545*H545</f>
        <v>0.0011</v>
      </c>
      <c r="S545" s="215">
        <v>0</v>
      </c>
      <c r="T545" s="21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7" t="s">
        <v>305</v>
      </c>
      <c r="AT545" s="217" t="s">
        <v>157</v>
      </c>
      <c r="AU545" s="217" t="s">
        <v>178</v>
      </c>
      <c r="AY545" s="19" t="s">
        <v>154</v>
      </c>
      <c r="BE545" s="218">
        <f>IF(N545="základní",J545,0)</f>
        <v>0</v>
      </c>
      <c r="BF545" s="218">
        <f>IF(N545="snížená",J545,0)</f>
        <v>0</v>
      </c>
      <c r="BG545" s="218">
        <f>IF(N545="zákl. přenesená",J545,0)</f>
        <v>0</v>
      </c>
      <c r="BH545" s="218">
        <f>IF(N545="sníž. přenesená",J545,0)</f>
        <v>0</v>
      </c>
      <c r="BI545" s="218">
        <f>IF(N545="nulová",J545,0)</f>
        <v>0</v>
      </c>
      <c r="BJ545" s="19" t="s">
        <v>81</v>
      </c>
      <c r="BK545" s="218">
        <f>ROUND(I545*H545,2)</f>
        <v>0</v>
      </c>
      <c r="BL545" s="19" t="s">
        <v>305</v>
      </c>
      <c r="BM545" s="217" t="s">
        <v>2522</v>
      </c>
    </row>
    <row r="546" spans="1:47" s="2" customFormat="1" ht="12">
      <c r="A546" s="40"/>
      <c r="B546" s="41"/>
      <c r="C546" s="42"/>
      <c r="D546" s="219" t="s">
        <v>164</v>
      </c>
      <c r="E546" s="42"/>
      <c r="F546" s="220" t="s">
        <v>2523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164</v>
      </c>
      <c r="AU546" s="19" t="s">
        <v>178</v>
      </c>
    </row>
    <row r="547" spans="1:65" s="2" customFormat="1" ht="24.15" customHeight="1">
      <c r="A547" s="40"/>
      <c r="B547" s="41"/>
      <c r="C547" s="206" t="s">
        <v>963</v>
      </c>
      <c r="D547" s="206" t="s">
        <v>157</v>
      </c>
      <c r="E547" s="207" t="s">
        <v>2376</v>
      </c>
      <c r="F547" s="208" t="s">
        <v>2377</v>
      </c>
      <c r="G547" s="209" t="s">
        <v>207</v>
      </c>
      <c r="H547" s="210">
        <v>2</v>
      </c>
      <c r="I547" s="211"/>
      <c r="J547" s="212">
        <f>ROUND(I547*H547,2)</f>
        <v>0</v>
      </c>
      <c r="K547" s="208" t="s">
        <v>161</v>
      </c>
      <c r="L547" s="46"/>
      <c r="M547" s="213" t="s">
        <v>28</v>
      </c>
      <c r="N547" s="214" t="s">
        <v>44</v>
      </c>
      <c r="O547" s="86"/>
      <c r="P547" s="215">
        <f>O547*H547</f>
        <v>0</v>
      </c>
      <c r="Q547" s="215">
        <v>0</v>
      </c>
      <c r="R547" s="215">
        <f>Q547*H547</f>
        <v>0</v>
      </c>
      <c r="S547" s="215">
        <v>0</v>
      </c>
      <c r="T547" s="21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7" t="s">
        <v>305</v>
      </c>
      <c r="AT547" s="217" t="s">
        <v>157</v>
      </c>
      <c r="AU547" s="217" t="s">
        <v>178</v>
      </c>
      <c r="AY547" s="19" t="s">
        <v>154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81</v>
      </c>
      <c r="BK547" s="218">
        <f>ROUND(I547*H547,2)</f>
        <v>0</v>
      </c>
      <c r="BL547" s="19" t="s">
        <v>305</v>
      </c>
      <c r="BM547" s="217" t="s">
        <v>2524</v>
      </c>
    </row>
    <row r="548" spans="1:47" s="2" customFormat="1" ht="12">
      <c r="A548" s="40"/>
      <c r="B548" s="41"/>
      <c r="C548" s="42"/>
      <c r="D548" s="219" t="s">
        <v>164</v>
      </c>
      <c r="E548" s="42"/>
      <c r="F548" s="220" t="s">
        <v>2379</v>
      </c>
      <c r="G548" s="42"/>
      <c r="H548" s="42"/>
      <c r="I548" s="221"/>
      <c r="J548" s="42"/>
      <c r="K548" s="42"/>
      <c r="L548" s="46"/>
      <c r="M548" s="222"/>
      <c r="N548" s="22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164</v>
      </c>
      <c r="AU548" s="19" t="s">
        <v>178</v>
      </c>
    </row>
    <row r="549" spans="1:47" s="2" customFormat="1" ht="12">
      <c r="A549" s="40"/>
      <c r="B549" s="41"/>
      <c r="C549" s="42"/>
      <c r="D549" s="224" t="s">
        <v>166</v>
      </c>
      <c r="E549" s="42"/>
      <c r="F549" s="225" t="s">
        <v>2380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166</v>
      </c>
      <c r="AU549" s="19" t="s">
        <v>178</v>
      </c>
    </row>
    <row r="550" spans="1:51" s="13" customFormat="1" ht="12">
      <c r="A550" s="13"/>
      <c r="B550" s="226"/>
      <c r="C550" s="227"/>
      <c r="D550" s="219" t="s">
        <v>168</v>
      </c>
      <c r="E550" s="228" t="s">
        <v>28</v>
      </c>
      <c r="F550" s="229" t="s">
        <v>2381</v>
      </c>
      <c r="G550" s="227"/>
      <c r="H550" s="228" t="s">
        <v>28</v>
      </c>
      <c r="I550" s="230"/>
      <c r="J550" s="227"/>
      <c r="K550" s="227"/>
      <c r="L550" s="231"/>
      <c r="M550" s="232"/>
      <c r="N550" s="233"/>
      <c r="O550" s="233"/>
      <c r="P550" s="233"/>
      <c r="Q550" s="233"/>
      <c r="R550" s="233"/>
      <c r="S550" s="233"/>
      <c r="T550" s="23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5" t="s">
        <v>168</v>
      </c>
      <c r="AU550" s="235" t="s">
        <v>178</v>
      </c>
      <c r="AV550" s="13" t="s">
        <v>81</v>
      </c>
      <c r="AW550" s="13" t="s">
        <v>35</v>
      </c>
      <c r="AX550" s="13" t="s">
        <v>73</v>
      </c>
      <c r="AY550" s="235" t="s">
        <v>154</v>
      </c>
    </row>
    <row r="551" spans="1:51" s="14" customFormat="1" ht="12">
      <c r="A551" s="14"/>
      <c r="B551" s="236"/>
      <c r="C551" s="237"/>
      <c r="D551" s="219" t="s">
        <v>168</v>
      </c>
      <c r="E551" s="238" t="s">
        <v>28</v>
      </c>
      <c r="F551" s="239" t="s">
        <v>81</v>
      </c>
      <c r="G551" s="237"/>
      <c r="H551" s="240">
        <v>1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168</v>
      </c>
      <c r="AU551" s="246" t="s">
        <v>178</v>
      </c>
      <c r="AV551" s="14" t="s">
        <v>83</v>
      </c>
      <c r="AW551" s="14" t="s">
        <v>35</v>
      </c>
      <c r="AX551" s="14" t="s">
        <v>73</v>
      </c>
      <c r="AY551" s="246" t="s">
        <v>154</v>
      </c>
    </row>
    <row r="552" spans="1:51" s="13" customFormat="1" ht="12">
      <c r="A552" s="13"/>
      <c r="B552" s="226"/>
      <c r="C552" s="227"/>
      <c r="D552" s="219" t="s">
        <v>168</v>
      </c>
      <c r="E552" s="228" t="s">
        <v>28</v>
      </c>
      <c r="F552" s="229" t="s">
        <v>2382</v>
      </c>
      <c r="G552" s="227"/>
      <c r="H552" s="228" t="s">
        <v>28</v>
      </c>
      <c r="I552" s="230"/>
      <c r="J552" s="227"/>
      <c r="K552" s="227"/>
      <c r="L552" s="231"/>
      <c r="M552" s="232"/>
      <c r="N552" s="233"/>
      <c r="O552" s="233"/>
      <c r="P552" s="233"/>
      <c r="Q552" s="233"/>
      <c r="R552" s="233"/>
      <c r="S552" s="233"/>
      <c r="T552" s="23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5" t="s">
        <v>168</v>
      </c>
      <c r="AU552" s="235" t="s">
        <v>178</v>
      </c>
      <c r="AV552" s="13" t="s">
        <v>81</v>
      </c>
      <c r="AW552" s="13" t="s">
        <v>35</v>
      </c>
      <c r="AX552" s="13" t="s">
        <v>73</v>
      </c>
      <c r="AY552" s="235" t="s">
        <v>154</v>
      </c>
    </row>
    <row r="553" spans="1:51" s="14" customFormat="1" ht="12">
      <c r="A553" s="14"/>
      <c r="B553" s="236"/>
      <c r="C553" s="237"/>
      <c r="D553" s="219" t="s">
        <v>168</v>
      </c>
      <c r="E553" s="238" t="s">
        <v>28</v>
      </c>
      <c r="F553" s="239" t="s">
        <v>81</v>
      </c>
      <c r="G553" s="237"/>
      <c r="H553" s="240">
        <v>1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6" t="s">
        <v>168</v>
      </c>
      <c r="AU553" s="246" t="s">
        <v>178</v>
      </c>
      <c r="AV553" s="14" t="s">
        <v>83</v>
      </c>
      <c r="AW553" s="14" t="s">
        <v>35</v>
      </c>
      <c r="AX553" s="14" t="s">
        <v>73</v>
      </c>
      <c r="AY553" s="246" t="s">
        <v>154</v>
      </c>
    </row>
    <row r="554" spans="1:51" s="15" customFormat="1" ht="12">
      <c r="A554" s="15"/>
      <c r="B554" s="247"/>
      <c r="C554" s="248"/>
      <c r="D554" s="219" t="s">
        <v>168</v>
      </c>
      <c r="E554" s="249" t="s">
        <v>28</v>
      </c>
      <c r="F554" s="250" t="s">
        <v>222</v>
      </c>
      <c r="G554" s="248"/>
      <c r="H554" s="251">
        <v>2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168</v>
      </c>
      <c r="AU554" s="257" t="s">
        <v>178</v>
      </c>
      <c r="AV554" s="15" t="s">
        <v>162</v>
      </c>
      <c r="AW554" s="15" t="s">
        <v>35</v>
      </c>
      <c r="AX554" s="15" t="s">
        <v>81</v>
      </c>
      <c r="AY554" s="257" t="s">
        <v>154</v>
      </c>
    </row>
    <row r="555" spans="1:65" s="2" customFormat="1" ht="24.15" customHeight="1">
      <c r="A555" s="40"/>
      <c r="B555" s="41"/>
      <c r="C555" s="206" t="s">
        <v>970</v>
      </c>
      <c r="D555" s="206" t="s">
        <v>157</v>
      </c>
      <c r="E555" s="207" t="s">
        <v>2383</v>
      </c>
      <c r="F555" s="208" t="s">
        <v>2384</v>
      </c>
      <c r="G555" s="209" t="s">
        <v>549</v>
      </c>
      <c r="H555" s="210">
        <v>0.008</v>
      </c>
      <c r="I555" s="211"/>
      <c r="J555" s="212">
        <f>ROUND(I555*H555,2)</f>
        <v>0</v>
      </c>
      <c r="K555" s="208" t="s">
        <v>161</v>
      </c>
      <c r="L555" s="46"/>
      <c r="M555" s="213" t="s">
        <v>28</v>
      </c>
      <c r="N555" s="214" t="s">
        <v>44</v>
      </c>
      <c r="O555" s="86"/>
      <c r="P555" s="215">
        <f>O555*H555</f>
        <v>0</v>
      </c>
      <c r="Q555" s="215">
        <v>0</v>
      </c>
      <c r="R555" s="215">
        <f>Q555*H555</f>
        <v>0</v>
      </c>
      <c r="S555" s="215">
        <v>0</v>
      </c>
      <c r="T555" s="21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7" t="s">
        <v>305</v>
      </c>
      <c r="AT555" s="217" t="s">
        <v>157</v>
      </c>
      <c r="AU555" s="217" t="s">
        <v>178</v>
      </c>
      <c r="AY555" s="19" t="s">
        <v>154</v>
      </c>
      <c r="BE555" s="218">
        <f>IF(N555="základní",J555,0)</f>
        <v>0</v>
      </c>
      <c r="BF555" s="218">
        <f>IF(N555="snížená",J555,0)</f>
        <v>0</v>
      </c>
      <c r="BG555" s="218">
        <f>IF(N555="zákl. přenesená",J555,0)</f>
        <v>0</v>
      </c>
      <c r="BH555" s="218">
        <f>IF(N555="sníž. přenesená",J555,0)</f>
        <v>0</v>
      </c>
      <c r="BI555" s="218">
        <f>IF(N555="nulová",J555,0)</f>
        <v>0</v>
      </c>
      <c r="BJ555" s="19" t="s">
        <v>81</v>
      </c>
      <c r="BK555" s="218">
        <f>ROUND(I555*H555,2)</f>
        <v>0</v>
      </c>
      <c r="BL555" s="19" t="s">
        <v>305</v>
      </c>
      <c r="BM555" s="217" t="s">
        <v>2525</v>
      </c>
    </row>
    <row r="556" spans="1:47" s="2" customFormat="1" ht="12">
      <c r="A556" s="40"/>
      <c r="B556" s="41"/>
      <c r="C556" s="42"/>
      <c r="D556" s="219" t="s">
        <v>164</v>
      </c>
      <c r="E556" s="42"/>
      <c r="F556" s="220" t="s">
        <v>2386</v>
      </c>
      <c r="G556" s="42"/>
      <c r="H556" s="42"/>
      <c r="I556" s="221"/>
      <c r="J556" s="42"/>
      <c r="K556" s="42"/>
      <c r="L556" s="46"/>
      <c r="M556" s="222"/>
      <c r="N556" s="223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164</v>
      </c>
      <c r="AU556" s="19" t="s">
        <v>178</v>
      </c>
    </row>
    <row r="557" spans="1:47" s="2" customFormat="1" ht="12">
      <c r="A557" s="40"/>
      <c r="B557" s="41"/>
      <c r="C557" s="42"/>
      <c r="D557" s="224" t="s">
        <v>166</v>
      </c>
      <c r="E557" s="42"/>
      <c r="F557" s="225" t="s">
        <v>2387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166</v>
      </c>
      <c r="AU557" s="19" t="s">
        <v>178</v>
      </c>
    </row>
    <row r="558" spans="1:51" s="13" customFormat="1" ht="12">
      <c r="A558" s="13"/>
      <c r="B558" s="226"/>
      <c r="C558" s="227"/>
      <c r="D558" s="219" t="s">
        <v>168</v>
      </c>
      <c r="E558" s="228" t="s">
        <v>28</v>
      </c>
      <c r="F558" s="229" t="s">
        <v>2526</v>
      </c>
      <c r="G558" s="227"/>
      <c r="H558" s="228" t="s">
        <v>28</v>
      </c>
      <c r="I558" s="230"/>
      <c r="J558" s="227"/>
      <c r="K558" s="227"/>
      <c r="L558" s="231"/>
      <c r="M558" s="232"/>
      <c r="N558" s="233"/>
      <c r="O558" s="233"/>
      <c r="P558" s="233"/>
      <c r="Q558" s="233"/>
      <c r="R558" s="233"/>
      <c r="S558" s="233"/>
      <c r="T558" s="23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5" t="s">
        <v>168</v>
      </c>
      <c r="AU558" s="235" t="s">
        <v>178</v>
      </c>
      <c r="AV558" s="13" t="s">
        <v>81</v>
      </c>
      <c r="AW558" s="13" t="s">
        <v>35</v>
      </c>
      <c r="AX558" s="13" t="s">
        <v>73</v>
      </c>
      <c r="AY558" s="235" t="s">
        <v>154</v>
      </c>
    </row>
    <row r="559" spans="1:51" s="14" customFormat="1" ht="12">
      <c r="A559" s="14"/>
      <c r="B559" s="236"/>
      <c r="C559" s="237"/>
      <c r="D559" s="219" t="s">
        <v>168</v>
      </c>
      <c r="E559" s="238" t="s">
        <v>28</v>
      </c>
      <c r="F559" s="239" t="s">
        <v>2527</v>
      </c>
      <c r="G559" s="237"/>
      <c r="H559" s="240">
        <v>0.008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6" t="s">
        <v>168</v>
      </c>
      <c r="AU559" s="246" t="s">
        <v>178</v>
      </c>
      <c r="AV559" s="14" t="s">
        <v>83</v>
      </c>
      <c r="AW559" s="14" t="s">
        <v>35</v>
      </c>
      <c r="AX559" s="14" t="s">
        <v>81</v>
      </c>
      <c r="AY559" s="246" t="s">
        <v>154</v>
      </c>
    </row>
    <row r="560" spans="1:63" s="12" customFormat="1" ht="20.85" customHeight="1">
      <c r="A560" s="12"/>
      <c r="B560" s="190"/>
      <c r="C560" s="191"/>
      <c r="D560" s="192" t="s">
        <v>72</v>
      </c>
      <c r="E560" s="204" t="s">
        <v>1105</v>
      </c>
      <c r="F560" s="204" t="s">
        <v>1106</v>
      </c>
      <c r="G560" s="191"/>
      <c r="H560" s="191"/>
      <c r="I560" s="194"/>
      <c r="J560" s="205">
        <f>BK560</f>
        <v>0</v>
      </c>
      <c r="K560" s="191"/>
      <c r="L560" s="196"/>
      <c r="M560" s="197"/>
      <c r="N560" s="198"/>
      <c r="O560" s="198"/>
      <c r="P560" s="199">
        <f>SUM(P561:P575)</f>
        <v>0</v>
      </c>
      <c r="Q560" s="198"/>
      <c r="R560" s="199">
        <f>SUM(R561:R575)</f>
        <v>0.05353</v>
      </c>
      <c r="S560" s="198"/>
      <c r="T560" s="200">
        <f>SUM(T561:T575)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1" t="s">
        <v>83</v>
      </c>
      <c r="AT560" s="202" t="s">
        <v>72</v>
      </c>
      <c r="AU560" s="202" t="s">
        <v>83</v>
      </c>
      <c r="AY560" s="201" t="s">
        <v>154</v>
      </c>
      <c r="BK560" s="203">
        <f>SUM(BK561:BK575)</f>
        <v>0</v>
      </c>
    </row>
    <row r="561" spans="1:65" s="2" customFormat="1" ht="24.15" customHeight="1">
      <c r="A561" s="40"/>
      <c r="B561" s="41"/>
      <c r="C561" s="206" t="s">
        <v>978</v>
      </c>
      <c r="D561" s="206" t="s">
        <v>157</v>
      </c>
      <c r="E561" s="207" t="s">
        <v>2401</v>
      </c>
      <c r="F561" s="208" t="s">
        <v>2402</v>
      </c>
      <c r="G561" s="209" t="s">
        <v>1110</v>
      </c>
      <c r="H561" s="210">
        <v>1</v>
      </c>
      <c r="I561" s="211"/>
      <c r="J561" s="212">
        <f>ROUND(I561*H561,2)</f>
        <v>0</v>
      </c>
      <c r="K561" s="208" t="s">
        <v>161</v>
      </c>
      <c r="L561" s="46"/>
      <c r="M561" s="213" t="s">
        <v>28</v>
      </c>
      <c r="N561" s="214" t="s">
        <v>44</v>
      </c>
      <c r="O561" s="86"/>
      <c r="P561" s="215">
        <f>O561*H561</f>
        <v>0</v>
      </c>
      <c r="Q561" s="215">
        <v>0.01197</v>
      </c>
      <c r="R561" s="215">
        <f>Q561*H561</f>
        <v>0.01197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305</v>
      </c>
      <c r="AT561" s="217" t="s">
        <v>157</v>
      </c>
      <c r="AU561" s="217" t="s">
        <v>178</v>
      </c>
      <c r="AY561" s="19" t="s">
        <v>154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81</v>
      </c>
      <c r="BK561" s="218">
        <f>ROUND(I561*H561,2)</f>
        <v>0</v>
      </c>
      <c r="BL561" s="19" t="s">
        <v>305</v>
      </c>
      <c r="BM561" s="217" t="s">
        <v>2528</v>
      </c>
    </row>
    <row r="562" spans="1:47" s="2" customFormat="1" ht="12">
      <c r="A562" s="40"/>
      <c r="B562" s="41"/>
      <c r="C562" s="42"/>
      <c r="D562" s="219" t="s">
        <v>164</v>
      </c>
      <c r="E562" s="42"/>
      <c r="F562" s="220" t="s">
        <v>2404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164</v>
      </c>
      <c r="AU562" s="19" t="s">
        <v>178</v>
      </c>
    </row>
    <row r="563" spans="1:47" s="2" customFormat="1" ht="12">
      <c r="A563" s="40"/>
      <c r="B563" s="41"/>
      <c r="C563" s="42"/>
      <c r="D563" s="224" t="s">
        <v>166</v>
      </c>
      <c r="E563" s="42"/>
      <c r="F563" s="225" t="s">
        <v>2405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166</v>
      </c>
      <c r="AU563" s="19" t="s">
        <v>178</v>
      </c>
    </row>
    <row r="564" spans="1:65" s="2" customFormat="1" ht="24.15" customHeight="1">
      <c r="A564" s="40"/>
      <c r="B564" s="41"/>
      <c r="C564" s="206" t="s">
        <v>986</v>
      </c>
      <c r="D564" s="206" t="s">
        <v>157</v>
      </c>
      <c r="E564" s="207" t="s">
        <v>2406</v>
      </c>
      <c r="F564" s="208" t="s">
        <v>2407</v>
      </c>
      <c r="G564" s="209" t="s">
        <v>1110</v>
      </c>
      <c r="H564" s="210">
        <v>1</v>
      </c>
      <c r="I564" s="211"/>
      <c r="J564" s="212">
        <f>ROUND(I564*H564,2)</f>
        <v>0</v>
      </c>
      <c r="K564" s="208" t="s">
        <v>161</v>
      </c>
      <c r="L564" s="46"/>
      <c r="M564" s="213" t="s">
        <v>28</v>
      </c>
      <c r="N564" s="214" t="s">
        <v>44</v>
      </c>
      <c r="O564" s="86"/>
      <c r="P564" s="215">
        <f>O564*H564</f>
        <v>0</v>
      </c>
      <c r="Q564" s="215">
        <v>0.0206</v>
      </c>
      <c r="R564" s="215">
        <f>Q564*H564</f>
        <v>0.0206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305</v>
      </c>
      <c r="AT564" s="217" t="s">
        <v>157</v>
      </c>
      <c r="AU564" s="217" t="s">
        <v>178</v>
      </c>
      <c r="AY564" s="19" t="s">
        <v>154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81</v>
      </c>
      <c r="BK564" s="218">
        <f>ROUND(I564*H564,2)</f>
        <v>0</v>
      </c>
      <c r="BL564" s="19" t="s">
        <v>305</v>
      </c>
      <c r="BM564" s="217" t="s">
        <v>2529</v>
      </c>
    </row>
    <row r="565" spans="1:47" s="2" customFormat="1" ht="12">
      <c r="A565" s="40"/>
      <c r="B565" s="41"/>
      <c r="C565" s="42"/>
      <c r="D565" s="219" t="s">
        <v>164</v>
      </c>
      <c r="E565" s="42"/>
      <c r="F565" s="220" t="s">
        <v>2409</v>
      </c>
      <c r="G565" s="42"/>
      <c r="H565" s="42"/>
      <c r="I565" s="221"/>
      <c r="J565" s="42"/>
      <c r="K565" s="42"/>
      <c r="L565" s="46"/>
      <c r="M565" s="222"/>
      <c r="N565" s="22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164</v>
      </c>
      <c r="AU565" s="19" t="s">
        <v>178</v>
      </c>
    </row>
    <row r="566" spans="1:47" s="2" customFormat="1" ht="12">
      <c r="A566" s="40"/>
      <c r="B566" s="41"/>
      <c r="C566" s="42"/>
      <c r="D566" s="224" t="s">
        <v>166</v>
      </c>
      <c r="E566" s="42"/>
      <c r="F566" s="225" t="s">
        <v>2410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166</v>
      </c>
      <c r="AU566" s="19" t="s">
        <v>178</v>
      </c>
    </row>
    <row r="567" spans="1:65" s="2" customFormat="1" ht="37.8" customHeight="1">
      <c r="A567" s="40"/>
      <c r="B567" s="41"/>
      <c r="C567" s="206" t="s">
        <v>990</v>
      </c>
      <c r="D567" s="206" t="s">
        <v>157</v>
      </c>
      <c r="E567" s="207" t="s">
        <v>2530</v>
      </c>
      <c r="F567" s="208" t="s">
        <v>2531</v>
      </c>
      <c r="G567" s="209" t="s">
        <v>1110</v>
      </c>
      <c r="H567" s="210">
        <v>1</v>
      </c>
      <c r="I567" s="211"/>
      <c r="J567" s="212">
        <f>ROUND(I567*H567,2)</f>
        <v>0</v>
      </c>
      <c r="K567" s="208" t="s">
        <v>28</v>
      </c>
      <c r="L567" s="46"/>
      <c r="M567" s="213" t="s">
        <v>28</v>
      </c>
      <c r="N567" s="214" t="s">
        <v>44</v>
      </c>
      <c r="O567" s="86"/>
      <c r="P567" s="215">
        <f>O567*H567</f>
        <v>0</v>
      </c>
      <c r="Q567" s="215">
        <v>0.0083</v>
      </c>
      <c r="R567" s="215">
        <f>Q567*H567</f>
        <v>0.0083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305</v>
      </c>
      <c r="AT567" s="217" t="s">
        <v>157</v>
      </c>
      <c r="AU567" s="217" t="s">
        <v>178</v>
      </c>
      <c r="AY567" s="19" t="s">
        <v>154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81</v>
      </c>
      <c r="BK567" s="218">
        <f>ROUND(I567*H567,2)</f>
        <v>0</v>
      </c>
      <c r="BL567" s="19" t="s">
        <v>305</v>
      </c>
      <c r="BM567" s="217" t="s">
        <v>2532</v>
      </c>
    </row>
    <row r="568" spans="1:47" s="2" customFormat="1" ht="12">
      <c r="A568" s="40"/>
      <c r="B568" s="41"/>
      <c r="C568" s="42"/>
      <c r="D568" s="219" t="s">
        <v>164</v>
      </c>
      <c r="E568" s="42"/>
      <c r="F568" s="220" t="s">
        <v>2531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164</v>
      </c>
      <c r="AU568" s="19" t="s">
        <v>178</v>
      </c>
    </row>
    <row r="569" spans="1:65" s="2" customFormat="1" ht="37.8" customHeight="1">
      <c r="A569" s="40"/>
      <c r="B569" s="41"/>
      <c r="C569" s="206" t="s">
        <v>997</v>
      </c>
      <c r="D569" s="206" t="s">
        <v>157</v>
      </c>
      <c r="E569" s="207" t="s">
        <v>2420</v>
      </c>
      <c r="F569" s="208" t="s">
        <v>2421</v>
      </c>
      <c r="G569" s="209" t="s">
        <v>1110</v>
      </c>
      <c r="H569" s="210">
        <v>1</v>
      </c>
      <c r="I569" s="211"/>
      <c r="J569" s="212">
        <f>ROUND(I569*H569,2)</f>
        <v>0</v>
      </c>
      <c r="K569" s="208" t="s">
        <v>28</v>
      </c>
      <c r="L569" s="46"/>
      <c r="M569" s="213" t="s">
        <v>28</v>
      </c>
      <c r="N569" s="214" t="s">
        <v>44</v>
      </c>
      <c r="O569" s="86"/>
      <c r="P569" s="215">
        <f>O569*H569</f>
        <v>0</v>
      </c>
      <c r="Q569" s="215">
        <v>0.01266</v>
      </c>
      <c r="R569" s="215">
        <f>Q569*H569</f>
        <v>0.01266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305</v>
      </c>
      <c r="AT569" s="217" t="s">
        <v>157</v>
      </c>
      <c r="AU569" s="217" t="s">
        <v>178</v>
      </c>
      <c r="AY569" s="19" t="s">
        <v>154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81</v>
      </c>
      <c r="BK569" s="218">
        <f>ROUND(I569*H569,2)</f>
        <v>0</v>
      </c>
      <c r="BL569" s="19" t="s">
        <v>305</v>
      </c>
      <c r="BM569" s="217" t="s">
        <v>2533</v>
      </c>
    </row>
    <row r="570" spans="1:47" s="2" customFormat="1" ht="12">
      <c r="A570" s="40"/>
      <c r="B570" s="41"/>
      <c r="C570" s="42"/>
      <c r="D570" s="219" t="s">
        <v>164</v>
      </c>
      <c r="E570" s="42"/>
      <c r="F570" s="220" t="s">
        <v>2421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164</v>
      </c>
      <c r="AU570" s="19" t="s">
        <v>178</v>
      </c>
    </row>
    <row r="571" spans="1:65" s="2" customFormat="1" ht="24.15" customHeight="1">
      <c r="A571" s="40"/>
      <c r="B571" s="41"/>
      <c r="C571" s="206" t="s">
        <v>1004</v>
      </c>
      <c r="D571" s="206" t="s">
        <v>157</v>
      </c>
      <c r="E571" s="207" t="s">
        <v>2450</v>
      </c>
      <c r="F571" s="208" t="s">
        <v>2451</v>
      </c>
      <c r="G571" s="209" t="s">
        <v>549</v>
      </c>
      <c r="H571" s="210">
        <v>0.052</v>
      </c>
      <c r="I571" s="211"/>
      <c r="J571" s="212">
        <f>ROUND(I571*H571,2)</f>
        <v>0</v>
      </c>
      <c r="K571" s="208" t="s">
        <v>161</v>
      </c>
      <c r="L571" s="46"/>
      <c r="M571" s="213" t="s">
        <v>28</v>
      </c>
      <c r="N571" s="214" t="s">
        <v>44</v>
      </c>
      <c r="O571" s="86"/>
      <c r="P571" s="215">
        <f>O571*H571</f>
        <v>0</v>
      </c>
      <c r="Q571" s="215">
        <v>0</v>
      </c>
      <c r="R571" s="215">
        <f>Q571*H571</f>
        <v>0</v>
      </c>
      <c r="S571" s="215">
        <v>0</v>
      </c>
      <c r="T571" s="21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7" t="s">
        <v>305</v>
      </c>
      <c r="AT571" s="217" t="s">
        <v>157</v>
      </c>
      <c r="AU571" s="217" t="s">
        <v>178</v>
      </c>
      <c r="AY571" s="19" t="s">
        <v>154</v>
      </c>
      <c r="BE571" s="218">
        <f>IF(N571="základní",J571,0)</f>
        <v>0</v>
      </c>
      <c r="BF571" s="218">
        <f>IF(N571="snížená",J571,0)</f>
        <v>0</v>
      </c>
      <c r="BG571" s="218">
        <f>IF(N571="zákl. přenesená",J571,0)</f>
        <v>0</v>
      </c>
      <c r="BH571" s="218">
        <f>IF(N571="sníž. přenesená",J571,0)</f>
        <v>0</v>
      </c>
      <c r="BI571" s="218">
        <f>IF(N571="nulová",J571,0)</f>
        <v>0</v>
      </c>
      <c r="BJ571" s="19" t="s">
        <v>81</v>
      </c>
      <c r="BK571" s="218">
        <f>ROUND(I571*H571,2)</f>
        <v>0</v>
      </c>
      <c r="BL571" s="19" t="s">
        <v>305</v>
      </c>
      <c r="BM571" s="217" t="s">
        <v>2534</v>
      </c>
    </row>
    <row r="572" spans="1:47" s="2" customFormat="1" ht="12">
      <c r="A572" s="40"/>
      <c r="B572" s="41"/>
      <c r="C572" s="42"/>
      <c r="D572" s="219" t="s">
        <v>164</v>
      </c>
      <c r="E572" s="42"/>
      <c r="F572" s="220" t="s">
        <v>2453</v>
      </c>
      <c r="G572" s="42"/>
      <c r="H572" s="42"/>
      <c r="I572" s="221"/>
      <c r="J572" s="42"/>
      <c r="K572" s="42"/>
      <c r="L572" s="46"/>
      <c r="M572" s="222"/>
      <c r="N572" s="223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164</v>
      </c>
      <c r="AU572" s="19" t="s">
        <v>178</v>
      </c>
    </row>
    <row r="573" spans="1:47" s="2" customFormat="1" ht="12">
      <c r="A573" s="40"/>
      <c r="B573" s="41"/>
      <c r="C573" s="42"/>
      <c r="D573" s="224" t="s">
        <v>166</v>
      </c>
      <c r="E573" s="42"/>
      <c r="F573" s="225" t="s">
        <v>2454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166</v>
      </c>
      <c r="AU573" s="19" t="s">
        <v>178</v>
      </c>
    </row>
    <row r="574" spans="1:51" s="13" customFormat="1" ht="12">
      <c r="A574" s="13"/>
      <c r="B574" s="226"/>
      <c r="C574" s="227"/>
      <c r="D574" s="219" t="s">
        <v>168</v>
      </c>
      <c r="E574" s="228" t="s">
        <v>28</v>
      </c>
      <c r="F574" s="229" t="s">
        <v>2535</v>
      </c>
      <c r="G574" s="227"/>
      <c r="H574" s="228" t="s">
        <v>28</v>
      </c>
      <c r="I574" s="230"/>
      <c r="J574" s="227"/>
      <c r="K574" s="227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168</v>
      </c>
      <c r="AU574" s="235" t="s">
        <v>178</v>
      </c>
      <c r="AV574" s="13" t="s">
        <v>81</v>
      </c>
      <c r="AW574" s="13" t="s">
        <v>35</v>
      </c>
      <c r="AX574" s="13" t="s">
        <v>73</v>
      </c>
      <c r="AY574" s="235" t="s">
        <v>154</v>
      </c>
    </row>
    <row r="575" spans="1:51" s="14" customFormat="1" ht="12">
      <c r="A575" s="14"/>
      <c r="B575" s="236"/>
      <c r="C575" s="237"/>
      <c r="D575" s="219" t="s">
        <v>168</v>
      </c>
      <c r="E575" s="238" t="s">
        <v>28</v>
      </c>
      <c r="F575" s="239" t="s">
        <v>2536</v>
      </c>
      <c r="G575" s="237"/>
      <c r="H575" s="240">
        <v>0.052</v>
      </c>
      <c r="I575" s="241"/>
      <c r="J575" s="237"/>
      <c r="K575" s="237"/>
      <c r="L575" s="242"/>
      <c r="M575" s="280"/>
      <c r="N575" s="281"/>
      <c r="O575" s="281"/>
      <c r="P575" s="281"/>
      <c r="Q575" s="281"/>
      <c r="R575" s="281"/>
      <c r="S575" s="281"/>
      <c r="T575" s="28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168</v>
      </c>
      <c r="AU575" s="246" t="s">
        <v>178</v>
      </c>
      <c r="AV575" s="14" t="s">
        <v>83</v>
      </c>
      <c r="AW575" s="14" t="s">
        <v>35</v>
      </c>
      <c r="AX575" s="14" t="s">
        <v>81</v>
      </c>
      <c r="AY575" s="246" t="s">
        <v>154</v>
      </c>
    </row>
    <row r="576" spans="1:31" s="2" customFormat="1" ht="6.95" customHeight="1">
      <c r="A576" s="40"/>
      <c r="B576" s="61"/>
      <c r="C576" s="62"/>
      <c r="D576" s="62"/>
      <c r="E576" s="62"/>
      <c r="F576" s="62"/>
      <c r="G576" s="62"/>
      <c r="H576" s="62"/>
      <c r="I576" s="62"/>
      <c r="J576" s="62"/>
      <c r="K576" s="62"/>
      <c r="L576" s="46"/>
      <c r="M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</row>
  </sheetData>
  <sheetProtection password="CC35" sheet="1" objects="1" scenarios="1" formatColumns="0" formatRows="0" autoFilter="0"/>
  <autoFilter ref="C99:K575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9" r:id="rId1" display="https://podminky.urs.cz/item/CS_URS_2022_01/997013501"/>
    <hyperlink ref="F114" r:id="rId2" display="https://podminky.urs.cz/item/CS_URS_2022_01/997013509"/>
    <hyperlink ref="F119" r:id="rId3" display="https://podminky.urs.cz/item/CS_URS_2022_01/997013631"/>
    <hyperlink ref="F125" r:id="rId4" display="https://podminky.urs.cz/item/CS_URS_2022_01/998011001"/>
    <hyperlink ref="F132" r:id="rId5" display="https://podminky.urs.cz/item/CS_URS_2022_01/721171803"/>
    <hyperlink ref="F137" r:id="rId6" display="https://podminky.urs.cz/item/CS_URS_2022_01/721171809"/>
    <hyperlink ref="F142" r:id="rId7" display="https://podminky.urs.cz/item/CS_URS_2022_01/722170804"/>
    <hyperlink ref="F147" r:id="rId8" display="https://podminky.urs.cz/item/CS_URS_2022_01/725210821"/>
    <hyperlink ref="F150" r:id="rId9" display="https://podminky.urs.cz/item/CS_URS_2022_01/725820802"/>
    <hyperlink ref="F155" r:id="rId10" display="https://podminky.urs.cz/item/CS_URS_2022_01/725110814"/>
    <hyperlink ref="F158" r:id="rId11" display="https://podminky.urs.cz/item/CS_URS_2022_01/725330840"/>
    <hyperlink ref="F161" r:id="rId12" display="https://podminky.urs.cz/item/CS_URS_2022_01/725310821"/>
    <hyperlink ref="F164" r:id="rId13" display="https://podminky.urs.cz/item/CS_URS_2022_01/725310823"/>
    <hyperlink ref="F167" r:id="rId14" display="https://podminky.urs.cz/item/CS_URS_2022_01/725820801"/>
    <hyperlink ref="F175" r:id="rId15" display="https://podminky.urs.cz/item/CS_URS_2022_01/725850800"/>
    <hyperlink ref="F178" r:id="rId16" display="https://podminky.urs.cz/item/CS_URS_2022_01/725860812"/>
    <hyperlink ref="F181" r:id="rId17" display="https://podminky.urs.cz/item/CS_URS_2022_01/725530811"/>
    <hyperlink ref="F186" r:id="rId18" display="https://podminky.urs.cz/item/CS_URS_2022_01/725530823"/>
    <hyperlink ref="F189" r:id="rId19" display="https://podminky.urs.cz/item/CS_URS_2022_01/721290821"/>
    <hyperlink ref="F204" r:id="rId20" display="https://podminky.urs.cz/item/CS_URS_2022_01/721174042"/>
    <hyperlink ref="F209" r:id="rId21" display="https://podminky.urs.cz/item/CS_URS_2022_01/721174043"/>
    <hyperlink ref="F214" r:id="rId22" display="https://podminky.urs.cz/item/CS_URS_2022_01/721174045"/>
    <hyperlink ref="F219" r:id="rId23" display="https://podminky.urs.cz/item/CS_URS_2022_01/721174025"/>
    <hyperlink ref="F228" r:id="rId24" display="https://podminky.urs.cz/item/CS_URS_2022_01/721290111"/>
    <hyperlink ref="F231" r:id="rId25" display="https://podminky.urs.cz/item/CS_URS_2022_01/721171905"/>
    <hyperlink ref="F236" r:id="rId26" display="https://podminky.urs.cz/item/CS_URS_2022_01/721171915"/>
    <hyperlink ref="F243" r:id="rId27" display="https://podminky.urs.cz/item/CS_URS_2022_01/721171913"/>
    <hyperlink ref="F248" r:id="rId28" display="https://podminky.urs.cz/item/CS_URS_2022_01/72121100R"/>
    <hyperlink ref="F253" r:id="rId29" display="https://podminky.urs.cz/item/CS_URS_2022_01/998721102"/>
    <hyperlink ref="F259" r:id="rId30" display="https://podminky.urs.cz/item/CS_URS_2022_01/722174002"/>
    <hyperlink ref="F264" r:id="rId31" display="https://podminky.urs.cz/item/CS_URS_2022_01/722174003"/>
    <hyperlink ref="F269" r:id="rId32" display="https://podminky.urs.cz/item/CS_URS_2022_01/722181231"/>
    <hyperlink ref="F277" r:id="rId33" display="https://podminky.urs.cz/item/CS_URS_2022_01/722290215"/>
    <hyperlink ref="F280" r:id="rId34" display="https://podminky.urs.cz/item/CS_URS_2022_01/722290234"/>
    <hyperlink ref="F283" r:id="rId35" display="https://podminky.urs.cz/item/CS_URS_2022_01/721171902"/>
    <hyperlink ref="F288" r:id="rId36" display="https://podminky.urs.cz/item/CS_URS_2022_01/721171913"/>
    <hyperlink ref="F293" r:id="rId37" display="https://podminky.urs.cz/item/CS_URS_2022_01/721194104"/>
    <hyperlink ref="F296" r:id="rId38" display="https://podminky.urs.cz/item/CS_URS_2022_01/721194105"/>
    <hyperlink ref="F299" r:id="rId39" display="https://podminky.urs.cz/item/CS_URS_2022_01/721194107"/>
    <hyperlink ref="F302" r:id="rId40" display="https://podminky.urs.cz/item/CS_URS_2022_01/722229102"/>
    <hyperlink ref="F314" r:id="rId41" display="https://podminky.urs.cz/item/CS_URS_2022_01/722231073"/>
    <hyperlink ref="F320" r:id="rId42" display="https://podminky.urs.cz/item/CS_URS_2022_01/722231222"/>
    <hyperlink ref="F326" r:id="rId43" display="https://podminky.urs.cz/item/CS_URS_2022_01/722230112"/>
    <hyperlink ref="F332" r:id="rId44" display="https://podminky.urs.cz/item/CS_URS_2022_01/725980121"/>
    <hyperlink ref="F335" r:id="rId45" display="https://podminky.urs.cz/item/CS_URS_2022_01/722220122"/>
    <hyperlink ref="F347" r:id="rId46" display="https://podminky.urs.cz/item/CS_URS_2022_01/722190901"/>
    <hyperlink ref="F355" r:id="rId47" display="https://podminky.urs.cz/item/CS_URS_2022_01/998722101"/>
    <hyperlink ref="F365" r:id="rId48" display="https://podminky.urs.cz/item/CS_URS_2022_01/725211681"/>
    <hyperlink ref="F370" r:id="rId49" display="https://podminky.urs.cz/item/CS_URS_2022_01/725211601"/>
    <hyperlink ref="F373" r:id="rId50" display="https://podminky.urs.cz/item/CS_URS_2022_01/725311111"/>
    <hyperlink ref="F376" r:id="rId51" display="https://podminky.urs.cz/item/CS_URS_2022_01/725532114"/>
    <hyperlink ref="F385" r:id="rId52" display="https://podminky.urs.cz/item/CS_URS_2022_01/725862103"/>
    <hyperlink ref="F392" r:id="rId53" display="https://podminky.urs.cz/item/CS_URS_2022_01/725813111"/>
    <hyperlink ref="F408" r:id="rId54" display="https://podminky.urs.cz/item/CS_URS_2022_01/725821325"/>
    <hyperlink ref="F416" r:id="rId55" display="https://podminky.urs.cz/item/CS_URS_2022_01/998725101"/>
    <hyperlink ref="F420" r:id="rId56" display="https://podminky.urs.cz/item/CS_URS_2022_01/726131043"/>
    <hyperlink ref="F423" r:id="rId57" display="https://podminky.urs.cz/item/CS_URS_2022_01/998726111"/>
    <hyperlink ref="F432" r:id="rId58" display="https://podminky.urs.cz/item/CS_URS_2022_01/997013501"/>
    <hyperlink ref="F437" r:id="rId59" display="https://podminky.urs.cz/item/CS_URS_2022_01/997013509"/>
    <hyperlink ref="F442" r:id="rId60" display="https://podminky.urs.cz/item/CS_URS_2022_01/997013631"/>
    <hyperlink ref="F448" r:id="rId61" display="https://podminky.urs.cz/item/CS_URS_2022_01/998011001"/>
    <hyperlink ref="F455" r:id="rId62" display="https://podminky.urs.cz/item/CS_URS_2022_01/721171803"/>
    <hyperlink ref="F460" r:id="rId63" display="https://podminky.urs.cz/item/CS_URS_2022_01/722170804"/>
    <hyperlink ref="F465" r:id="rId64" display="https://podminky.urs.cz/item/CS_URS_2022_01/725210821"/>
    <hyperlink ref="F468" r:id="rId65" display="https://podminky.urs.cz/item/CS_URS_2022_01/725820802"/>
    <hyperlink ref="F473" r:id="rId66" display="https://podminky.urs.cz/item/CS_URS_2022_01/725850800"/>
    <hyperlink ref="F476" r:id="rId67" display="https://podminky.urs.cz/item/CS_URS_2022_01/725860812"/>
    <hyperlink ref="F479" r:id="rId68" display="https://podminky.urs.cz/item/CS_URS_2022_01/721290821"/>
    <hyperlink ref="F487" r:id="rId69" display="https://podminky.urs.cz/item/CS_URS_2022_01/721174042"/>
    <hyperlink ref="F492" r:id="rId70" display="https://podminky.urs.cz/item/CS_URS_2022_01/721174043"/>
    <hyperlink ref="F497" r:id="rId71" display="https://podminky.urs.cz/item/CS_URS_2022_01/721290111"/>
    <hyperlink ref="F500" r:id="rId72" display="https://podminky.urs.cz/item/CS_URS_2022_01/721171903"/>
    <hyperlink ref="F503" r:id="rId73" display="https://podminky.urs.cz/item/CS_URS_2022_01/721171913"/>
    <hyperlink ref="F506" r:id="rId74" display="https://podminky.urs.cz/item/CS_URS_2022_01/721194104"/>
    <hyperlink ref="F509" r:id="rId75" display="https://podminky.urs.cz/item/CS_URS_2022_01/998721101"/>
    <hyperlink ref="F515" r:id="rId76" display="https://podminky.urs.cz/item/CS_URS_2022_01/722174002"/>
    <hyperlink ref="F520" r:id="rId77" display="https://podminky.urs.cz/item/CS_URS_2022_01/722181231"/>
    <hyperlink ref="F523" r:id="rId78" display="https://podminky.urs.cz/item/CS_URS_2022_01/722290215"/>
    <hyperlink ref="F526" r:id="rId79" display="https://podminky.urs.cz/item/CS_URS_2022_01/722290234"/>
    <hyperlink ref="F529" r:id="rId80" display="https://podminky.urs.cz/item/CS_URS_2022_01/721171912"/>
    <hyperlink ref="F534" r:id="rId81" display="https://podminky.urs.cz/item/CS_URS_2022_01/722229101"/>
    <hyperlink ref="F541" r:id="rId82" display="https://podminky.urs.cz/item/CS_URS_2022_01/725980121"/>
    <hyperlink ref="F544" r:id="rId83" display="https://podminky.urs.cz/item/CS_URS_2022_01/722220122"/>
    <hyperlink ref="F549" r:id="rId84" display="https://podminky.urs.cz/item/CS_URS_2022_01/722190901"/>
    <hyperlink ref="F557" r:id="rId85" display="https://podminky.urs.cz/item/CS_URS_2022_01/998722101"/>
    <hyperlink ref="F563" r:id="rId86" display="https://podminky.urs.cz/item/CS_URS_2022_01/725211601"/>
    <hyperlink ref="F566" r:id="rId87" display="https://podminky.urs.cz/item/CS_URS_2022_01/725311111"/>
    <hyperlink ref="F573" r:id="rId88" display="https://podminky.urs.cz/item/CS_URS_2022_01/99872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2537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101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28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102</v>
      </c>
      <c r="F21" s="40"/>
      <c r="G21" s="40"/>
      <c r="H21" s="40"/>
      <c r="I21" s="134" t="s">
        <v>30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30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ROUND((SUM(BE85:BE344)),2)</f>
        <v>0</v>
      </c>
      <c r="G33" s="40"/>
      <c r="H33" s="40"/>
      <c r="I33" s="150">
        <v>0.21</v>
      </c>
      <c r="J33" s="149">
        <f>ROUND(((SUM(BE85:BE344))*I33),2)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ROUND((SUM(BF85:BF344)),2)</f>
        <v>0</v>
      </c>
      <c r="G34" s="40"/>
      <c r="H34" s="40"/>
      <c r="I34" s="150">
        <v>0.15</v>
      </c>
      <c r="J34" s="149">
        <f>ROUND(((SUM(BF85:BF344))*I34),2)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ROUND((SUM(BG85:BG344)),2)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ROUND((SUM(BH85:BH344)),2)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ROUND((SUM(BI85:BI344)),2)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C - VZT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 xml:space="preserve"> DPT projekty Ostrov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2538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2539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2540</v>
      </c>
      <c r="E62" s="176"/>
      <c r="F62" s="176"/>
      <c r="G62" s="176"/>
      <c r="H62" s="176"/>
      <c r="I62" s="176"/>
      <c r="J62" s="177">
        <f>J88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2541</v>
      </c>
      <c r="E63" s="176"/>
      <c r="F63" s="176"/>
      <c r="G63" s="176"/>
      <c r="H63" s="176"/>
      <c r="I63" s="176"/>
      <c r="J63" s="177">
        <f>J164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2542</v>
      </c>
      <c r="E64" s="176"/>
      <c r="F64" s="176"/>
      <c r="G64" s="176"/>
      <c r="H64" s="176"/>
      <c r="I64" s="176"/>
      <c r="J64" s="177">
        <f>J221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2543</v>
      </c>
      <c r="E65" s="176"/>
      <c r="F65" s="176"/>
      <c r="G65" s="176"/>
      <c r="H65" s="176"/>
      <c r="I65" s="176"/>
      <c r="J65" s="177">
        <f>J282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Modernizace infrastruktury základních škol v Litvínově - ZŠ Janov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C - VZT 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 xml:space="preserve"> </v>
      </c>
      <c r="G79" s="42"/>
      <c r="H79" s="42"/>
      <c r="I79" s="34" t="s">
        <v>24</v>
      </c>
      <c r="J79" s="74" t="str">
        <f>IF(J12="","",J12)</f>
        <v>8. 2. 2022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Město Litvínov</v>
      </c>
      <c r="G81" s="42"/>
      <c r="H81" s="42"/>
      <c r="I81" s="34" t="s">
        <v>33</v>
      </c>
      <c r="J81" s="38" t="str">
        <f>E21</f>
        <v xml:space="preserve"> DPT projekty Ostrov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140</v>
      </c>
      <c r="D84" s="182" t="s">
        <v>58</v>
      </c>
      <c r="E84" s="182" t="s">
        <v>54</v>
      </c>
      <c r="F84" s="182" t="s">
        <v>55</v>
      </c>
      <c r="G84" s="182" t="s">
        <v>141</v>
      </c>
      <c r="H84" s="182" t="s">
        <v>142</v>
      </c>
      <c r="I84" s="182" t="s">
        <v>143</v>
      </c>
      <c r="J84" s="182" t="s">
        <v>105</v>
      </c>
      <c r="K84" s="183" t="s">
        <v>144</v>
      </c>
      <c r="L84" s="184"/>
      <c r="M84" s="94" t="s">
        <v>28</v>
      </c>
      <c r="N84" s="95" t="s">
        <v>43</v>
      </c>
      <c r="O84" s="95" t="s">
        <v>145</v>
      </c>
      <c r="P84" s="95" t="s">
        <v>146</v>
      </c>
      <c r="Q84" s="95" t="s">
        <v>147</v>
      </c>
      <c r="R84" s="95" t="s">
        <v>148</v>
      </c>
      <c r="S84" s="95" t="s">
        <v>149</v>
      </c>
      <c r="T84" s="96" t="s">
        <v>150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151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1.2577974</v>
      </c>
      <c r="S85" s="98"/>
      <c r="T85" s="188">
        <f>T86</f>
        <v>0.00276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106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72</v>
      </c>
      <c r="E86" s="193" t="s">
        <v>2110</v>
      </c>
      <c r="F86" s="193" t="s">
        <v>2111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1.2577974</v>
      </c>
      <c r="S86" s="198"/>
      <c r="T86" s="200">
        <f>T87</f>
        <v>0.00276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83</v>
      </c>
      <c r="AT86" s="202" t="s">
        <v>72</v>
      </c>
      <c r="AU86" s="202" t="s">
        <v>73</v>
      </c>
      <c r="AY86" s="201" t="s">
        <v>154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72</v>
      </c>
      <c r="E87" s="204" t="s">
        <v>2544</v>
      </c>
      <c r="F87" s="204" t="s">
        <v>2545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P88+P164+P221+P282</f>
        <v>0</v>
      </c>
      <c r="Q87" s="198"/>
      <c r="R87" s="199">
        <f>R88+R164+R221+R282</f>
        <v>1.2577974</v>
      </c>
      <c r="S87" s="198"/>
      <c r="T87" s="200">
        <f>T88+T164+T221+T282</f>
        <v>0.00276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83</v>
      </c>
      <c r="AT87" s="202" t="s">
        <v>72</v>
      </c>
      <c r="AU87" s="202" t="s">
        <v>81</v>
      </c>
      <c r="AY87" s="201" t="s">
        <v>154</v>
      </c>
      <c r="BK87" s="203">
        <f>BK88+BK164+BK221+BK282</f>
        <v>0</v>
      </c>
    </row>
    <row r="88" spans="1:63" s="12" customFormat="1" ht="20.85" customHeight="1">
      <c r="A88" s="12"/>
      <c r="B88" s="190"/>
      <c r="C88" s="191"/>
      <c r="D88" s="192" t="s">
        <v>72</v>
      </c>
      <c r="E88" s="204" t="s">
        <v>2546</v>
      </c>
      <c r="F88" s="204" t="s">
        <v>2547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SUM(P89:P163)</f>
        <v>0</v>
      </c>
      <c r="Q88" s="198"/>
      <c r="R88" s="199">
        <f>SUM(R89:R163)</f>
        <v>0.5975324</v>
      </c>
      <c r="S88" s="198"/>
      <c r="T88" s="200">
        <f>SUM(T89:T163)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83</v>
      </c>
      <c r="AT88" s="202" t="s">
        <v>72</v>
      </c>
      <c r="AU88" s="202" t="s">
        <v>83</v>
      </c>
      <c r="AY88" s="201" t="s">
        <v>154</v>
      </c>
      <c r="BK88" s="203">
        <f>SUM(BK89:BK163)</f>
        <v>0</v>
      </c>
    </row>
    <row r="89" spans="1:65" s="2" customFormat="1" ht="44.25" customHeight="1">
      <c r="A89" s="40"/>
      <c r="B89" s="41"/>
      <c r="C89" s="206" t="s">
        <v>81</v>
      </c>
      <c r="D89" s="206" t="s">
        <v>157</v>
      </c>
      <c r="E89" s="207" t="s">
        <v>2548</v>
      </c>
      <c r="F89" s="208" t="s">
        <v>2549</v>
      </c>
      <c r="G89" s="209" t="s">
        <v>207</v>
      </c>
      <c r="H89" s="210">
        <v>1</v>
      </c>
      <c r="I89" s="211"/>
      <c r="J89" s="212">
        <f>ROUND(I89*H89,2)</f>
        <v>0</v>
      </c>
      <c r="K89" s="208" t="s">
        <v>161</v>
      </c>
      <c r="L89" s="46"/>
      <c r="M89" s="213" t="s">
        <v>28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305</v>
      </c>
      <c r="AT89" s="217" t="s">
        <v>157</v>
      </c>
      <c r="AU89" s="217" t="s">
        <v>178</v>
      </c>
      <c r="AY89" s="19" t="s">
        <v>154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81</v>
      </c>
      <c r="BK89" s="218">
        <f>ROUND(I89*H89,2)</f>
        <v>0</v>
      </c>
      <c r="BL89" s="19" t="s">
        <v>305</v>
      </c>
      <c r="BM89" s="217" t="s">
        <v>2550</v>
      </c>
    </row>
    <row r="90" spans="1:47" s="2" customFormat="1" ht="12">
      <c r="A90" s="40"/>
      <c r="B90" s="41"/>
      <c r="C90" s="42"/>
      <c r="D90" s="219" t="s">
        <v>164</v>
      </c>
      <c r="E90" s="42"/>
      <c r="F90" s="220" t="s">
        <v>2551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164</v>
      </c>
      <c r="AU90" s="19" t="s">
        <v>178</v>
      </c>
    </row>
    <row r="91" spans="1:47" s="2" customFormat="1" ht="12">
      <c r="A91" s="40"/>
      <c r="B91" s="41"/>
      <c r="C91" s="42"/>
      <c r="D91" s="224" t="s">
        <v>166</v>
      </c>
      <c r="E91" s="42"/>
      <c r="F91" s="225" t="s">
        <v>2552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166</v>
      </c>
      <c r="AU91" s="19" t="s">
        <v>178</v>
      </c>
    </row>
    <row r="92" spans="1:65" s="2" customFormat="1" ht="16.5" customHeight="1">
      <c r="A92" s="40"/>
      <c r="B92" s="41"/>
      <c r="C92" s="269" t="s">
        <v>83</v>
      </c>
      <c r="D92" s="269" t="s">
        <v>627</v>
      </c>
      <c r="E92" s="270" t="s">
        <v>2553</v>
      </c>
      <c r="F92" s="271" t="s">
        <v>2554</v>
      </c>
      <c r="G92" s="272" t="s">
        <v>207</v>
      </c>
      <c r="H92" s="273">
        <v>1</v>
      </c>
      <c r="I92" s="274"/>
      <c r="J92" s="275">
        <f>ROUND(I92*H92,2)</f>
        <v>0</v>
      </c>
      <c r="K92" s="271" t="s">
        <v>28</v>
      </c>
      <c r="L92" s="276"/>
      <c r="M92" s="277" t="s">
        <v>28</v>
      </c>
      <c r="N92" s="278" t="s">
        <v>44</v>
      </c>
      <c r="O92" s="86"/>
      <c r="P92" s="215">
        <f>O92*H92</f>
        <v>0</v>
      </c>
      <c r="Q92" s="215">
        <v>0.04</v>
      </c>
      <c r="R92" s="215">
        <f>Q92*H92</f>
        <v>0.04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442</v>
      </c>
      <c r="AT92" s="217" t="s">
        <v>627</v>
      </c>
      <c r="AU92" s="217" t="s">
        <v>178</v>
      </c>
      <c r="AY92" s="19" t="s">
        <v>154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81</v>
      </c>
      <c r="BK92" s="218">
        <f>ROUND(I92*H92,2)</f>
        <v>0</v>
      </c>
      <c r="BL92" s="19" t="s">
        <v>305</v>
      </c>
      <c r="BM92" s="217" t="s">
        <v>2555</v>
      </c>
    </row>
    <row r="93" spans="1:47" s="2" customFormat="1" ht="12">
      <c r="A93" s="40"/>
      <c r="B93" s="41"/>
      <c r="C93" s="42"/>
      <c r="D93" s="219" t="s">
        <v>164</v>
      </c>
      <c r="E93" s="42"/>
      <c r="F93" s="220" t="s">
        <v>2556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164</v>
      </c>
      <c r="AU93" s="19" t="s">
        <v>178</v>
      </c>
    </row>
    <row r="94" spans="1:47" s="2" customFormat="1" ht="12">
      <c r="A94" s="40"/>
      <c r="B94" s="41"/>
      <c r="C94" s="42"/>
      <c r="D94" s="219" t="s">
        <v>646</v>
      </c>
      <c r="E94" s="42"/>
      <c r="F94" s="279" t="s">
        <v>2557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646</v>
      </c>
      <c r="AU94" s="19" t="s">
        <v>178</v>
      </c>
    </row>
    <row r="95" spans="1:65" s="2" customFormat="1" ht="24.15" customHeight="1">
      <c r="A95" s="40"/>
      <c r="B95" s="41"/>
      <c r="C95" s="269" t="s">
        <v>178</v>
      </c>
      <c r="D95" s="269" t="s">
        <v>627</v>
      </c>
      <c r="E95" s="270" t="s">
        <v>2558</v>
      </c>
      <c r="F95" s="271" t="s">
        <v>2559</v>
      </c>
      <c r="G95" s="272" t="s">
        <v>207</v>
      </c>
      <c r="H95" s="273">
        <v>2</v>
      </c>
      <c r="I95" s="274"/>
      <c r="J95" s="275">
        <f>ROUND(I95*H95,2)</f>
        <v>0</v>
      </c>
      <c r="K95" s="271" t="s">
        <v>28</v>
      </c>
      <c r="L95" s="276"/>
      <c r="M95" s="277" t="s">
        <v>28</v>
      </c>
      <c r="N95" s="278" t="s">
        <v>44</v>
      </c>
      <c r="O95" s="86"/>
      <c r="P95" s="215">
        <f>O95*H95</f>
        <v>0</v>
      </c>
      <c r="Q95" s="215">
        <v>0.0015</v>
      </c>
      <c r="R95" s="215">
        <f>Q95*H95</f>
        <v>0.003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442</v>
      </c>
      <c r="AT95" s="217" t="s">
        <v>627</v>
      </c>
      <c r="AU95" s="217" t="s">
        <v>178</v>
      </c>
      <c r="AY95" s="19" t="s">
        <v>154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81</v>
      </c>
      <c r="BK95" s="218">
        <f>ROUND(I95*H95,2)</f>
        <v>0</v>
      </c>
      <c r="BL95" s="19" t="s">
        <v>305</v>
      </c>
      <c r="BM95" s="217" t="s">
        <v>2560</v>
      </c>
    </row>
    <row r="96" spans="1:47" s="2" customFormat="1" ht="12">
      <c r="A96" s="40"/>
      <c r="B96" s="41"/>
      <c r="C96" s="42"/>
      <c r="D96" s="219" t="s">
        <v>164</v>
      </c>
      <c r="E96" s="42"/>
      <c r="F96" s="220" t="s">
        <v>2559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164</v>
      </c>
      <c r="AU96" s="19" t="s">
        <v>178</v>
      </c>
    </row>
    <row r="97" spans="1:65" s="2" customFormat="1" ht="24.15" customHeight="1">
      <c r="A97" s="40"/>
      <c r="B97" s="41"/>
      <c r="C97" s="269" t="s">
        <v>162</v>
      </c>
      <c r="D97" s="269" t="s">
        <v>627</v>
      </c>
      <c r="E97" s="270" t="s">
        <v>2561</v>
      </c>
      <c r="F97" s="271" t="s">
        <v>2562</v>
      </c>
      <c r="G97" s="272" t="s">
        <v>207</v>
      </c>
      <c r="H97" s="273">
        <v>1</v>
      </c>
      <c r="I97" s="274"/>
      <c r="J97" s="275">
        <f>ROUND(I97*H97,2)</f>
        <v>0</v>
      </c>
      <c r="K97" s="271" t="s">
        <v>28</v>
      </c>
      <c r="L97" s="276"/>
      <c r="M97" s="277" t="s">
        <v>28</v>
      </c>
      <c r="N97" s="278" t="s">
        <v>44</v>
      </c>
      <c r="O97" s="86"/>
      <c r="P97" s="215">
        <f>O97*H97</f>
        <v>0</v>
      </c>
      <c r="Q97" s="215">
        <v>0.0015</v>
      </c>
      <c r="R97" s="215">
        <f>Q97*H97</f>
        <v>0.0015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442</v>
      </c>
      <c r="AT97" s="217" t="s">
        <v>627</v>
      </c>
      <c r="AU97" s="217" t="s">
        <v>178</v>
      </c>
      <c r="AY97" s="19" t="s">
        <v>154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305</v>
      </c>
      <c r="BM97" s="217" t="s">
        <v>2563</v>
      </c>
    </row>
    <row r="98" spans="1:47" s="2" customFormat="1" ht="12">
      <c r="A98" s="40"/>
      <c r="B98" s="41"/>
      <c r="C98" s="42"/>
      <c r="D98" s="219" t="s">
        <v>164</v>
      </c>
      <c r="E98" s="42"/>
      <c r="F98" s="220" t="s">
        <v>2564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164</v>
      </c>
      <c r="AU98" s="19" t="s">
        <v>178</v>
      </c>
    </row>
    <row r="99" spans="1:65" s="2" customFormat="1" ht="16.5" customHeight="1">
      <c r="A99" s="40"/>
      <c r="B99" s="41"/>
      <c r="C99" s="269" t="s">
        <v>196</v>
      </c>
      <c r="D99" s="269" t="s">
        <v>627</v>
      </c>
      <c r="E99" s="270" t="s">
        <v>2565</v>
      </c>
      <c r="F99" s="271" t="s">
        <v>2566</v>
      </c>
      <c r="G99" s="272" t="s">
        <v>207</v>
      </c>
      <c r="H99" s="273">
        <v>1</v>
      </c>
      <c r="I99" s="274"/>
      <c r="J99" s="275">
        <f>ROUND(I99*H99,2)</f>
        <v>0</v>
      </c>
      <c r="K99" s="271" t="s">
        <v>28</v>
      </c>
      <c r="L99" s="276"/>
      <c r="M99" s="277" t="s">
        <v>28</v>
      </c>
      <c r="N99" s="278" t="s">
        <v>44</v>
      </c>
      <c r="O99" s="86"/>
      <c r="P99" s="215">
        <f>O99*H99</f>
        <v>0</v>
      </c>
      <c r="Q99" s="215">
        <v>0.0015</v>
      </c>
      <c r="R99" s="215">
        <f>Q99*H99</f>
        <v>0.0015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442</v>
      </c>
      <c r="AT99" s="217" t="s">
        <v>627</v>
      </c>
      <c r="AU99" s="217" t="s">
        <v>178</v>
      </c>
      <c r="AY99" s="19" t="s">
        <v>154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81</v>
      </c>
      <c r="BK99" s="218">
        <f>ROUND(I99*H99,2)</f>
        <v>0</v>
      </c>
      <c r="BL99" s="19" t="s">
        <v>305</v>
      </c>
      <c r="BM99" s="217" t="s">
        <v>2567</v>
      </c>
    </row>
    <row r="100" spans="1:47" s="2" customFormat="1" ht="12">
      <c r="A100" s="40"/>
      <c r="B100" s="41"/>
      <c r="C100" s="42"/>
      <c r="D100" s="219" t="s">
        <v>164</v>
      </c>
      <c r="E100" s="42"/>
      <c r="F100" s="220" t="s">
        <v>2566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164</v>
      </c>
      <c r="AU100" s="19" t="s">
        <v>178</v>
      </c>
    </row>
    <row r="101" spans="1:65" s="2" customFormat="1" ht="24.15" customHeight="1">
      <c r="A101" s="40"/>
      <c r="B101" s="41"/>
      <c r="C101" s="206" t="s">
        <v>204</v>
      </c>
      <c r="D101" s="206" t="s">
        <v>157</v>
      </c>
      <c r="E101" s="207" t="s">
        <v>2568</v>
      </c>
      <c r="F101" s="208" t="s">
        <v>2569</v>
      </c>
      <c r="G101" s="209" t="s">
        <v>2570</v>
      </c>
      <c r="H101" s="210">
        <v>10</v>
      </c>
      <c r="I101" s="211"/>
      <c r="J101" s="212">
        <f>ROUND(I101*H101,2)</f>
        <v>0</v>
      </c>
      <c r="K101" s="208" t="s">
        <v>161</v>
      </c>
      <c r="L101" s="46"/>
      <c r="M101" s="213" t="s">
        <v>28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305</v>
      </c>
      <c r="AT101" s="217" t="s">
        <v>157</v>
      </c>
      <c r="AU101" s="217" t="s">
        <v>178</v>
      </c>
      <c r="AY101" s="19" t="s">
        <v>154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305</v>
      </c>
      <c r="BM101" s="217" t="s">
        <v>2571</v>
      </c>
    </row>
    <row r="102" spans="1:47" s="2" customFormat="1" ht="12">
      <c r="A102" s="40"/>
      <c r="B102" s="41"/>
      <c r="C102" s="42"/>
      <c r="D102" s="219" t="s">
        <v>164</v>
      </c>
      <c r="E102" s="42"/>
      <c r="F102" s="220" t="s">
        <v>2572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164</v>
      </c>
      <c r="AU102" s="19" t="s">
        <v>178</v>
      </c>
    </row>
    <row r="103" spans="1:47" s="2" customFormat="1" ht="12">
      <c r="A103" s="40"/>
      <c r="B103" s="41"/>
      <c r="C103" s="42"/>
      <c r="D103" s="224" t="s">
        <v>166</v>
      </c>
      <c r="E103" s="42"/>
      <c r="F103" s="225" t="s">
        <v>2573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166</v>
      </c>
      <c r="AU103" s="19" t="s">
        <v>178</v>
      </c>
    </row>
    <row r="104" spans="1:65" s="2" customFormat="1" ht="24.15" customHeight="1">
      <c r="A104" s="40"/>
      <c r="B104" s="41"/>
      <c r="C104" s="206" t="s">
        <v>214</v>
      </c>
      <c r="D104" s="206" t="s">
        <v>157</v>
      </c>
      <c r="E104" s="207" t="s">
        <v>2574</v>
      </c>
      <c r="F104" s="208" t="s">
        <v>2575</v>
      </c>
      <c r="G104" s="209" t="s">
        <v>207</v>
      </c>
      <c r="H104" s="210">
        <v>2</v>
      </c>
      <c r="I104" s="211"/>
      <c r="J104" s="212">
        <f>ROUND(I104*H104,2)</f>
        <v>0</v>
      </c>
      <c r="K104" s="208" t="s">
        <v>161</v>
      </c>
      <c r="L104" s="46"/>
      <c r="M104" s="213" t="s">
        <v>28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305</v>
      </c>
      <c r="AT104" s="217" t="s">
        <v>157</v>
      </c>
      <c r="AU104" s="217" t="s">
        <v>178</v>
      </c>
      <c r="AY104" s="19" t="s">
        <v>154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81</v>
      </c>
      <c r="BK104" s="218">
        <f>ROUND(I104*H104,2)</f>
        <v>0</v>
      </c>
      <c r="BL104" s="19" t="s">
        <v>305</v>
      </c>
      <c r="BM104" s="217" t="s">
        <v>2576</v>
      </c>
    </row>
    <row r="105" spans="1:47" s="2" customFormat="1" ht="12">
      <c r="A105" s="40"/>
      <c r="B105" s="41"/>
      <c r="C105" s="42"/>
      <c r="D105" s="219" t="s">
        <v>164</v>
      </c>
      <c r="E105" s="42"/>
      <c r="F105" s="220" t="s">
        <v>2577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164</v>
      </c>
      <c r="AU105" s="19" t="s">
        <v>178</v>
      </c>
    </row>
    <row r="106" spans="1:47" s="2" customFormat="1" ht="12">
      <c r="A106" s="40"/>
      <c r="B106" s="41"/>
      <c r="C106" s="42"/>
      <c r="D106" s="224" t="s">
        <v>166</v>
      </c>
      <c r="E106" s="42"/>
      <c r="F106" s="225" t="s">
        <v>2578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166</v>
      </c>
      <c r="AU106" s="19" t="s">
        <v>178</v>
      </c>
    </row>
    <row r="107" spans="1:65" s="2" customFormat="1" ht="16.5" customHeight="1">
      <c r="A107" s="40"/>
      <c r="B107" s="41"/>
      <c r="C107" s="269" t="s">
        <v>223</v>
      </c>
      <c r="D107" s="269" t="s">
        <v>627</v>
      </c>
      <c r="E107" s="270" t="s">
        <v>2579</v>
      </c>
      <c r="F107" s="271" t="s">
        <v>2580</v>
      </c>
      <c r="G107" s="272" t="s">
        <v>207</v>
      </c>
      <c r="H107" s="273">
        <v>2</v>
      </c>
      <c r="I107" s="274"/>
      <c r="J107" s="275">
        <f>ROUND(I107*H107,2)</f>
        <v>0</v>
      </c>
      <c r="K107" s="271" t="s">
        <v>28</v>
      </c>
      <c r="L107" s="276"/>
      <c r="M107" s="277" t="s">
        <v>28</v>
      </c>
      <c r="N107" s="278" t="s">
        <v>44</v>
      </c>
      <c r="O107" s="86"/>
      <c r="P107" s="215">
        <f>O107*H107</f>
        <v>0</v>
      </c>
      <c r="Q107" s="215">
        <v>0.0323</v>
      </c>
      <c r="R107" s="215">
        <f>Q107*H107</f>
        <v>0.0646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442</v>
      </c>
      <c r="AT107" s="217" t="s">
        <v>627</v>
      </c>
      <c r="AU107" s="217" t="s">
        <v>178</v>
      </c>
      <c r="AY107" s="19" t="s">
        <v>154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81</v>
      </c>
      <c r="BK107" s="218">
        <f>ROUND(I107*H107,2)</f>
        <v>0</v>
      </c>
      <c r="BL107" s="19" t="s">
        <v>305</v>
      </c>
      <c r="BM107" s="217" t="s">
        <v>2581</v>
      </c>
    </row>
    <row r="108" spans="1:47" s="2" customFormat="1" ht="12">
      <c r="A108" s="40"/>
      <c r="B108" s="41"/>
      <c r="C108" s="42"/>
      <c r="D108" s="219" t="s">
        <v>164</v>
      </c>
      <c r="E108" s="42"/>
      <c r="F108" s="220" t="s">
        <v>2580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164</v>
      </c>
      <c r="AU108" s="19" t="s">
        <v>178</v>
      </c>
    </row>
    <row r="109" spans="1:65" s="2" customFormat="1" ht="24.15" customHeight="1">
      <c r="A109" s="40"/>
      <c r="B109" s="41"/>
      <c r="C109" s="206" t="s">
        <v>229</v>
      </c>
      <c r="D109" s="206" t="s">
        <v>157</v>
      </c>
      <c r="E109" s="207" t="s">
        <v>2582</v>
      </c>
      <c r="F109" s="208" t="s">
        <v>2583</v>
      </c>
      <c r="G109" s="209" t="s">
        <v>207</v>
      </c>
      <c r="H109" s="210">
        <v>4</v>
      </c>
      <c r="I109" s="211"/>
      <c r="J109" s="212">
        <f>ROUND(I109*H109,2)</f>
        <v>0</v>
      </c>
      <c r="K109" s="208" t="s">
        <v>161</v>
      </c>
      <c r="L109" s="46"/>
      <c r="M109" s="213" t="s">
        <v>28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305</v>
      </c>
      <c r="AT109" s="217" t="s">
        <v>157</v>
      </c>
      <c r="AU109" s="217" t="s">
        <v>178</v>
      </c>
      <c r="AY109" s="19" t="s">
        <v>154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81</v>
      </c>
      <c r="BK109" s="218">
        <f>ROUND(I109*H109,2)</f>
        <v>0</v>
      </c>
      <c r="BL109" s="19" t="s">
        <v>305</v>
      </c>
      <c r="BM109" s="217" t="s">
        <v>2584</v>
      </c>
    </row>
    <row r="110" spans="1:47" s="2" customFormat="1" ht="12">
      <c r="A110" s="40"/>
      <c r="B110" s="41"/>
      <c r="C110" s="42"/>
      <c r="D110" s="219" t="s">
        <v>164</v>
      </c>
      <c r="E110" s="42"/>
      <c r="F110" s="220" t="s">
        <v>2585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164</v>
      </c>
      <c r="AU110" s="19" t="s">
        <v>178</v>
      </c>
    </row>
    <row r="111" spans="1:47" s="2" customFormat="1" ht="12">
      <c r="A111" s="40"/>
      <c r="B111" s="41"/>
      <c r="C111" s="42"/>
      <c r="D111" s="224" t="s">
        <v>166</v>
      </c>
      <c r="E111" s="42"/>
      <c r="F111" s="225" t="s">
        <v>2586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166</v>
      </c>
      <c r="AU111" s="19" t="s">
        <v>178</v>
      </c>
    </row>
    <row r="112" spans="1:51" s="14" customFormat="1" ht="12">
      <c r="A112" s="14"/>
      <c r="B112" s="236"/>
      <c r="C112" s="237"/>
      <c r="D112" s="219" t="s">
        <v>168</v>
      </c>
      <c r="E112" s="238" t="s">
        <v>28</v>
      </c>
      <c r="F112" s="239" t="s">
        <v>2587</v>
      </c>
      <c r="G112" s="237"/>
      <c r="H112" s="240">
        <v>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168</v>
      </c>
      <c r="AU112" s="246" t="s">
        <v>178</v>
      </c>
      <c r="AV112" s="14" t="s">
        <v>83</v>
      </c>
      <c r="AW112" s="14" t="s">
        <v>35</v>
      </c>
      <c r="AX112" s="14" t="s">
        <v>73</v>
      </c>
      <c r="AY112" s="246" t="s">
        <v>154</v>
      </c>
    </row>
    <row r="113" spans="1:51" s="15" customFormat="1" ht="12">
      <c r="A113" s="15"/>
      <c r="B113" s="247"/>
      <c r="C113" s="248"/>
      <c r="D113" s="219" t="s">
        <v>168</v>
      </c>
      <c r="E113" s="249" t="s">
        <v>28</v>
      </c>
      <c r="F113" s="250" t="s">
        <v>222</v>
      </c>
      <c r="G113" s="248"/>
      <c r="H113" s="251">
        <v>4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168</v>
      </c>
      <c r="AU113" s="257" t="s">
        <v>178</v>
      </c>
      <c r="AV113" s="15" t="s">
        <v>162</v>
      </c>
      <c r="AW113" s="15" t="s">
        <v>4</v>
      </c>
      <c r="AX113" s="15" t="s">
        <v>81</v>
      </c>
      <c r="AY113" s="257" t="s">
        <v>154</v>
      </c>
    </row>
    <row r="114" spans="1:65" s="2" customFormat="1" ht="24.15" customHeight="1">
      <c r="A114" s="40"/>
      <c r="B114" s="41"/>
      <c r="C114" s="269" t="s">
        <v>246</v>
      </c>
      <c r="D114" s="269" t="s">
        <v>627</v>
      </c>
      <c r="E114" s="270" t="s">
        <v>2588</v>
      </c>
      <c r="F114" s="271" t="s">
        <v>2589</v>
      </c>
      <c r="G114" s="272" t="s">
        <v>2590</v>
      </c>
      <c r="H114" s="273">
        <v>2</v>
      </c>
      <c r="I114" s="274"/>
      <c r="J114" s="275">
        <f>ROUND(I114*H114,2)</f>
        <v>0</v>
      </c>
      <c r="K114" s="271" t="s">
        <v>28</v>
      </c>
      <c r="L114" s="276"/>
      <c r="M114" s="277" t="s">
        <v>28</v>
      </c>
      <c r="N114" s="278" t="s">
        <v>44</v>
      </c>
      <c r="O114" s="86"/>
      <c r="P114" s="215">
        <f>O114*H114</f>
        <v>0</v>
      </c>
      <c r="Q114" s="215">
        <v>0.024</v>
      </c>
      <c r="R114" s="215">
        <f>Q114*H114</f>
        <v>0.048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442</v>
      </c>
      <c r="AT114" s="217" t="s">
        <v>627</v>
      </c>
      <c r="AU114" s="217" t="s">
        <v>178</v>
      </c>
      <c r="AY114" s="19" t="s">
        <v>154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81</v>
      </c>
      <c r="BK114" s="218">
        <f>ROUND(I114*H114,2)</f>
        <v>0</v>
      </c>
      <c r="BL114" s="19" t="s">
        <v>305</v>
      </c>
      <c r="BM114" s="217" t="s">
        <v>2591</v>
      </c>
    </row>
    <row r="115" spans="1:47" s="2" customFormat="1" ht="12">
      <c r="A115" s="40"/>
      <c r="B115" s="41"/>
      <c r="C115" s="42"/>
      <c r="D115" s="219" t="s">
        <v>164</v>
      </c>
      <c r="E115" s="42"/>
      <c r="F115" s="220" t="s">
        <v>2589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164</v>
      </c>
      <c r="AU115" s="19" t="s">
        <v>178</v>
      </c>
    </row>
    <row r="116" spans="1:65" s="2" customFormat="1" ht="24.15" customHeight="1">
      <c r="A116" s="40"/>
      <c r="B116" s="41"/>
      <c r="C116" s="269" t="s">
        <v>261</v>
      </c>
      <c r="D116" s="269" t="s">
        <v>627</v>
      </c>
      <c r="E116" s="270" t="s">
        <v>2592</v>
      </c>
      <c r="F116" s="271" t="s">
        <v>2593</v>
      </c>
      <c r="G116" s="272" t="s">
        <v>2590</v>
      </c>
      <c r="H116" s="273">
        <v>2</v>
      </c>
      <c r="I116" s="274"/>
      <c r="J116" s="275">
        <f>ROUND(I116*H116,2)</f>
        <v>0</v>
      </c>
      <c r="K116" s="271" t="s">
        <v>28</v>
      </c>
      <c r="L116" s="276"/>
      <c r="M116" s="277" t="s">
        <v>28</v>
      </c>
      <c r="N116" s="278" t="s">
        <v>44</v>
      </c>
      <c r="O116" s="86"/>
      <c r="P116" s="215">
        <f>O116*H116</f>
        <v>0</v>
      </c>
      <c r="Q116" s="215">
        <v>0.01</v>
      </c>
      <c r="R116" s="215">
        <f>Q116*H116</f>
        <v>0.02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442</v>
      </c>
      <c r="AT116" s="217" t="s">
        <v>627</v>
      </c>
      <c r="AU116" s="217" t="s">
        <v>178</v>
      </c>
      <c r="AY116" s="19" t="s">
        <v>154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305</v>
      </c>
      <c r="BM116" s="217" t="s">
        <v>2594</v>
      </c>
    </row>
    <row r="117" spans="1:47" s="2" customFormat="1" ht="12">
      <c r="A117" s="40"/>
      <c r="B117" s="41"/>
      <c r="C117" s="42"/>
      <c r="D117" s="219" t="s">
        <v>164</v>
      </c>
      <c r="E117" s="42"/>
      <c r="F117" s="220" t="s">
        <v>2595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164</v>
      </c>
      <c r="AU117" s="19" t="s">
        <v>178</v>
      </c>
    </row>
    <row r="118" spans="1:65" s="2" customFormat="1" ht="24.15" customHeight="1">
      <c r="A118" s="40"/>
      <c r="B118" s="41"/>
      <c r="C118" s="206" t="s">
        <v>270</v>
      </c>
      <c r="D118" s="206" t="s">
        <v>157</v>
      </c>
      <c r="E118" s="207" t="s">
        <v>2596</v>
      </c>
      <c r="F118" s="208" t="s">
        <v>2597</v>
      </c>
      <c r="G118" s="209" t="s">
        <v>207</v>
      </c>
      <c r="H118" s="210">
        <v>4</v>
      </c>
      <c r="I118" s="211"/>
      <c r="J118" s="212">
        <f>ROUND(I118*H118,2)</f>
        <v>0</v>
      </c>
      <c r="K118" s="208" t="s">
        <v>161</v>
      </c>
      <c r="L118" s="46"/>
      <c r="M118" s="213" t="s">
        <v>28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305</v>
      </c>
      <c r="AT118" s="217" t="s">
        <v>157</v>
      </c>
      <c r="AU118" s="217" t="s">
        <v>178</v>
      </c>
      <c r="AY118" s="19" t="s">
        <v>154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81</v>
      </c>
      <c r="BK118" s="218">
        <f>ROUND(I118*H118,2)</f>
        <v>0</v>
      </c>
      <c r="BL118" s="19" t="s">
        <v>305</v>
      </c>
      <c r="BM118" s="217" t="s">
        <v>2598</v>
      </c>
    </row>
    <row r="119" spans="1:47" s="2" customFormat="1" ht="12">
      <c r="A119" s="40"/>
      <c r="B119" s="41"/>
      <c r="C119" s="42"/>
      <c r="D119" s="219" t="s">
        <v>164</v>
      </c>
      <c r="E119" s="42"/>
      <c r="F119" s="220" t="s">
        <v>2599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178</v>
      </c>
    </row>
    <row r="120" spans="1:47" s="2" customFormat="1" ht="12">
      <c r="A120" s="40"/>
      <c r="B120" s="41"/>
      <c r="C120" s="42"/>
      <c r="D120" s="224" t="s">
        <v>166</v>
      </c>
      <c r="E120" s="42"/>
      <c r="F120" s="225" t="s">
        <v>2600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166</v>
      </c>
      <c r="AU120" s="19" t="s">
        <v>178</v>
      </c>
    </row>
    <row r="121" spans="1:65" s="2" customFormat="1" ht="33" customHeight="1">
      <c r="A121" s="40"/>
      <c r="B121" s="41"/>
      <c r="C121" s="269" t="s">
        <v>279</v>
      </c>
      <c r="D121" s="269" t="s">
        <v>627</v>
      </c>
      <c r="E121" s="270" t="s">
        <v>2601</v>
      </c>
      <c r="F121" s="271" t="s">
        <v>2602</v>
      </c>
      <c r="G121" s="272" t="s">
        <v>207</v>
      </c>
      <c r="H121" s="273">
        <v>4</v>
      </c>
      <c r="I121" s="274"/>
      <c r="J121" s="275">
        <f>ROUND(I121*H121,2)</f>
        <v>0</v>
      </c>
      <c r="K121" s="271" t="s">
        <v>28</v>
      </c>
      <c r="L121" s="276"/>
      <c r="M121" s="277" t="s">
        <v>28</v>
      </c>
      <c r="N121" s="278" t="s">
        <v>44</v>
      </c>
      <c r="O121" s="86"/>
      <c r="P121" s="215">
        <f>O121*H121</f>
        <v>0</v>
      </c>
      <c r="Q121" s="215">
        <v>0.005</v>
      </c>
      <c r="R121" s="215">
        <f>Q121*H121</f>
        <v>0.02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442</v>
      </c>
      <c r="AT121" s="217" t="s">
        <v>627</v>
      </c>
      <c r="AU121" s="217" t="s">
        <v>178</v>
      </c>
      <c r="AY121" s="19" t="s">
        <v>154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305</v>
      </c>
      <c r="BM121" s="217" t="s">
        <v>2603</v>
      </c>
    </row>
    <row r="122" spans="1:47" s="2" customFormat="1" ht="12">
      <c r="A122" s="40"/>
      <c r="B122" s="41"/>
      <c r="C122" s="42"/>
      <c r="D122" s="219" t="s">
        <v>164</v>
      </c>
      <c r="E122" s="42"/>
      <c r="F122" s="220" t="s">
        <v>2602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178</v>
      </c>
    </row>
    <row r="123" spans="1:65" s="2" customFormat="1" ht="33" customHeight="1">
      <c r="A123" s="40"/>
      <c r="B123" s="41"/>
      <c r="C123" s="206" t="s">
        <v>288</v>
      </c>
      <c r="D123" s="206" t="s">
        <v>157</v>
      </c>
      <c r="E123" s="207" t="s">
        <v>2604</v>
      </c>
      <c r="F123" s="208" t="s">
        <v>2605</v>
      </c>
      <c r="G123" s="209" t="s">
        <v>190</v>
      </c>
      <c r="H123" s="210">
        <v>9.72</v>
      </c>
      <c r="I123" s="211"/>
      <c r="J123" s="212">
        <f>ROUND(I123*H123,2)</f>
        <v>0</v>
      </c>
      <c r="K123" s="208" t="s">
        <v>161</v>
      </c>
      <c r="L123" s="46"/>
      <c r="M123" s="213" t="s">
        <v>28</v>
      </c>
      <c r="N123" s="214" t="s">
        <v>44</v>
      </c>
      <c r="O123" s="86"/>
      <c r="P123" s="215">
        <f>O123*H123</f>
        <v>0</v>
      </c>
      <c r="Q123" s="215">
        <v>0.01842</v>
      </c>
      <c r="R123" s="215">
        <f>Q123*H123</f>
        <v>0.1790424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305</v>
      </c>
      <c r="AT123" s="217" t="s">
        <v>157</v>
      </c>
      <c r="AU123" s="217" t="s">
        <v>178</v>
      </c>
      <c r="AY123" s="19" t="s">
        <v>154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305</v>
      </c>
      <c r="BM123" s="217" t="s">
        <v>2606</v>
      </c>
    </row>
    <row r="124" spans="1:47" s="2" customFormat="1" ht="12">
      <c r="A124" s="40"/>
      <c r="B124" s="41"/>
      <c r="C124" s="42"/>
      <c r="D124" s="219" t="s">
        <v>164</v>
      </c>
      <c r="E124" s="42"/>
      <c r="F124" s="220" t="s">
        <v>2607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164</v>
      </c>
      <c r="AU124" s="19" t="s">
        <v>178</v>
      </c>
    </row>
    <row r="125" spans="1:47" s="2" customFormat="1" ht="12">
      <c r="A125" s="40"/>
      <c r="B125" s="41"/>
      <c r="C125" s="42"/>
      <c r="D125" s="224" t="s">
        <v>166</v>
      </c>
      <c r="E125" s="42"/>
      <c r="F125" s="225" t="s">
        <v>2608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166</v>
      </c>
      <c r="AU125" s="19" t="s">
        <v>178</v>
      </c>
    </row>
    <row r="126" spans="1:65" s="2" customFormat="1" ht="33" customHeight="1">
      <c r="A126" s="40"/>
      <c r="B126" s="41"/>
      <c r="C126" s="206" t="s">
        <v>8</v>
      </c>
      <c r="D126" s="206" t="s">
        <v>157</v>
      </c>
      <c r="E126" s="207" t="s">
        <v>2609</v>
      </c>
      <c r="F126" s="208" t="s">
        <v>2605</v>
      </c>
      <c r="G126" s="209" t="s">
        <v>190</v>
      </c>
      <c r="H126" s="210">
        <v>6.5</v>
      </c>
      <c r="I126" s="211"/>
      <c r="J126" s="212">
        <f>ROUND(I126*H126,2)</f>
        <v>0</v>
      </c>
      <c r="K126" s="208" t="s">
        <v>161</v>
      </c>
      <c r="L126" s="46"/>
      <c r="M126" s="213" t="s">
        <v>28</v>
      </c>
      <c r="N126" s="214" t="s">
        <v>44</v>
      </c>
      <c r="O126" s="86"/>
      <c r="P126" s="215">
        <f>O126*H126</f>
        <v>0</v>
      </c>
      <c r="Q126" s="215">
        <v>0.01842</v>
      </c>
      <c r="R126" s="215">
        <f>Q126*H126</f>
        <v>0.11972999999999999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305</v>
      </c>
      <c r="AT126" s="217" t="s">
        <v>157</v>
      </c>
      <c r="AU126" s="217" t="s">
        <v>178</v>
      </c>
      <c r="AY126" s="19" t="s">
        <v>154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305</v>
      </c>
      <c r="BM126" s="217" t="s">
        <v>2610</v>
      </c>
    </row>
    <row r="127" spans="1:47" s="2" customFormat="1" ht="12">
      <c r="A127" s="40"/>
      <c r="B127" s="41"/>
      <c r="C127" s="42"/>
      <c r="D127" s="219" t="s">
        <v>164</v>
      </c>
      <c r="E127" s="42"/>
      <c r="F127" s="220" t="s">
        <v>2607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164</v>
      </c>
      <c r="AU127" s="19" t="s">
        <v>178</v>
      </c>
    </row>
    <row r="128" spans="1:47" s="2" customFormat="1" ht="12">
      <c r="A128" s="40"/>
      <c r="B128" s="41"/>
      <c r="C128" s="42"/>
      <c r="D128" s="224" t="s">
        <v>166</v>
      </c>
      <c r="E128" s="42"/>
      <c r="F128" s="225" t="s">
        <v>2611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166</v>
      </c>
      <c r="AU128" s="19" t="s">
        <v>178</v>
      </c>
    </row>
    <row r="129" spans="1:65" s="2" customFormat="1" ht="24.15" customHeight="1">
      <c r="A129" s="40"/>
      <c r="B129" s="41"/>
      <c r="C129" s="206" t="s">
        <v>305</v>
      </c>
      <c r="D129" s="206" t="s">
        <v>157</v>
      </c>
      <c r="E129" s="207" t="s">
        <v>2612</v>
      </c>
      <c r="F129" s="208" t="s">
        <v>2613</v>
      </c>
      <c r="G129" s="209" t="s">
        <v>160</v>
      </c>
      <c r="H129" s="210">
        <v>19</v>
      </c>
      <c r="I129" s="211"/>
      <c r="J129" s="212">
        <f>ROUND(I129*H129,2)</f>
        <v>0</v>
      </c>
      <c r="K129" s="208" t="s">
        <v>161</v>
      </c>
      <c r="L129" s="46"/>
      <c r="M129" s="213" t="s">
        <v>28</v>
      </c>
      <c r="N129" s="214" t="s">
        <v>44</v>
      </c>
      <c r="O129" s="86"/>
      <c r="P129" s="215">
        <f>O129*H129</f>
        <v>0</v>
      </c>
      <c r="Q129" s="215">
        <v>0.00016</v>
      </c>
      <c r="R129" s="215">
        <f>Q129*H129</f>
        <v>0.00304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305</v>
      </c>
      <c r="AT129" s="217" t="s">
        <v>157</v>
      </c>
      <c r="AU129" s="217" t="s">
        <v>178</v>
      </c>
      <c r="AY129" s="19" t="s">
        <v>154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81</v>
      </c>
      <c r="BK129" s="218">
        <f>ROUND(I129*H129,2)</f>
        <v>0</v>
      </c>
      <c r="BL129" s="19" t="s">
        <v>305</v>
      </c>
      <c r="BM129" s="217" t="s">
        <v>2614</v>
      </c>
    </row>
    <row r="130" spans="1:47" s="2" customFormat="1" ht="12">
      <c r="A130" s="40"/>
      <c r="B130" s="41"/>
      <c r="C130" s="42"/>
      <c r="D130" s="219" t="s">
        <v>164</v>
      </c>
      <c r="E130" s="42"/>
      <c r="F130" s="220" t="s">
        <v>2615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164</v>
      </c>
      <c r="AU130" s="19" t="s">
        <v>178</v>
      </c>
    </row>
    <row r="131" spans="1:47" s="2" customFormat="1" ht="12">
      <c r="A131" s="40"/>
      <c r="B131" s="41"/>
      <c r="C131" s="42"/>
      <c r="D131" s="224" t="s">
        <v>166</v>
      </c>
      <c r="E131" s="42"/>
      <c r="F131" s="225" t="s">
        <v>2616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166</v>
      </c>
      <c r="AU131" s="19" t="s">
        <v>178</v>
      </c>
    </row>
    <row r="132" spans="1:65" s="2" customFormat="1" ht="24.15" customHeight="1">
      <c r="A132" s="40"/>
      <c r="B132" s="41"/>
      <c r="C132" s="206" t="s">
        <v>313</v>
      </c>
      <c r="D132" s="206" t="s">
        <v>157</v>
      </c>
      <c r="E132" s="207" t="s">
        <v>2617</v>
      </c>
      <c r="F132" s="208" t="s">
        <v>2618</v>
      </c>
      <c r="G132" s="209" t="s">
        <v>160</v>
      </c>
      <c r="H132" s="210">
        <v>19</v>
      </c>
      <c r="I132" s="211"/>
      <c r="J132" s="212">
        <f>ROUND(I132*H132,2)</f>
        <v>0</v>
      </c>
      <c r="K132" s="208" t="s">
        <v>161</v>
      </c>
      <c r="L132" s="46"/>
      <c r="M132" s="213" t="s">
        <v>28</v>
      </c>
      <c r="N132" s="214" t="s">
        <v>44</v>
      </c>
      <c r="O132" s="86"/>
      <c r="P132" s="215">
        <f>O132*H132</f>
        <v>0</v>
      </c>
      <c r="Q132" s="215">
        <v>0.00014</v>
      </c>
      <c r="R132" s="215">
        <f>Q132*H132</f>
        <v>0.0026599999999999996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305</v>
      </c>
      <c r="AT132" s="217" t="s">
        <v>157</v>
      </c>
      <c r="AU132" s="217" t="s">
        <v>178</v>
      </c>
      <c r="AY132" s="19" t="s">
        <v>154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305</v>
      </c>
      <c r="BM132" s="217" t="s">
        <v>2619</v>
      </c>
    </row>
    <row r="133" spans="1:47" s="2" customFormat="1" ht="12">
      <c r="A133" s="40"/>
      <c r="B133" s="41"/>
      <c r="C133" s="42"/>
      <c r="D133" s="219" t="s">
        <v>164</v>
      </c>
      <c r="E133" s="42"/>
      <c r="F133" s="220" t="s">
        <v>2620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164</v>
      </c>
      <c r="AU133" s="19" t="s">
        <v>178</v>
      </c>
    </row>
    <row r="134" spans="1:47" s="2" customFormat="1" ht="12">
      <c r="A134" s="40"/>
      <c r="B134" s="41"/>
      <c r="C134" s="42"/>
      <c r="D134" s="224" t="s">
        <v>166</v>
      </c>
      <c r="E134" s="42"/>
      <c r="F134" s="225" t="s">
        <v>2621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166</v>
      </c>
      <c r="AU134" s="19" t="s">
        <v>178</v>
      </c>
    </row>
    <row r="135" spans="1:65" s="2" customFormat="1" ht="24.15" customHeight="1">
      <c r="A135" s="40"/>
      <c r="B135" s="41"/>
      <c r="C135" s="206" t="s">
        <v>321</v>
      </c>
      <c r="D135" s="206" t="s">
        <v>157</v>
      </c>
      <c r="E135" s="207" t="s">
        <v>2622</v>
      </c>
      <c r="F135" s="208" t="s">
        <v>2623</v>
      </c>
      <c r="G135" s="209" t="s">
        <v>160</v>
      </c>
      <c r="H135" s="210">
        <v>19</v>
      </c>
      <c r="I135" s="211"/>
      <c r="J135" s="212">
        <f>ROUND(I135*H135,2)</f>
        <v>0</v>
      </c>
      <c r="K135" s="208" t="s">
        <v>161</v>
      </c>
      <c r="L135" s="46"/>
      <c r="M135" s="213" t="s">
        <v>28</v>
      </c>
      <c r="N135" s="214" t="s">
        <v>44</v>
      </c>
      <c r="O135" s="86"/>
      <c r="P135" s="215">
        <f>O135*H135</f>
        <v>0</v>
      </c>
      <c r="Q135" s="215">
        <v>0.00025</v>
      </c>
      <c r="R135" s="215">
        <f>Q135*H135</f>
        <v>0.00475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305</v>
      </c>
      <c r="AT135" s="217" t="s">
        <v>157</v>
      </c>
      <c r="AU135" s="217" t="s">
        <v>178</v>
      </c>
      <c r="AY135" s="19" t="s">
        <v>154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305</v>
      </c>
      <c r="BM135" s="217" t="s">
        <v>2624</v>
      </c>
    </row>
    <row r="136" spans="1:47" s="2" customFormat="1" ht="12">
      <c r="A136" s="40"/>
      <c r="B136" s="41"/>
      <c r="C136" s="42"/>
      <c r="D136" s="219" t="s">
        <v>164</v>
      </c>
      <c r="E136" s="42"/>
      <c r="F136" s="220" t="s">
        <v>2625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164</v>
      </c>
      <c r="AU136" s="19" t="s">
        <v>178</v>
      </c>
    </row>
    <row r="137" spans="1:47" s="2" customFormat="1" ht="12">
      <c r="A137" s="40"/>
      <c r="B137" s="41"/>
      <c r="C137" s="42"/>
      <c r="D137" s="224" t="s">
        <v>166</v>
      </c>
      <c r="E137" s="42"/>
      <c r="F137" s="225" t="s">
        <v>2626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166</v>
      </c>
      <c r="AU137" s="19" t="s">
        <v>178</v>
      </c>
    </row>
    <row r="138" spans="1:65" s="2" customFormat="1" ht="21.75" customHeight="1">
      <c r="A138" s="40"/>
      <c r="B138" s="41"/>
      <c r="C138" s="206" t="s">
        <v>329</v>
      </c>
      <c r="D138" s="206" t="s">
        <v>157</v>
      </c>
      <c r="E138" s="207" t="s">
        <v>2627</v>
      </c>
      <c r="F138" s="208" t="s">
        <v>2628</v>
      </c>
      <c r="G138" s="209" t="s">
        <v>2629</v>
      </c>
      <c r="H138" s="210">
        <v>15</v>
      </c>
      <c r="I138" s="211"/>
      <c r="J138" s="212">
        <f>ROUND(I138*H138,2)</f>
        <v>0</v>
      </c>
      <c r="K138" s="208" t="s">
        <v>161</v>
      </c>
      <c r="L138" s="46"/>
      <c r="M138" s="213" t="s">
        <v>28</v>
      </c>
      <c r="N138" s="214" t="s">
        <v>44</v>
      </c>
      <c r="O138" s="86"/>
      <c r="P138" s="215">
        <f>O138*H138</f>
        <v>0</v>
      </c>
      <c r="Q138" s="215">
        <v>7E-05</v>
      </c>
      <c r="R138" s="215">
        <f>Q138*H138</f>
        <v>0.00105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305</v>
      </c>
      <c r="AT138" s="217" t="s">
        <v>157</v>
      </c>
      <c r="AU138" s="217" t="s">
        <v>178</v>
      </c>
      <c r="AY138" s="19" t="s">
        <v>154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305</v>
      </c>
      <c r="BM138" s="217" t="s">
        <v>2630</v>
      </c>
    </row>
    <row r="139" spans="1:47" s="2" customFormat="1" ht="12">
      <c r="A139" s="40"/>
      <c r="B139" s="41"/>
      <c r="C139" s="42"/>
      <c r="D139" s="219" t="s">
        <v>164</v>
      </c>
      <c r="E139" s="42"/>
      <c r="F139" s="220" t="s">
        <v>2631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164</v>
      </c>
      <c r="AU139" s="19" t="s">
        <v>178</v>
      </c>
    </row>
    <row r="140" spans="1:47" s="2" customFormat="1" ht="12">
      <c r="A140" s="40"/>
      <c r="B140" s="41"/>
      <c r="C140" s="42"/>
      <c r="D140" s="224" t="s">
        <v>166</v>
      </c>
      <c r="E140" s="42"/>
      <c r="F140" s="225" t="s">
        <v>2632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166</v>
      </c>
      <c r="AU140" s="19" t="s">
        <v>178</v>
      </c>
    </row>
    <row r="141" spans="1:65" s="2" customFormat="1" ht="16.5" customHeight="1">
      <c r="A141" s="40"/>
      <c r="B141" s="41"/>
      <c r="C141" s="269" t="s">
        <v>337</v>
      </c>
      <c r="D141" s="269" t="s">
        <v>627</v>
      </c>
      <c r="E141" s="270" t="s">
        <v>2633</v>
      </c>
      <c r="F141" s="271" t="s">
        <v>2634</v>
      </c>
      <c r="G141" s="272" t="s">
        <v>2629</v>
      </c>
      <c r="H141" s="273">
        <v>15</v>
      </c>
      <c r="I141" s="274"/>
      <c r="J141" s="275">
        <f>ROUND(I141*H141,2)</f>
        <v>0</v>
      </c>
      <c r="K141" s="271" t="s">
        <v>28</v>
      </c>
      <c r="L141" s="276"/>
      <c r="M141" s="277" t="s">
        <v>28</v>
      </c>
      <c r="N141" s="278" t="s">
        <v>44</v>
      </c>
      <c r="O141" s="86"/>
      <c r="P141" s="215">
        <f>O141*H141</f>
        <v>0</v>
      </c>
      <c r="Q141" s="215">
        <v>0.001</v>
      </c>
      <c r="R141" s="215">
        <f>Q141*H141</f>
        <v>0.015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442</v>
      </c>
      <c r="AT141" s="217" t="s">
        <v>627</v>
      </c>
      <c r="AU141" s="217" t="s">
        <v>178</v>
      </c>
      <c r="AY141" s="19" t="s">
        <v>154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81</v>
      </c>
      <c r="BK141" s="218">
        <f>ROUND(I141*H141,2)</f>
        <v>0</v>
      </c>
      <c r="BL141" s="19" t="s">
        <v>305</v>
      </c>
      <c r="BM141" s="217" t="s">
        <v>2635</v>
      </c>
    </row>
    <row r="142" spans="1:47" s="2" customFormat="1" ht="12">
      <c r="A142" s="40"/>
      <c r="B142" s="41"/>
      <c r="C142" s="42"/>
      <c r="D142" s="219" t="s">
        <v>164</v>
      </c>
      <c r="E142" s="42"/>
      <c r="F142" s="220" t="s">
        <v>2634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164</v>
      </c>
      <c r="AU142" s="19" t="s">
        <v>178</v>
      </c>
    </row>
    <row r="143" spans="1:47" s="2" customFormat="1" ht="12">
      <c r="A143" s="40"/>
      <c r="B143" s="41"/>
      <c r="C143" s="42"/>
      <c r="D143" s="219" t="s">
        <v>646</v>
      </c>
      <c r="E143" s="42"/>
      <c r="F143" s="279" t="s">
        <v>2636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646</v>
      </c>
      <c r="AU143" s="19" t="s">
        <v>178</v>
      </c>
    </row>
    <row r="144" spans="1:65" s="2" customFormat="1" ht="24.15" customHeight="1">
      <c r="A144" s="40"/>
      <c r="B144" s="41"/>
      <c r="C144" s="206" t="s">
        <v>7</v>
      </c>
      <c r="D144" s="206" t="s">
        <v>157</v>
      </c>
      <c r="E144" s="207" t="s">
        <v>2568</v>
      </c>
      <c r="F144" s="208" t="s">
        <v>2569</v>
      </c>
      <c r="G144" s="209" t="s">
        <v>2570</v>
      </c>
      <c r="H144" s="210">
        <v>6</v>
      </c>
      <c r="I144" s="211"/>
      <c r="J144" s="212">
        <f>ROUND(I144*H144,2)</f>
        <v>0</v>
      </c>
      <c r="K144" s="208" t="s">
        <v>161</v>
      </c>
      <c r="L144" s="46"/>
      <c r="M144" s="213" t="s">
        <v>28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305</v>
      </c>
      <c r="AT144" s="217" t="s">
        <v>157</v>
      </c>
      <c r="AU144" s="217" t="s">
        <v>178</v>
      </c>
      <c r="AY144" s="19" t="s">
        <v>154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305</v>
      </c>
      <c r="BM144" s="217" t="s">
        <v>2637</v>
      </c>
    </row>
    <row r="145" spans="1:47" s="2" customFormat="1" ht="12">
      <c r="A145" s="40"/>
      <c r="B145" s="41"/>
      <c r="C145" s="42"/>
      <c r="D145" s="219" t="s">
        <v>164</v>
      </c>
      <c r="E145" s="42"/>
      <c r="F145" s="220" t="s">
        <v>2572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164</v>
      </c>
      <c r="AU145" s="19" t="s">
        <v>178</v>
      </c>
    </row>
    <row r="146" spans="1:47" s="2" customFormat="1" ht="12">
      <c r="A146" s="40"/>
      <c r="B146" s="41"/>
      <c r="C146" s="42"/>
      <c r="D146" s="224" t="s">
        <v>166</v>
      </c>
      <c r="E146" s="42"/>
      <c r="F146" s="225" t="s">
        <v>2573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166</v>
      </c>
      <c r="AU146" s="19" t="s">
        <v>178</v>
      </c>
    </row>
    <row r="147" spans="1:65" s="2" customFormat="1" ht="24.15" customHeight="1">
      <c r="A147" s="40"/>
      <c r="B147" s="41"/>
      <c r="C147" s="206" t="s">
        <v>357</v>
      </c>
      <c r="D147" s="206" t="s">
        <v>157</v>
      </c>
      <c r="E147" s="207" t="s">
        <v>2638</v>
      </c>
      <c r="F147" s="208" t="s">
        <v>2639</v>
      </c>
      <c r="G147" s="209" t="s">
        <v>160</v>
      </c>
      <c r="H147" s="210">
        <v>4.5</v>
      </c>
      <c r="I147" s="211"/>
      <c r="J147" s="212">
        <f>ROUND(I147*H147,2)</f>
        <v>0</v>
      </c>
      <c r="K147" s="208" t="s">
        <v>161</v>
      </c>
      <c r="L147" s="46"/>
      <c r="M147" s="213" t="s">
        <v>28</v>
      </c>
      <c r="N147" s="214" t="s">
        <v>44</v>
      </c>
      <c r="O147" s="86"/>
      <c r="P147" s="215">
        <f>O147*H147</f>
        <v>0</v>
      </c>
      <c r="Q147" s="215">
        <v>0.00022</v>
      </c>
      <c r="R147" s="215">
        <f>Q147*H147</f>
        <v>0.00099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305</v>
      </c>
      <c r="AT147" s="217" t="s">
        <v>157</v>
      </c>
      <c r="AU147" s="217" t="s">
        <v>178</v>
      </c>
      <c r="AY147" s="19" t="s">
        <v>154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81</v>
      </c>
      <c r="BK147" s="218">
        <f>ROUND(I147*H147,2)</f>
        <v>0</v>
      </c>
      <c r="BL147" s="19" t="s">
        <v>305</v>
      </c>
      <c r="BM147" s="217" t="s">
        <v>2640</v>
      </c>
    </row>
    <row r="148" spans="1:47" s="2" customFormat="1" ht="12">
      <c r="A148" s="40"/>
      <c r="B148" s="41"/>
      <c r="C148" s="42"/>
      <c r="D148" s="219" t="s">
        <v>164</v>
      </c>
      <c r="E148" s="42"/>
      <c r="F148" s="220" t="s">
        <v>2641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164</v>
      </c>
      <c r="AU148" s="19" t="s">
        <v>178</v>
      </c>
    </row>
    <row r="149" spans="1:47" s="2" customFormat="1" ht="12">
      <c r="A149" s="40"/>
      <c r="B149" s="41"/>
      <c r="C149" s="42"/>
      <c r="D149" s="224" t="s">
        <v>166</v>
      </c>
      <c r="E149" s="42"/>
      <c r="F149" s="225" t="s">
        <v>2642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166</v>
      </c>
      <c r="AU149" s="19" t="s">
        <v>178</v>
      </c>
    </row>
    <row r="150" spans="1:65" s="2" customFormat="1" ht="24.15" customHeight="1">
      <c r="A150" s="40"/>
      <c r="B150" s="41"/>
      <c r="C150" s="269" t="s">
        <v>366</v>
      </c>
      <c r="D150" s="269" t="s">
        <v>627</v>
      </c>
      <c r="E150" s="270" t="s">
        <v>2643</v>
      </c>
      <c r="F150" s="271" t="s">
        <v>2644</v>
      </c>
      <c r="G150" s="272" t="s">
        <v>160</v>
      </c>
      <c r="H150" s="273">
        <v>4.5</v>
      </c>
      <c r="I150" s="274"/>
      <c r="J150" s="275">
        <f>ROUND(I150*H150,2)</f>
        <v>0</v>
      </c>
      <c r="K150" s="271" t="s">
        <v>161</v>
      </c>
      <c r="L150" s="276"/>
      <c r="M150" s="277" t="s">
        <v>28</v>
      </c>
      <c r="N150" s="278" t="s">
        <v>44</v>
      </c>
      <c r="O150" s="86"/>
      <c r="P150" s="215">
        <f>O150*H150</f>
        <v>0</v>
      </c>
      <c r="Q150" s="215">
        <v>0.0065</v>
      </c>
      <c r="R150" s="215">
        <f>Q150*H150</f>
        <v>0.029249999999999998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442</v>
      </c>
      <c r="AT150" s="217" t="s">
        <v>627</v>
      </c>
      <c r="AU150" s="217" t="s">
        <v>178</v>
      </c>
      <c r="AY150" s="19" t="s">
        <v>154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81</v>
      </c>
      <c r="BK150" s="218">
        <f>ROUND(I150*H150,2)</f>
        <v>0</v>
      </c>
      <c r="BL150" s="19" t="s">
        <v>305</v>
      </c>
      <c r="BM150" s="217" t="s">
        <v>2645</v>
      </c>
    </row>
    <row r="151" spans="1:47" s="2" customFormat="1" ht="12">
      <c r="A151" s="40"/>
      <c r="B151" s="41"/>
      <c r="C151" s="42"/>
      <c r="D151" s="219" t="s">
        <v>164</v>
      </c>
      <c r="E151" s="42"/>
      <c r="F151" s="220" t="s">
        <v>2644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164</v>
      </c>
      <c r="AU151" s="19" t="s">
        <v>178</v>
      </c>
    </row>
    <row r="152" spans="1:51" s="14" customFormat="1" ht="12">
      <c r="A152" s="14"/>
      <c r="B152" s="236"/>
      <c r="C152" s="237"/>
      <c r="D152" s="219" t="s">
        <v>168</v>
      </c>
      <c r="E152" s="238" t="s">
        <v>28</v>
      </c>
      <c r="F152" s="239" t="s">
        <v>2646</v>
      </c>
      <c r="G152" s="237"/>
      <c r="H152" s="240">
        <v>4.5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168</v>
      </c>
      <c r="AU152" s="246" t="s">
        <v>178</v>
      </c>
      <c r="AV152" s="14" t="s">
        <v>83</v>
      </c>
      <c r="AW152" s="14" t="s">
        <v>35</v>
      </c>
      <c r="AX152" s="14" t="s">
        <v>81</v>
      </c>
      <c r="AY152" s="246" t="s">
        <v>154</v>
      </c>
    </row>
    <row r="153" spans="1:65" s="2" customFormat="1" ht="24.15" customHeight="1">
      <c r="A153" s="40"/>
      <c r="B153" s="41"/>
      <c r="C153" s="206" t="s">
        <v>375</v>
      </c>
      <c r="D153" s="206" t="s">
        <v>157</v>
      </c>
      <c r="E153" s="207" t="s">
        <v>2647</v>
      </c>
      <c r="F153" s="208" t="s">
        <v>2648</v>
      </c>
      <c r="G153" s="209" t="s">
        <v>160</v>
      </c>
      <c r="H153" s="210">
        <v>4.5</v>
      </c>
      <c r="I153" s="211"/>
      <c r="J153" s="212">
        <f>ROUND(I153*H153,2)</f>
        <v>0</v>
      </c>
      <c r="K153" s="208" t="s">
        <v>161</v>
      </c>
      <c r="L153" s="46"/>
      <c r="M153" s="213" t="s">
        <v>28</v>
      </c>
      <c r="N153" s="214" t="s">
        <v>44</v>
      </c>
      <c r="O153" s="86"/>
      <c r="P153" s="215">
        <f>O153*H153</f>
        <v>0</v>
      </c>
      <c r="Q153" s="215">
        <v>0.00076</v>
      </c>
      <c r="R153" s="215">
        <f>Q153*H153</f>
        <v>0.0034200000000000003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305</v>
      </c>
      <c r="AT153" s="217" t="s">
        <v>157</v>
      </c>
      <c r="AU153" s="217" t="s">
        <v>178</v>
      </c>
      <c r="AY153" s="19" t="s">
        <v>154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81</v>
      </c>
      <c r="BK153" s="218">
        <f>ROUND(I153*H153,2)</f>
        <v>0</v>
      </c>
      <c r="BL153" s="19" t="s">
        <v>305</v>
      </c>
      <c r="BM153" s="217" t="s">
        <v>2649</v>
      </c>
    </row>
    <row r="154" spans="1:47" s="2" customFormat="1" ht="12">
      <c r="A154" s="40"/>
      <c r="B154" s="41"/>
      <c r="C154" s="42"/>
      <c r="D154" s="219" t="s">
        <v>164</v>
      </c>
      <c r="E154" s="42"/>
      <c r="F154" s="220" t="s">
        <v>2650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164</v>
      </c>
      <c r="AU154" s="19" t="s">
        <v>178</v>
      </c>
    </row>
    <row r="155" spans="1:47" s="2" customFormat="1" ht="12">
      <c r="A155" s="40"/>
      <c r="B155" s="41"/>
      <c r="C155" s="42"/>
      <c r="D155" s="224" t="s">
        <v>166</v>
      </c>
      <c r="E155" s="42"/>
      <c r="F155" s="225" t="s">
        <v>2651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178</v>
      </c>
    </row>
    <row r="156" spans="1:65" s="2" customFormat="1" ht="21.75" customHeight="1">
      <c r="A156" s="40"/>
      <c r="B156" s="41"/>
      <c r="C156" s="269" t="s">
        <v>388</v>
      </c>
      <c r="D156" s="269" t="s">
        <v>627</v>
      </c>
      <c r="E156" s="270" t="s">
        <v>2652</v>
      </c>
      <c r="F156" s="271" t="s">
        <v>2653</v>
      </c>
      <c r="G156" s="272" t="s">
        <v>549</v>
      </c>
      <c r="H156" s="273">
        <v>0.04</v>
      </c>
      <c r="I156" s="274"/>
      <c r="J156" s="275">
        <f>ROUND(I156*H156,2)</f>
        <v>0</v>
      </c>
      <c r="K156" s="271" t="s">
        <v>161</v>
      </c>
      <c r="L156" s="276"/>
      <c r="M156" s="277" t="s">
        <v>28</v>
      </c>
      <c r="N156" s="278" t="s">
        <v>44</v>
      </c>
      <c r="O156" s="86"/>
      <c r="P156" s="215">
        <f>O156*H156</f>
        <v>0</v>
      </c>
      <c r="Q156" s="215">
        <v>1</v>
      </c>
      <c r="R156" s="215">
        <f>Q156*H156</f>
        <v>0.04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442</v>
      </c>
      <c r="AT156" s="217" t="s">
        <v>627</v>
      </c>
      <c r="AU156" s="217" t="s">
        <v>178</v>
      </c>
      <c r="AY156" s="19" t="s">
        <v>154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305</v>
      </c>
      <c r="BM156" s="217" t="s">
        <v>2654</v>
      </c>
    </row>
    <row r="157" spans="1:47" s="2" customFormat="1" ht="12">
      <c r="A157" s="40"/>
      <c r="B157" s="41"/>
      <c r="C157" s="42"/>
      <c r="D157" s="219" t="s">
        <v>164</v>
      </c>
      <c r="E157" s="42"/>
      <c r="F157" s="220" t="s">
        <v>2653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164</v>
      </c>
      <c r="AU157" s="19" t="s">
        <v>178</v>
      </c>
    </row>
    <row r="158" spans="1:47" s="2" customFormat="1" ht="12">
      <c r="A158" s="40"/>
      <c r="B158" s="41"/>
      <c r="C158" s="42"/>
      <c r="D158" s="219" t="s">
        <v>646</v>
      </c>
      <c r="E158" s="42"/>
      <c r="F158" s="279" t="s">
        <v>2655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646</v>
      </c>
      <c r="AU158" s="19" t="s">
        <v>178</v>
      </c>
    </row>
    <row r="159" spans="1:51" s="14" customFormat="1" ht="12">
      <c r="A159" s="14"/>
      <c r="B159" s="236"/>
      <c r="C159" s="237"/>
      <c r="D159" s="219" t="s">
        <v>168</v>
      </c>
      <c r="E159" s="238" t="s">
        <v>28</v>
      </c>
      <c r="F159" s="239" t="s">
        <v>2656</v>
      </c>
      <c r="G159" s="237"/>
      <c r="H159" s="240">
        <v>0.04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168</v>
      </c>
      <c r="AU159" s="246" t="s">
        <v>178</v>
      </c>
      <c r="AV159" s="14" t="s">
        <v>83</v>
      </c>
      <c r="AW159" s="14" t="s">
        <v>35</v>
      </c>
      <c r="AX159" s="14" t="s">
        <v>73</v>
      </c>
      <c r="AY159" s="246" t="s">
        <v>154</v>
      </c>
    </row>
    <row r="160" spans="1:51" s="15" customFormat="1" ht="12">
      <c r="A160" s="15"/>
      <c r="B160" s="247"/>
      <c r="C160" s="248"/>
      <c r="D160" s="219" t="s">
        <v>168</v>
      </c>
      <c r="E160" s="249" t="s">
        <v>28</v>
      </c>
      <c r="F160" s="250" t="s">
        <v>222</v>
      </c>
      <c r="G160" s="248"/>
      <c r="H160" s="251">
        <v>0.04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7" t="s">
        <v>168</v>
      </c>
      <c r="AU160" s="257" t="s">
        <v>178</v>
      </c>
      <c r="AV160" s="15" t="s">
        <v>162</v>
      </c>
      <c r="AW160" s="15" t="s">
        <v>4</v>
      </c>
      <c r="AX160" s="15" t="s">
        <v>81</v>
      </c>
      <c r="AY160" s="257" t="s">
        <v>154</v>
      </c>
    </row>
    <row r="161" spans="1:65" s="2" customFormat="1" ht="24.15" customHeight="1">
      <c r="A161" s="40"/>
      <c r="B161" s="41"/>
      <c r="C161" s="206" t="s">
        <v>397</v>
      </c>
      <c r="D161" s="206" t="s">
        <v>157</v>
      </c>
      <c r="E161" s="207" t="s">
        <v>2657</v>
      </c>
      <c r="F161" s="208" t="s">
        <v>2658</v>
      </c>
      <c r="G161" s="209" t="s">
        <v>549</v>
      </c>
      <c r="H161" s="210">
        <v>0.6</v>
      </c>
      <c r="I161" s="211"/>
      <c r="J161" s="212">
        <f>ROUND(I161*H161,2)</f>
        <v>0</v>
      </c>
      <c r="K161" s="208" t="s">
        <v>161</v>
      </c>
      <c r="L161" s="46"/>
      <c r="M161" s="213" t="s">
        <v>28</v>
      </c>
      <c r="N161" s="214" t="s">
        <v>44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305</v>
      </c>
      <c r="AT161" s="217" t="s">
        <v>157</v>
      </c>
      <c r="AU161" s="217" t="s">
        <v>178</v>
      </c>
      <c r="AY161" s="19" t="s">
        <v>154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81</v>
      </c>
      <c r="BK161" s="218">
        <f>ROUND(I161*H161,2)</f>
        <v>0</v>
      </c>
      <c r="BL161" s="19" t="s">
        <v>305</v>
      </c>
      <c r="BM161" s="217" t="s">
        <v>2659</v>
      </c>
    </row>
    <row r="162" spans="1:47" s="2" customFormat="1" ht="12">
      <c r="A162" s="40"/>
      <c r="B162" s="41"/>
      <c r="C162" s="42"/>
      <c r="D162" s="219" t="s">
        <v>164</v>
      </c>
      <c r="E162" s="42"/>
      <c r="F162" s="220" t="s">
        <v>2660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164</v>
      </c>
      <c r="AU162" s="19" t="s">
        <v>178</v>
      </c>
    </row>
    <row r="163" spans="1:47" s="2" customFormat="1" ht="12">
      <c r="A163" s="40"/>
      <c r="B163" s="41"/>
      <c r="C163" s="42"/>
      <c r="D163" s="224" t="s">
        <v>166</v>
      </c>
      <c r="E163" s="42"/>
      <c r="F163" s="225" t="s">
        <v>2661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166</v>
      </c>
      <c r="AU163" s="19" t="s">
        <v>178</v>
      </c>
    </row>
    <row r="164" spans="1:63" s="12" customFormat="1" ht="20.85" customHeight="1">
      <c r="A164" s="12"/>
      <c r="B164" s="190"/>
      <c r="C164" s="191"/>
      <c r="D164" s="192" t="s">
        <v>72</v>
      </c>
      <c r="E164" s="204" t="s">
        <v>2662</v>
      </c>
      <c r="F164" s="204" t="s">
        <v>2663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SUM(P165:P220)</f>
        <v>0</v>
      </c>
      <c r="Q164" s="198"/>
      <c r="R164" s="199">
        <f>SUM(R165:R220)</f>
        <v>0.268445</v>
      </c>
      <c r="S164" s="198"/>
      <c r="T164" s="200">
        <f>SUM(T165:T220)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83</v>
      </c>
      <c r="AT164" s="202" t="s">
        <v>72</v>
      </c>
      <c r="AU164" s="202" t="s">
        <v>83</v>
      </c>
      <c r="AY164" s="201" t="s">
        <v>154</v>
      </c>
      <c r="BK164" s="203">
        <f>SUM(BK165:BK220)</f>
        <v>0</v>
      </c>
    </row>
    <row r="165" spans="1:65" s="2" customFormat="1" ht="24.15" customHeight="1">
      <c r="A165" s="40"/>
      <c r="B165" s="41"/>
      <c r="C165" s="206" t="s">
        <v>405</v>
      </c>
      <c r="D165" s="206" t="s">
        <v>157</v>
      </c>
      <c r="E165" s="207" t="s">
        <v>2664</v>
      </c>
      <c r="F165" s="208" t="s">
        <v>2665</v>
      </c>
      <c r="G165" s="209" t="s">
        <v>207</v>
      </c>
      <c r="H165" s="210">
        <v>2</v>
      </c>
      <c r="I165" s="211"/>
      <c r="J165" s="212">
        <f>ROUND(I165*H165,2)</f>
        <v>0</v>
      </c>
      <c r="K165" s="208" t="s">
        <v>161</v>
      </c>
      <c r="L165" s="46"/>
      <c r="M165" s="213" t="s">
        <v>28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305</v>
      </c>
      <c r="AT165" s="217" t="s">
        <v>157</v>
      </c>
      <c r="AU165" s="217" t="s">
        <v>178</v>
      </c>
      <c r="AY165" s="19" t="s">
        <v>154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81</v>
      </c>
      <c r="BK165" s="218">
        <f>ROUND(I165*H165,2)</f>
        <v>0</v>
      </c>
      <c r="BL165" s="19" t="s">
        <v>305</v>
      </c>
      <c r="BM165" s="217" t="s">
        <v>2666</v>
      </c>
    </row>
    <row r="166" spans="1:47" s="2" customFormat="1" ht="12">
      <c r="A166" s="40"/>
      <c r="B166" s="41"/>
      <c r="C166" s="42"/>
      <c r="D166" s="219" t="s">
        <v>164</v>
      </c>
      <c r="E166" s="42"/>
      <c r="F166" s="220" t="s">
        <v>2667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164</v>
      </c>
      <c r="AU166" s="19" t="s">
        <v>178</v>
      </c>
    </row>
    <row r="167" spans="1:47" s="2" customFormat="1" ht="12">
      <c r="A167" s="40"/>
      <c r="B167" s="41"/>
      <c r="C167" s="42"/>
      <c r="D167" s="224" t="s">
        <v>166</v>
      </c>
      <c r="E167" s="42"/>
      <c r="F167" s="225" t="s">
        <v>2668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166</v>
      </c>
      <c r="AU167" s="19" t="s">
        <v>178</v>
      </c>
    </row>
    <row r="168" spans="1:65" s="2" customFormat="1" ht="24.15" customHeight="1">
      <c r="A168" s="40"/>
      <c r="B168" s="41"/>
      <c r="C168" s="269" t="s">
        <v>413</v>
      </c>
      <c r="D168" s="269" t="s">
        <v>627</v>
      </c>
      <c r="E168" s="270" t="s">
        <v>2669</v>
      </c>
      <c r="F168" s="271" t="s">
        <v>2670</v>
      </c>
      <c r="G168" s="272" t="s">
        <v>2590</v>
      </c>
      <c r="H168" s="273">
        <v>2</v>
      </c>
      <c r="I168" s="274"/>
      <c r="J168" s="275">
        <f>ROUND(I168*H168,2)</f>
        <v>0</v>
      </c>
      <c r="K168" s="271" t="s">
        <v>28</v>
      </c>
      <c r="L168" s="276"/>
      <c r="M168" s="277" t="s">
        <v>28</v>
      </c>
      <c r="N168" s="278" t="s">
        <v>44</v>
      </c>
      <c r="O168" s="86"/>
      <c r="P168" s="215">
        <f>O168*H168</f>
        <v>0</v>
      </c>
      <c r="Q168" s="215">
        <v>0.012</v>
      </c>
      <c r="R168" s="215">
        <f>Q168*H168</f>
        <v>0.024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442</v>
      </c>
      <c r="AT168" s="217" t="s">
        <v>627</v>
      </c>
      <c r="AU168" s="217" t="s">
        <v>178</v>
      </c>
      <c r="AY168" s="19" t="s">
        <v>154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81</v>
      </c>
      <c r="BK168" s="218">
        <f>ROUND(I168*H168,2)</f>
        <v>0</v>
      </c>
      <c r="BL168" s="19" t="s">
        <v>305</v>
      </c>
      <c r="BM168" s="217" t="s">
        <v>2671</v>
      </c>
    </row>
    <row r="169" spans="1:47" s="2" customFormat="1" ht="12">
      <c r="A169" s="40"/>
      <c r="B169" s="41"/>
      <c r="C169" s="42"/>
      <c r="D169" s="219" t="s">
        <v>164</v>
      </c>
      <c r="E169" s="42"/>
      <c r="F169" s="220" t="s">
        <v>2672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164</v>
      </c>
      <c r="AU169" s="19" t="s">
        <v>178</v>
      </c>
    </row>
    <row r="170" spans="1:47" s="2" customFormat="1" ht="12">
      <c r="A170" s="40"/>
      <c r="B170" s="41"/>
      <c r="C170" s="42"/>
      <c r="D170" s="219" t="s">
        <v>646</v>
      </c>
      <c r="E170" s="42"/>
      <c r="F170" s="279" t="s">
        <v>2673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646</v>
      </c>
      <c r="AU170" s="19" t="s">
        <v>178</v>
      </c>
    </row>
    <row r="171" spans="1:65" s="2" customFormat="1" ht="16.5" customHeight="1">
      <c r="A171" s="40"/>
      <c r="B171" s="41"/>
      <c r="C171" s="269" t="s">
        <v>419</v>
      </c>
      <c r="D171" s="269" t="s">
        <v>627</v>
      </c>
      <c r="E171" s="270" t="s">
        <v>2674</v>
      </c>
      <c r="F171" s="271" t="s">
        <v>2675</v>
      </c>
      <c r="G171" s="272" t="s">
        <v>207</v>
      </c>
      <c r="H171" s="273">
        <v>2</v>
      </c>
      <c r="I171" s="274"/>
      <c r="J171" s="275">
        <f>ROUND(I171*H171,2)</f>
        <v>0</v>
      </c>
      <c r="K171" s="271" t="s">
        <v>28</v>
      </c>
      <c r="L171" s="276"/>
      <c r="M171" s="277" t="s">
        <v>28</v>
      </c>
      <c r="N171" s="278" t="s">
        <v>44</v>
      </c>
      <c r="O171" s="86"/>
      <c r="P171" s="215">
        <f>O171*H171</f>
        <v>0</v>
      </c>
      <c r="Q171" s="215">
        <v>0.0015</v>
      </c>
      <c r="R171" s="215">
        <f>Q171*H171</f>
        <v>0.003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442</v>
      </c>
      <c r="AT171" s="217" t="s">
        <v>627</v>
      </c>
      <c r="AU171" s="217" t="s">
        <v>178</v>
      </c>
      <c r="AY171" s="19" t="s">
        <v>154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305</v>
      </c>
      <c r="BM171" s="217" t="s">
        <v>2676</v>
      </c>
    </row>
    <row r="172" spans="1:47" s="2" customFormat="1" ht="12">
      <c r="A172" s="40"/>
      <c r="B172" s="41"/>
      <c r="C172" s="42"/>
      <c r="D172" s="219" t="s">
        <v>164</v>
      </c>
      <c r="E172" s="42"/>
      <c r="F172" s="220" t="s">
        <v>2677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164</v>
      </c>
      <c r="AU172" s="19" t="s">
        <v>178</v>
      </c>
    </row>
    <row r="173" spans="1:65" s="2" customFormat="1" ht="37.8" customHeight="1">
      <c r="A173" s="40"/>
      <c r="B173" s="41"/>
      <c r="C173" s="206" t="s">
        <v>425</v>
      </c>
      <c r="D173" s="206" t="s">
        <v>157</v>
      </c>
      <c r="E173" s="207" t="s">
        <v>2678</v>
      </c>
      <c r="F173" s="208" t="s">
        <v>2679</v>
      </c>
      <c r="G173" s="209" t="s">
        <v>190</v>
      </c>
      <c r="H173" s="210">
        <v>7.5</v>
      </c>
      <c r="I173" s="211"/>
      <c r="J173" s="212">
        <f>ROUND(I173*H173,2)</f>
        <v>0</v>
      </c>
      <c r="K173" s="208" t="s">
        <v>161</v>
      </c>
      <c r="L173" s="46"/>
      <c r="M173" s="213" t="s">
        <v>28</v>
      </c>
      <c r="N173" s="214" t="s">
        <v>44</v>
      </c>
      <c r="O173" s="86"/>
      <c r="P173" s="215">
        <f>O173*H173</f>
        <v>0</v>
      </c>
      <c r="Q173" s="215">
        <v>0.00344</v>
      </c>
      <c r="R173" s="215">
        <f>Q173*H173</f>
        <v>0.0258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305</v>
      </c>
      <c r="AT173" s="217" t="s">
        <v>157</v>
      </c>
      <c r="AU173" s="217" t="s">
        <v>178</v>
      </c>
      <c r="AY173" s="19" t="s">
        <v>154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81</v>
      </c>
      <c r="BK173" s="218">
        <f>ROUND(I173*H173,2)</f>
        <v>0</v>
      </c>
      <c r="BL173" s="19" t="s">
        <v>305</v>
      </c>
      <c r="BM173" s="217" t="s">
        <v>2680</v>
      </c>
    </row>
    <row r="174" spans="1:47" s="2" customFormat="1" ht="12">
      <c r="A174" s="40"/>
      <c r="B174" s="41"/>
      <c r="C174" s="42"/>
      <c r="D174" s="219" t="s">
        <v>164</v>
      </c>
      <c r="E174" s="42"/>
      <c r="F174" s="220" t="s">
        <v>2681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164</v>
      </c>
      <c r="AU174" s="19" t="s">
        <v>178</v>
      </c>
    </row>
    <row r="175" spans="1:47" s="2" customFormat="1" ht="12">
      <c r="A175" s="40"/>
      <c r="B175" s="41"/>
      <c r="C175" s="42"/>
      <c r="D175" s="224" t="s">
        <v>166</v>
      </c>
      <c r="E175" s="42"/>
      <c r="F175" s="225" t="s">
        <v>2682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166</v>
      </c>
      <c r="AU175" s="19" t="s">
        <v>178</v>
      </c>
    </row>
    <row r="176" spans="1:65" s="2" customFormat="1" ht="37.8" customHeight="1">
      <c r="A176" s="40"/>
      <c r="B176" s="41"/>
      <c r="C176" s="206" t="s">
        <v>432</v>
      </c>
      <c r="D176" s="206" t="s">
        <v>157</v>
      </c>
      <c r="E176" s="207" t="s">
        <v>2683</v>
      </c>
      <c r="F176" s="208" t="s">
        <v>2684</v>
      </c>
      <c r="G176" s="209" t="s">
        <v>190</v>
      </c>
      <c r="H176" s="210">
        <v>8</v>
      </c>
      <c r="I176" s="211"/>
      <c r="J176" s="212">
        <f>ROUND(I176*H176,2)</f>
        <v>0</v>
      </c>
      <c r="K176" s="208" t="s">
        <v>161</v>
      </c>
      <c r="L176" s="46"/>
      <c r="M176" s="213" t="s">
        <v>28</v>
      </c>
      <c r="N176" s="214" t="s">
        <v>44</v>
      </c>
      <c r="O176" s="86"/>
      <c r="P176" s="215">
        <f>O176*H176</f>
        <v>0</v>
      </c>
      <c r="Q176" s="215">
        <v>0.00817</v>
      </c>
      <c r="R176" s="215">
        <f>Q176*H176</f>
        <v>0.06536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305</v>
      </c>
      <c r="AT176" s="217" t="s">
        <v>157</v>
      </c>
      <c r="AU176" s="217" t="s">
        <v>178</v>
      </c>
      <c r="AY176" s="19" t="s">
        <v>154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81</v>
      </c>
      <c r="BK176" s="218">
        <f>ROUND(I176*H176,2)</f>
        <v>0</v>
      </c>
      <c r="BL176" s="19" t="s">
        <v>305</v>
      </c>
      <c r="BM176" s="217" t="s">
        <v>2685</v>
      </c>
    </row>
    <row r="177" spans="1:47" s="2" customFormat="1" ht="12">
      <c r="A177" s="40"/>
      <c r="B177" s="41"/>
      <c r="C177" s="42"/>
      <c r="D177" s="219" t="s">
        <v>164</v>
      </c>
      <c r="E177" s="42"/>
      <c r="F177" s="220" t="s">
        <v>2686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164</v>
      </c>
      <c r="AU177" s="19" t="s">
        <v>178</v>
      </c>
    </row>
    <row r="178" spans="1:47" s="2" customFormat="1" ht="12">
      <c r="A178" s="40"/>
      <c r="B178" s="41"/>
      <c r="C178" s="42"/>
      <c r="D178" s="224" t="s">
        <v>166</v>
      </c>
      <c r="E178" s="42"/>
      <c r="F178" s="225" t="s">
        <v>2687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166</v>
      </c>
      <c r="AU178" s="19" t="s">
        <v>178</v>
      </c>
    </row>
    <row r="179" spans="1:65" s="2" customFormat="1" ht="24.15" customHeight="1">
      <c r="A179" s="40"/>
      <c r="B179" s="41"/>
      <c r="C179" s="206" t="s">
        <v>442</v>
      </c>
      <c r="D179" s="206" t="s">
        <v>157</v>
      </c>
      <c r="E179" s="207" t="s">
        <v>2688</v>
      </c>
      <c r="F179" s="208" t="s">
        <v>2689</v>
      </c>
      <c r="G179" s="209" t="s">
        <v>190</v>
      </c>
      <c r="H179" s="210">
        <v>2.5</v>
      </c>
      <c r="I179" s="211"/>
      <c r="J179" s="212">
        <f>ROUND(I179*H179,2)</f>
        <v>0</v>
      </c>
      <c r="K179" s="208" t="s">
        <v>28</v>
      </c>
      <c r="L179" s="46"/>
      <c r="M179" s="213" t="s">
        <v>28</v>
      </c>
      <c r="N179" s="214" t="s">
        <v>44</v>
      </c>
      <c r="O179" s="86"/>
      <c r="P179" s="215">
        <f>O179*H179</f>
        <v>0</v>
      </c>
      <c r="Q179" s="215">
        <v>0.02706</v>
      </c>
      <c r="R179" s="215">
        <f>Q179*H179</f>
        <v>0.06765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305</v>
      </c>
      <c r="AT179" s="217" t="s">
        <v>157</v>
      </c>
      <c r="AU179" s="217" t="s">
        <v>178</v>
      </c>
      <c r="AY179" s="19" t="s">
        <v>154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81</v>
      </c>
      <c r="BK179" s="218">
        <f>ROUND(I179*H179,2)</f>
        <v>0</v>
      </c>
      <c r="BL179" s="19" t="s">
        <v>305</v>
      </c>
      <c r="BM179" s="217" t="s">
        <v>2690</v>
      </c>
    </row>
    <row r="180" spans="1:47" s="2" customFormat="1" ht="12">
      <c r="A180" s="40"/>
      <c r="B180" s="41"/>
      <c r="C180" s="42"/>
      <c r="D180" s="219" t="s">
        <v>164</v>
      </c>
      <c r="E180" s="42"/>
      <c r="F180" s="220" t="s">
        <v>2691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164</v>
      </c>
      <c r="AU180" s="19" t="s">
        <v>178</v>
      </c>
    </row>
    <row r="181" spans="1:47" s="2" customFormat="1" ht="12">
      <c r="A181" s="40"/>
      <c r="B181" s="41"/>
      <c r="C181" s="42"/>
      <c r="D181" s="219" t="s">
        <v>646</v>
      </c>
      <c r="E181" s="42"/>
      <c r="F181" s="279" t="s">
        <v>2692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646</v>
      </c>
      <c r="AU181" s="19" t="s">
        <v>178</v>
      </c>
    </row>
    <row r="182" spans="1:65" s="2" customFormat="1" ht="37.8" customHeight="1">
      <c r="A182" s="40"/>
      <c r="B182" s="41"/>
      <c r="C182" s="206" t="s">
        <v>446</v>
      </c>
      <c r="D182" s="206" t="s">
        <v>157</v>
      </c>
      <c r="E182" s="207" t="s">
        <v>2693</v>
      </c>
      <c r="F182" s="208" t="s">
        <v>2694</v>
      </c>
      <c r="G182" s="209" t="s">
        <v>207</v>
      </c>
      <c r="H182" s="210">
        <v>1</v>
      </c>
      <c r="I182" s="211"/>
      <c r="J182" s="212">
        <f>ROUND(I182*H182,2)</f>
        <v>0</v>
      </c>
      <c r="K182" s="208" t="s">
        <v>161</v>
      </c>
      <c r="L182" s="46"/>
      <c r="M182" s="213" t="s">
        <v>28</v>
      </c>
      <c r="N182" s="214" t="s">
        <v>44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305</v>
      </c>
      <c r="AT182" s="217" t="s">
        <v>157</v>
      </c>
      <c r="AU182" s="217" t="s">
        <v>178</v>
      </c>
      <c r="AY182" s="19" t="s">
        <v>154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81</v>
      </c>
      <c r="BK182" s="218">
        <f>ROUND(I182*H182,2)</f>
        <v>0</v>
      </c>
      <c r="BL182" s="19" t="s">
        <v>305</v>
      </c>
      <c r="BM182" s="217" t="s">
        <v>2695</v>
      </c>
    </row>
    <row r="183" spans="1:47" s="2" customFormat="1" ht="12">
      <c r="A183" s="40"/>
      <c r="B183" s="41"/>
      <c r="C183" s="42"/>
      <c r="D183" s="219" t="s">
        <v>164</v>
      </c>
      <c r="E183" s="42"/>
      <c r="F183" s="220" t="s">
        <v>2696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164</v>
      </c>
      <c r="AU183" s="19" t="s">
        <v>178</v>
      </c>
    </row>
    <row r="184" spans="1:47" s="2" customFormat="1" ht="12">
      <c r="A184" s="40"/>
      <c r="B184" s="41"/>
      <c r="C184" s="42"/>
      <c r="D184" s="224" t="s">
        <v>166</v>
      </c>
      <c r="E184" s="42"/>
      <c r="F184" s="225" t="s">
        <v>2697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166</v>
      </c>
      <c r="AU184" s="19" t="s">
        <v>178</v>
      </c>
    </row>
    <row r="185" spans="1:65" s="2" customFormat="1" ht="16.5" customHeight="1">
      <c r="A185" s="40"/>
      <c r="B185" s="41"/>
      <c r="C185" s="269" t="s">
        <v>449</v>
      </c>
      <c r="D185" s="269" t="s">
        <v>627</v>
      </c>
      <c r="E185" s="270" t="s">
        <v>2698</v>
      </c>
      <c r="F185" s="271" t="s">
        <v>2699</v>
      </c>
      <c r="G185" s="272" t="s">
        <v>207</v>
      </c>
      <c r="H185" s="273">
        <v>1</v>
      </c>
      <c r="I185" s="274"/>
      <c r="J185" s="275">
        <f>ROUND(I185*H185,2)</f>
        <v>0</v>
      </c>
      <c r="K185" s="271" t="s">
        <v>28</v>
      </c>
      <c r="L185" s="276"/>
      <c r="M185" s="277" t="s">
        <v>28</v>
      </c>
      <c r="N185" s="278" t="s">
        <v>44</v>
      </c>
      <c r="O185" s="86"/>
      <c r="P185" s="215">
        <f>O185*H185</f>
        <v>0</v>
      </c>
      <c r="Q185" s="215">
        <v>0.011</v>
      </c>
      <c r="R185" s="215">
        <f>Q185*H185</f>
        <v>0.011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442</v>
      </c>
      <c r="AT185" s="217" t="s">
        <v>627</v>
      </c>
      <c r="AU185" s="217" t="s">
        <v>178</v>
      </c>
      <c r="AY185" s="19" t="s">
        <v>154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81</v>
      </c>
      <c r="BK185" s="218">
        <f>ROUND(I185*H185,2)</f>
        <v>0</v>
      </c>
      <c r="BL185" s="19" t="s">
        <v>305</v>
      </c>
      <c r="BM185" s="217" t="s">
        <v>2700</v>
      </c>
    </row>
    <row r="186" spans="1:47" s="2" customFormat="1" ht="12">
      <c r="A186" s="40"/>
      <c r="B186" s="41"/>
      <c r="C186" s="42"/>
      <c r="D186" s="219" t="s">
        <v>164</v>
      </c>
      <c r="E186" s="42"/>
      <c r="F186" s="220" t="s">
        <v>2701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164</v>
      </c>
      <c r="AU186" s="19" t="s">
        <v>178</v>
      </c>
    </row>
    <row r="187" spans="1:65" s="2" customFormat="1" ht="24.15" customHeight="1">
      <c r="A187" s="40"/>
      <c r="B187" s="41"/>
      <c r="C187" s="206" t="s">
        <v>453</v>
      </c>
      <c r="D187" s="206" t="s">
        <v>157</v>
      </c>
      <c r="E187" s="207" t="s">
        <v>2612</v>
      </c>
      <c r="F187" s="208" t="s">
        <v>2613</v>
      </c>
      <c r="G187" s="209" t="s">
        <v>160</v>
      </c>
      <c r="H187" s="210">
        <v>6</v>
      </c>
      <c r="I187" s="211"/>
      <c r="J187" s="212">
        <f>ROUND(I187*H187,2)</f>
        <v>0</v>
      </c>
      <c r="K187" s="208" t="s">
        <v>161</v>
      </c>
      <c r="L187" s="46"/>
      <c r="M187" s="213" t="s">
        <v>28</v>
      </c>
      <c r="N187" s="214" t="s">
        <v>44</v>
      </c>
      <c r="O187" s="86"/>
      <c r="P187" s="215">
        <f>O187*H187</f>
        <v>0</v>
      </c>
      <c r="Q187" s="215">
        <v>0.00016</v>
      </c>
      <c r="R187" s="215">
        <f>Q187*H187</f>
        <v>0.0009600000000000001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305</v>
      </c>
      <c r="AT187" s="217" t="s">
        <v>157</v>
      </c>
      <c r="AU187" s="217" t="s">
        <v>178</v>
      </c>
      <c r="AY187" s="19" t="s">
        <v>154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305</v>
      </c>
      <c r="BM187" s="217" t="s">
        <v>2702</v>
      </c>
    </row>
    <row r="188" spans="1:47" s="2" customFormat="1" ht="12">
      <c r="A188" s="40"/>
      <c r="B188" s="41"/>
      <c r="C188" s="42"/>
      <c r="D188" s="219" t="s">
        <v>164</v>
      </c>
      <c r="E188" s="42"/>
      <c r="F188" s="220" t="s">
        <v>2615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164</v>
      </c>
      <c r="AU188" s="19" t="s">
        <v>178</v>
      </c>
    </row>
    <row r="189" spans="1:47" s="2" customFormat="1" ht="12">
      <c r="A189" s="40"/>
      <c r="B189" s="41"/>
      <c r="C189" s="42"/>
      <c r="D189" s="224" t="s">
        <v>166</v>
      </c>
      <c r="E189" s="42"/>
      <c r="F189" s="225" t="s">
        <v>2616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166</v>
      </c>
      <c r="AU189" s="19" t="s">
        <v>178</v>
      </c>
    </row>
    <row r="190" spans="1:65" s="2" customFormat="1" ht="24.15" customHeight="1">
      <c r="A190" s="40"/>
      <c r="B190" s="41"/>
      <c r="C190" s="206" t="s">
        <v>458</v>
      </c>
      <c r="D190" s="206" t="s">
        <v>157</v>
      </c>
      <c r="E190" s="207" t="s">
        <v>2617</v>
      </c>
      <c r="F190" s="208" t="s">
        <v>2618</v>
      </c>
      <c r="G190" s="209" t="s">
        <v>160</v>
      </c>
      <c r="H190" s="210">
        <v>6</v>
      </c>
      <c r="I190" s="211"/>
      <c r="J190" s="212">
        <f>ROUND(I190*H190,2)</f>
        <v>0</v>
      </c>
      <c r="K190" s="208" t="s">
        <v>161</v>
      </c>
      <c r="L190" s="46"/>
      <c r="M190" s="213" t="s">
        <v>28</v>
      </c>
      <c r="N190" s="214" t="s">
        <v>44</v>
      </c>
      <c r="O190" s="86"/>
      <c r="P190" s="215">
        <f>O190*H190</f>
        <v>0</v>
      </c>
      <c r="Q190" s="215">
        <v>0.00014</v>
      </c>
      <c r="R190" s="215">
        <f>Q190*H190</f>
        <v>0.0008399999999999999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305</v>
      </c>
      <c r="AT190" s="217" t="s">
        <v>157</v>
      </c>
      <c r="AU190" s="217" t="s">
        <v>178</v>
      </c>
      <c r="AY190" s="19" t="s">
        <v>154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81</v>
      </c>
      <c r="BK190" s="218">
        <f>ROUND(I190*H190,2)</f>
        <v>0</v>
      </c>
      <c r="BL190" s="19" t="s">
        <v>305</v>
      </c>
      <c r="BM190" s="217" t="s">
        <v>2703</v>
      </c>
    </row>
    <row r="191" spans="1:47" s="2" customFormat="1" ht="12">
      <c r="A191" s="40"/>
      <c r="B191" s="41"/>
      <c r="C191" s="42"/>
      <c r="D191" s="219" t="s">
        <v>164</v>
      </c>
      <c r="E191" s="42"/>
      <c r="F191" s="220" t="s">
        <v>2620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164</v>
      </c>
      <c r="AU191" s="19" t="s">
        <v>178</v>
      </c>
    </row>
    <row r="192" spans="1:47" s="2" customFormat="1" ht="12">
      <c r="A192" s="40"/>
      <c r="B192" s="41"/>
      <c r="C192" s="42"/>
      <c r="D192" s="224" t="s">
        <v>166</v>
      </c>
      <c r="E192" s="42"/>
      <c r="F192" s="225" t="s">
        <v>2621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166</v>
      </c>
      <c r="AU192" s="19" t="s">
        <v>178</v>
      </c>
    </row>
    <row r="193" spans="1:65" s="2" customFormat="1" ht="24.15" customHeight="1">
      <c r="A193" s="40"/>
      <c r="B193" s="41"/>
      <c r="C193" s="206" t="s">
        <v>465</v>
      </c>
      <c r="D193" s="206" t="s">
        <v>157</v>
      </c>
      <c r="E193" s="207" t="s">
        <v>2622</v>
      </c>
      <c r="F193" s="208" t="s">
        <v>2623</v>
      </c>
      <c r="G193" s="209" t="s">
        <v>160</v>
      </c>
      <c r="H193" s="210">
        <v>6</v>
      </c>
      <c r="I193" s="211"/>
      <c r="J193" s="212">
        <f>ROUND(I193*H193,2)</f>
        <v>0</v>
      </c>
      <c r="K193" s="208" t="s">
        <v>161</v>
      </c>
      <c r="L193" s="46"/>
      <c r="M193" s="213" t="s">
        <v>28</v>
      </c>
      <c r="N193" s="214" t="s">
        <v>44</v>
      </c>
      <c r="O193" s="86"/>
      <c r="P193" s="215">
        <f>O193*H193</f>
        <v>0</v>
      </c>
      <c r="Q193" s="215">
        <v>0.00025</v>
      </c>
      <c r="R193" s="215">
        <f>Q193*H193</f>
        <v>0.0015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305</v>
      </c>
      <c r="AT193" s="217" t="s">
        <v>157</v>
      </c>
      <c r="AU193" s="217" t="s">
        <v>178</v>
      </c>
      <c r="AY193" s="19" t="s">
        <v>154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81</v>
      </c>
      <c r="BK193" s="218">
        <f>ROUND(I193*H193,2)</f>
        <v>0</v>
      </c>
      <c r="BL193" s="19" t="s">
        <v>305</v>
      </c>
      <c r="BM193" s="217" t="s">
        <v>2704</v>
      </c>
    </row>
    <row r="194" spans="1:47" s="2" customFormat="1" ht="12">
      <c r="A194" s="40"/>
      <c r="B194" s="41"/>
      <c r="C194" s="42"/>
      <c r="D194" s="219" t="s">
        <v>164</v>
      </c>
      <c r="E194" s="42"/>
      <c r="F194" s="220" t="s">
        <v>2625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164</v>
      </c>
      <c r="AU194" s="19" t="s">
        <v>178</v>
      </c>
    </row>
    <row r="195" spans="1:47" s="2" customFormat="1" ht="12">
      <c r="A195" s="40"/>
      <c r="B195" s="41"/>
      <c r="C195" s="42"/>
      <c r="D195" s="224" t="s">
        <v>166</v>
      </c>
      <c r="E195" s="42"/>
      <c r="F195" s="225" t="s">
        <v>2626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166</v>
      </c>
      <c r="AU195" s="19" t="s">
        <v>178</v>
      </c>
    </row>
    <row r="196" spans="1:65" s="2" customFormat="1" ht="21.75" customHeight="1">
      <c r="A196" s="40"/>
      <c r="B196" s="41"/>
      <c r="C196" s="206" t="s">
        <v>474</v>
      </c>
      <c r="D196" s="206" t="s">
        <v>157</v>
      </c>
      <c r="E196" s="207" t="s">
        <v>2627</v>
      </c>
      <c r="F196" s="208" t="s">
        <v>2628</v>
      </c>
      <c r="G196" s="209" t="s">
        <v>2629</v>
      </c>
      <c r="H196" s="210">
        <v>10</v>
      </c>
      <c r="I196" s="211"/>
      <c r="J196" s="212">
        <f>ROUND(I196*H196,2)</f>
        <v>0</v>
      </c>
      <c r="K196" s="208" t="s">
        <v>161</v>
      </c>
      <c r="L196" s="46"/>
      <c r="M196" s="213" t="s">
        <v>28</v>
      </c>
      <c r="N196" s="214" t="s">
        <v>44</v>
      </c>
      <c r="O196" s="86"/>
      <c r="P196" s="215">
        <f>O196*H196</f>
        <v>0</v>
      </c>
      <c r="Q196" s="215">
        <v>7E-05</v>
      </c>
      <c r="R196" s="215">
        <f>Q196*H196</f>
        <v>0.0006999999999999999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305</v>
      </c>
      <c r="AT196" s="217" t="s">
        <v>157</v>
      </c>
      <c r="AU196" s="217" t="s">
        <v>178</v>
      </c>
      <c r="AY196" s="19" t="s">
        <v>154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81</v>
      </c>
      <c r="BK196" s="218">
        <f>ROUND(I196*H196,2)</f>
        <v>0</v>
      </c>
      <c r="BL196" s="19" t="s">
        <v>305</v>
      </c>
      <c r="BM196" s="217" t="s">
        <v>2705</v>
      </c>
    </row>
    <row r="197" spans="1:47" s="2" customFormat="1" ht="12">
      <c r="A197" s="40"/>
      <c r="B197" s="41"/>
      <c r="C197" s="42"/>
      <c r="D197" s="219" t="s">
        <v>164</v>
      </c>
      <c r="E197" s="42"/>
      <c r="F197" s="220" t="s">
        <v>2631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164</v>
      </c>
      <c r="AU197" s="19" t="s">
        <v>178</v>
      </c>
    </row>
    <row r="198" spans="1:47" s="2" customFormat="1" ht="12">
      <c r="A198" s="40"/>
      <c r="B198" s="41"/>
      <c r="C198" s="42"/>
      <c r="D198" s="224" t="s">
        <v>166</v>
      </c>
      <c r="E198" s="42"/>
      <c r="F198" s="225" t="s">
        <v>2632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166</v>
      </c>
      <c r="AU198" s="19" t="s">
        <v>178</v>
      </c>
    </row>
    <row r="199" spans="1:65" s="2" customFormat="1" ht="16.5" customHeight="1">
      <c r="A199" s="40"/>
      <c r="B199" s="41"/>
      <c r="C199" s="269" t="s">
        <v>480</v>
      </c>
      <c r="D199" s="269" t="s">
        <v>627</v>
      </c>
      <c r="E199" s="270" t="s">
        <v>2633</v>
      </c>
      <c r="F199" s="271" t="s">
        <v>2634</v>
      </c>
      <c r="G199" s="272" t="s">
        <v>2629</v>
      </c>
      <c r="H199" s="273">
        <v>10</v>
      </c>
      <c r="I199" s="274"/>
      <c r="J199" s="275">
        <f>ROUND(I199*H199,2)</f>
        <v>0</v>
      </c>
      <c r="K199" s="271" t="s">
        <v>28</v>
      </c>
      <c r="L199" s="276"/>
      <c r="M199" s="277" t="s">
        <v>28</v>
      </c>
      <c r="N199" s="278" t="s">
        <v>44</v>
      </c>
      <c r="O199" s="86"/>
      <c r="P199" s="215">
        <f>O199*H199</f>
        <v>0</v>
      </c>
      <c r="Q199" s="215">
        <v>0.001</v>
      </c>
      <c r="R199" s="215">
        <f>Q199*H199</f>
        <v>0.01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442</v>
      </c>
      <c r="AT199" s="217" t="s">
        <v>627</v>
      </c>
      <c r="AU199" s="217" t="s">
        <v>178</v>
      </c>
      <c r="AY199" s="19" t="s">
        <v>154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81</v>
      </c>
      <c r="BK199" s="218">
        <f>ROUND(I199*H199,2)</f>
        <v>0</v>
      </c>
      <c r="BL199" s="19" t="s">
        <v>305</v>
      </c>
      <c r="BM199" s="217" t="s">
        <v>2706</v>
      </c>
    </row>
    <row r="200" spans="1:47" s="2" customFormat="1" ht="12">
      <c r="A200" s="40"/>
      <c r="B200" s="41"/>
      <c r="C200" s="42"/>
      <c r="D200" s="219" t="s">
        <v>164</v>
      </c>
      <c r="E200" s="42"/>
      <c r="F200" s="220" t="s">
        <v>2634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164</v>
      </c>
      <c r="AU200" s="19" t="s">
        <v>178</v>
      </c>
    </row>
    <row r="201" spans="1:65" s="2" customFormat="1" ht="24.15" customHeight="1">
      <c r="A201" s="40"/>
      <c r="B201" s="41"/>
      <c r="C201" s="206" t="s">
        <v>486</v>
      </c>
      <c r="D201" s="206" t="s">
        <v>157</v>
      </c>
      <c r="E201" s="207" t="s">
        <v>2568</v>
      </c>
      <c r="F201" s="208" t="s">
        <v>2569</v>
      </c>
      <c r="G201" s="209" t="s">
        <v>2570</v>
      </c>
      <c r="H201" s="210">
        <v>4</v>
      </c>
      <c r="I201" s="211"/>
      <c r="J201" s="212">
        <f>ROUND(I201*H201,2)</f>
        <v>0</v>
      </c>
      <c r="K201" s="208" t="s">
        <v>161</v>
      </c>
      <c r="L201" s="46"/>
      <c r="M201" s="213" t="s">
        <v>28</v>
      </c>
      <c r="N201" s="214" t="s">
        <v>44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305</v>
      </c>
      <c r="AT201" s="217" t="s">
        <v>157</v>
      </c>
      <c r="AU201" s="217" t="s">
        <v>178</v>
      </c>
      <c r="AY201" s="19" t="s">
        <v>154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81</v>
      </c>
      <c r="BK201" s="218">
        <f>ROUND(I201*H201,2)</f>
        <v>0</v>
      </c>
      <c r="BL201" s="19" t="s">
        <v>305</v>
      </c>
      <c r="BM201" s="217" t="s">
        <v>2707</v>
      </c>
    </row>
    <row r="202" spans="1:47" s="2" customFormat="1" ht="12">
      <c r="A202" s="40"/>
      <c r="B202" s="41"/>
      <c r="C202" s="42"/>
      <c r="D202" s="219" t="s">
        <v>164</v>
      </c>
      <c r="E202" s="42"/>
      <c r="F202" s="220" t="s">
        <v>2572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164</v>
      </c>
      <c r="AU202" s="19" t="s">
        <v>178</v>
      </c>
    </row>
    <row r="203" spans="1:47" s="2" customFormat="1" ht="12">
      <c r="A203" s="40"/>
      <c r="B203" s="41"/>
      <c r="C203" s="42"/>
      <c r="D203" s="224" t="s">
        <v>166</v>
      </c>
      <c r="E203" s="42"/>
      <c r="F203" s="225" t="s">
        <v>2573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166</v>
      </c>
      <c r="AU203" s="19" t="s">
        <v>178</v>
      </c>
    </row>
    <row r="204" spans="1:65" s="2" customFormat="1" ht="24.15" customHeight="1">
      <c r="A204" s="40"/>
      <c r="B204" s="41"/>
      <c r="C204" s="206" t="s">
        <v>496</v>
      </c>
      <c r="D204" s="206" t="s">
        <v>157</v>
      </c>
      <c r="E204" s="207" t="s">
        <v>2638</v>
      </c>
      <c r="F204" s="208" t="s">
        <v>2639</v>
      </c>
      <c r="G204" s="209" t="s">
        <v>160</v>
      </c>
      <c r="H204" s="210">
        <v>3.5</v>
      </c>
      <c r="I204" s="211"/>
      <c r="J204" s="212">
        <f>ROUND(I204*H204,2)</f>
        <v>0</v>
      </c>
      <c r="K204" s="208" t="s">
        <v>161</v>
      </c>
      <c r="L204" s="46"/>
      <c r="M204" s="213" t="s">
        <v>28</v>
      </c>
      <c r="N204" s="214" t="s">
        <v>44</v>
      </c>
      <c r="O204" s="86"/>
      <c r="P204" s="215">
        <f>O204*H204</f>
        <v>0</v>
      </c>
      <c r="Q204" s="215">
        <v>0.00022</v>
      </c>
      <c r="R204" s="215">
        <f>Q204*H204</f>
        <v>0.0007700000000000001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305</v>
      </c>
      <c r="AT204" s="217" t="s">
        <v>157</v>
      </c>
      <c r="AU204" s="217" t="s">
        <v>178</v>
      </c>
      <c r="AY204" s="19" t="s">
        <v>154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81</v>
      </c>
      <c r="BK204" s="218">
        <f>ROUND(I204*H204,2)</f>
        <v>0</v>
      </c>
      <c r="BL204" s="19" t="s">
        <v>305</v>
      </c>
      <c r="BM204" s="217" t="s">
        <v>2708</v>
      </c>
    </row>
    <row r="205" spans="1:47" s="2" customFormat="1" ht="12">
      <c r="A205" s="40"/>
      <c r="B205" s="41"/>
      <c r="C205" s="42"/>
      <c r="D205" s="219" t="s">
        <v>164</v>
      </c>
      <c r="E205" s="42"/>
      <c r="F205" s="220" t="s">
        <v>2641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164</v>
      </c>
      <c r="AU205" s="19" t="s">
        <v>178</v>
      </c>
    </row>
    <row r="206" spans="1:47" s="2" customFormat="1" ht="12">
      <c r="A206" s="40"/>
      <c r="B206" s="41"/>
      <c r="C206" s="42"/>
      <c r="D206" s="224" t="s">
        <v>166</v>
      </c>
      <c r="E206" s="42"/>
      <c r="F206" s="225" t="s">
        <v>2642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166</v>
      </c>
      <c r="AU206" s="19" t="s">
        <v>178</v>
      </c>
    </row>
    <row r="207" spans="1:65" s="2" customFormat="1" ht="24.15" customHeight="1">
      <c r="A207" s="40"/>
      <c r="B207" s="41"/>
      <c r="C207" s="269" t="s">
        <v>504</v>
      </c>
      <c r="D207" s="269" t="s">
        <v>627</v>
      </c>
      <c r="E207" s="270" t="s">
        <v>2643</v>
      </c>
      <c r="F207" s="271" t="s">
        <v>2644</v>
      </c>
      <c r="G207" s="272" t="s">
        <v>160</v>
      </c>
      <c r="H207" s="273">
        <v>3.57</v>
      </c>
      <c r="I207" s="274"/>
      <c r="J207" s="275">
        <f>ROUND(I207*H207,2)</f>
        <v>0</v>
      </c>
      <c r="K207" s="271" t="s">
        <v>161</v>
      </c>
      <c r="L207" s="276"/>
      <c r="M207" s="277" t="s">
        <v>28</v>
      </c>
      <c r="N207" s="278" t="s">
        <v>44</v>
      </c>
      <c r="O207" s="86"/>
      <c r="P207" s="215">
        <f>O207*H207</f>
        <v>0</v>
      </c>
      <c r="Q207" s="215">
        <v>0.0065</v>
      </c>
      <c r="R207" s="215">
        <f>Q207*H207</f>
        <v>0.023204999999999996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442</v>
      </c>
      <c r="AT207" s="217" t="s">
        <v>627</v>
      </c>
      <c r="AU207" s="217" t="s">
        <v>178</v>
      </c>
      <c r="AY207" s="19" t="s">
        <v>154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305</v>
      </c>
      <c r="BM207" s="217" t="s">
        <v>2709</v>
      </c>
    </row>
    <row r="208" spans="1:47" s="2" customFormat="1" ht="12">
      <c r="A208" s="40"/>
      <c r="B208" s="41"/>
      <c r="C208" s="42"/>
      <c r="D208" s="219" t="s">
        <v>164</v>
      </c>
      <c r="E208" s="42"/>
      <c r="F208" s="220" t="s">
        <v>2644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164</v>
      </c>
      <c r="AU208" s="19" t="s">
        <v>178</v>
      </c>
    </row>
    <row r="209" spans="1:51" s="14" customFormat="1" ht="12">
      <c r="A209" s="14"/>
      <c r="B209" s="236"/>
      <c r="C209" s="237"/>
      <c r="D209" s="219" t="s">
        <v>168</v>
      </c>
      <c r="E209" s="238" t="s">
        <v>28</v>
      </c>
      <c r="F209" s="239" t="s">
        <v>2710</v>
      </c>
      <c r="G209" s="237"/>
      <c r="H209" s="240">
        <v>3.57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168</v>
      </c>
      <c r="AU209" s="246" t="s">
        <v>178</v>
      </c>
      <c r="AV209" s="14" t="s">
        <v>83</v>
      </c>
      <c r="AW209" s="14" t="s">
        <v>35</v>
      </c>
      <c r="AX209" s="14" t="s">
        <v>81</v>
      </c>
      <c r="AY209" s="246" t="s">
        <v>154</v>
      </c>
    </row>
    <row r="210" spans="1:65" s="2" customFormat="1" ht="24.15" customHeight="1">
      <c r="A210" s="40"/>
      <c r="B210" s="41"/>
      <c r="C210" s="206" t="s">
        <v>507</v>
      </c>
      <c r="D210" s="206" t="s">
        <v>157</v>
      </c>
      <c r="E210" s="207" t="s">
        <v>2647</v>
      </c>
      <c r="F210" s="208" t="s">
        <v>2648</v>
      </c>
      <c r="G210" s="209" t="s">
        <v>160</v>
      </c>
      <c r="H210" s="210">
        <v>3.5</v>
      </c>
      <c r="I210" s="211"/>
      <c r="J210" s="212">
        <f>ROUND(I210*H210,2)</f>
        <v>0</v>
      </c>
      <c r="K210" s="208" t="s">
        <v>161</v>
      </c>
      <c r="L210" s="46"/>
      <c r="M210" s="213" t="s">
        <v>28</v>
      </c>
      <c r="N210" s="214" t="s">
        <v>44</v>
      </c>
      <c r="O210" s="86"/>
      <c r="P210" s="215">
        <f>O210*H210</f>
        <v>0</v>
      </c>
      <c r="Q210" s="215">
        <v>0.00076</v>
      </c>
      <c r="R210" s="215">
        <f>Q210*H210</f>
        <v>0.00266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305</v>
      </c>
      <c r="AT210" s="217" t="s">
        <v>157</v>
      </c>
      <c r="AU210" s="217" t="s">
        <v>178</v>
      </c>
      <c r="AY210" s="19" t="s">
        <v>154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81</v>
      </c>
      <c r="BK210" s="218">
        <f>ROUND(I210*H210,2)</f>
        <v>0</v>
      </c>
      <c r="BL210" s="19" t="s">
        <v>305</v>
      </c>
      <c r="BM210" s="217" t="s">
        <v>2711</v>
      </c>
    </row>
    <row r="211" spans="1:47" s="2" customFormat="1" ht="12">
      <c r="A211" s="40"/>
      <c r="B211" s="41"/>
      <c r="C211" s="42"/>
      <c r="D211" s="219" t="s">
        <v>164</v>
      </c>
      <c r="E211" s="42"/>
      <c r="F211" s="220" t="s">
        <v>2650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164</v>
      </c>
      <c r="AU211" s="19" t="s">
        <v>178</v>
      </c>
    </row>
    <row r="212" spans="1:47" s="2" customFormat="1" ht="12">
      <c r="A212" s="40"/>
      <c r="B212" s="41"/>
      <c r="C212" s="42"/>
      <c r="D212" s="224" t="s">
        <v>166</v>
      </c>
      <c r="E212" s="42"/>
      <c r="F212" s="225" t="s">
        <v>2651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166</v>
      </c>
      <c r="AU212" s="19" t="s">
        <v>178</v>
      </c>
    </row>
    <row r="213" spans="1:65" s="2" customFormat="1" ht="21.75" customHeight="1">
      <c r="A213" s="40"/>
      <c r="B213" s="41"/>
      <c r="C213" s="269" t="s">
        <v>509</v>
      </c>
      <c r="D213" s="269" t="s">
        <v>627</v>
      </c>
      <c r="E213" s="270" t="s">
        <v>2652</v>
      </c>
      <c r="F213" s="271" t="s">
        <v>2653</v>
      </c>
      <c r="G213" s="272" t="s">
        <v>549</v>
      </c>
      <c r="H213" s="273">
        <v>0.031</v>
      </c>
      <c r="I213" s="274"/>
      <c r="J213" s="275">
        <f>ROUND(I213*H213,2)</f>
        <v>0</v>
      </c>
      <c r="K213" s="271" t="s">
        <v>161</v>
      </c>
      <c r="L213" s="276"/>
      <c r="M213" s="277" t="s">
        <v>28</v>
      </c>
      <c r="N213" s="278" t="s">
        <v>44</v>
      </c>
      <c r="O213" s="86"/>
      <c r="P213" s="215">
        <f>O213*H213</f>
        <v>0</v>
      </c>
      <c r="Q213" s="215">
        <v>1</v>
      </c>
      <c r="R213" s="215">
        <f>Q213*H213</f>
        <v>0.031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442</v>
      </c>
      <c r="AT213" s="217" t="s">
        <v>627</v>
      </c>
      <c r="AU213" s="217" t="s">
        <v>178</v>
      </c>
      <c r="AY213" s="19" t="s">
        <v>154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81</v>
      </c>
      <c r="BK213" s="218">
        <f>ROUND(I213*H213,2)</f>
        <v>0</v>
      </c>
      <c r="BL213" s="19" t="s">
        <v>305</v>
      </c>
      <c r="BM213" s="217" t="s">
        <v>2712</v>
      </c>
    </row>
    <row r="214" spans="1:47" s="2" customFormat="1" ht="12">
      <c r="A214" s="40"/>
      <c r="B214" s="41"/>
      <c r="C214" s="42"/>
      <c r="D214" s="219" t="s">
        <v>164</v>
      </c>
      <c r="E214" s="42"/>
      <c r="F214" s="220" t="s">
        <v>2653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164</v>
      </c>
      <c r="AU214" s="19" t="s">
        <v>178</v>
      </c>
    </row>
    <row r="215" spans="1:47" s="2" customFormat="1" ht="12">
      <c r="A215" s="40"/>
      <c r="B215" s="41"/>
      <c r="C215" s="42"/>
      <c r="D215" s="219" t="s">
        <v>646</v>
      </c>
      <c r="E215" s="42"/>
      <c r="F215" s="279" t="s">
        <v>2655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646</v>
      </c>
      <c r="AU215" s="19" t="s">
        <v>178</v>
      </c>
    </row>
    <row r="216" spans="1:51" s="14" customFormat="1" ht="12">
      <c r="A216" s="14"/>
      <c r="B216" s="236"/>
      <c r="C216" s="237"/>
      <c r="D216" s="219" t="s">
        <v>168</v>
      </c>
      <c r="E216" s="238" t="s">
        <v>28</v>
      </c>
      <c r="F216" s="239" t="s">
        <v>2713</v>
      </c>
      <c r="G216" s="237"/>
      <c r="H216" s="240">
        <v>0.031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168</v>
      </c>
      <c r="AU216" s="246" t="s">
        <v>178</v>
      </c>
      <c r="AV216" s="14" t="s">
        <v>83</v>
      </c>
      <c r="AW216" s="14" t="s">
        <v>35</v>
      </c>
      <c r="AX216" s="14" t="s">
        <v>73</v>
      </c>
      <c r="AY216" s="246" t="s">
        <v>154</v>
      </c>
    </row>
    <row r="217" spans="1:51" s="15" customFormat="1" ht="12">
      <c r="A217" s="15"/>
      <c r="B217" s="247"/>
      <c r="C217" s="248"/>
      <c r="D217" s="219" t="s">
        <v>168</v>
      </c>
      <c r="E217" s="249" t="s">
        <v>28</v>
      </c>
      <c r="F217" s="250" t="s">
        <v>222</v>
      </c>
      <c r="G217" s="248"/>
      <c r="H217" s="251">
        <v>0.031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7" t="s">
        <v>168</v>
      </c>
      <c r="AU217" s="257" t="s">
        <v>178</v>
      </c>
      <c r="AV217" s="15" t="s">
        <v>162</v>
      </c>
      <c r="AW217" s="15" t="s">
        <v>4</v>
      </c>
      <c r="AX217" s="15" t="s">
        <v>81</v>
      </c>
      <c r="AY217" s="257" t="s">
        <v>154</v>
      </c>
    </row>
    <row r="218" spans="1:65" s="2" customFormat="1" ht="24.15" customHeight="1">
      <c r="A218" s="40"/>
      <c r="B218" s="41"/>
      <c r="C218" s="206" t="s">
        <v>511</v>
      </c>
      <c r="D218" s="206" t="s">
        <v>157</v>
      </c>
      <c r="E218" s="207" t="s">
        <v>2657</v>
      </c>
      <c r="F218" s="208" t="s">
        <v>2658</v>
      </c>
      <c r="G218" s="209" t="s">
        <v>549</v>
      </c>
      <c r="H218" s="210">
        <v>0.287</v>
      </c>
      <c r="I218" s="211"/>
      <c r="J218" s="212">
        <f>ROUND(I218*H218,2)</f>
        <v>0</v>
      </c>
      <c r="K218" s="208" t="s">
        <v>161</v>
      </c>
      <c r="L218" s="46"/>
      <c r="M218" s="213" t="s">
        <v>28</v>
      </c>
      <c r="N218" s="214" t="s">
        <v>44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305</v>
      </c>
      <c r="AT218" s="217" t="s">
        <v>157</v>
      </c>
      <c r="AU218" s="217" t="s">
        <v>178</v>
      </c>
      <c r="AY218" s="19" t="s">
        <v>154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81</v>
      </c>
      <c r="BK218" s="218">
        <f>ROUND(I218*H218,2)</f>
        <v>0</v>
      </c>
      <c r="BL218" s="19" t="s">
        <v>305</v>
      </c>
      <c r="BM218" s="217" t="s">
        <v>2714</v>
      </c>
    </row>
    <row r="219" spans="1:47" s="2" customFormat="1" ht="12">
      <c r="A219" s="40"/>
      <c r="B219" s="41"/>
      <c r="C219" s="42"/>
      <c r="D219" s="219" t="s">
        <v>164</v>
      </c>
      <c r="E219" s="42"/>
      <c r="F219" s="220" t="s">
        <v>2660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164</v>
      </c>
      <c r="AU219" s="19" t="s">
        <v>178</v>
      </c>
    </row>
    <row r="220" spans="1:47" s="2" customFormat="1" ht="12">
      <c r="A220" s="40"/>
      <c r="B220" s="41"/>
      <c r="C220" s="42"/>
      <c r="D220" s="224" t="s">
        <v>166</v>
      </c>
      <c r="E220" s="42"/>
      <c r="F220" s="225" t="s">
        <v>2661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166</v>
      </c>
      <c r="AU220" s="19" t="s">
        <v>178</v>
      </c>
    </row>
    <row r="221" spans="1:63" s="12" customFormat="1" ht="20.85" customHeight="1">
      <c r="A221" s="12"/>
      <c r="B221" s="190"/>
      <c r="C221" s="191"/>
      <c r="D221" s="192" t="s">
        <v>72</v>
      </c>
      <c r="E221" s="204" t="s">
        <v>2715</v>
      </c>
      <c r="F221" s="204" t="s">
        <v>2716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SUM(P222:P281)</f>
        <v>0</v>
      </c>
      <c r="Q221" s="198"/>
      <c r="R221" s="199">
        <f>SUM(R222:R281)</f>
        <v>0.34588500000000005</v>
      </c>
      <c r="S221" s="198"/>
      <c r="T221" s="200">
        <f>SUM(T222:T281)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83</v>
      </c>
      <c r="AT221" s="202" t="s">
        <v>72</v>
      </c>
      <c r="AU221" s="202" t="s">
        <v>83</v>
      </c>
      <c r="AY221" s="201" t="s">
        <v>154</v>
      </c>
      <c r="BK221" s="203">
        <f>SUM(BK222:BK281)</f>
        <v>0</v>
      </c>
    </row>
    <row r="222" spans="1:65" s="2" customFormat="1" ht="37.8" customHeight="1">
      <c r="A222" s="40"/>
      <c r="B222" s="41"/>
      <c r="C222" s="206" t="s">
        <v>516</v>
      </c>
      <c r="D222" s="206" t="s">
        <v>157</v>
      </c>
      <c r="E222" s="207" t="s">
        <v>2717</v>
      </c>
      <c r="F222" s="208" t="s">
        <v>2718</v>
      </c>
      <c r="G222" s="209" t="s">
        <v>207</v>
      </c>
      <c r="H222" s="210">
        <v>1</v>
      </c>
      <c r="I222" s="211"/>
      <c r="J222" s="212">
        <f>ROUND(I222*H222,2)</f>
        <v>0</v>
      </c>
      <c r="K222" s="208" t="s">
        <v>161</v>
      </c>
      <c r="L222" s="46"/>
      <c r="M222" s="213" t="s">
        <v>28</v>
      </c>
      <c r="N222" s="214" t="s">
        <v>44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305</v>
      </c>
      <c r="AT222" s="217" t="s">
        <v>157</v>
      </c>
      <c r="AU222" s="217" t="s">
        <v>178</v>
      </c>
      <c r="AY222" s="19" t="s">
        <v>154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81</v>
      </c>
      <c r="BK222" s="218">
        <f>ROUND(I222*H222,2)</f>
        <v>0</v>
      </c>
      <c r="BL222" s="19" t="s">
        <v>305</v>
      </c>
      <c r="BM222" s="217" t="s">
        <v>2719</v>
      </c>
    </row>
    <row r="223" spans="1:47" s="2" customFormat="1" ht="12">
      <c r="A223" s="40"/>
      <c r="B223" s="41"/>
      <c r="C223" s="42"/>
      <c r="D223" s="219" t="s">
        <v>164</v>
      </c>
      <c r="E223" s="42"/>
      <c r="F223" s="220" t="s">
        <v>2720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164</v>
      </c>
      <c r="AU223" s="19" t="s">
        <v>178</v>
      </c>
    </row>
    <row r="224" spans="1:47" s="2" customFormat="1" ht="12">
      <c r="A224" s="40"/>
      <c r="B224" s="41"/>
      <c r="C224" s="42"/>
      <c r="D224" s="224" t="s">
        <v>166</v>
      </c>
      <c r="E224" s="42"/>
      <c r="F224" s="225" t="s">
        <v>2721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166</v>
      </c>
      <c r="AU224" s="19" t="s">
        <v>178</v>
      </c>
    </row>
    <row r="225" spans="1:65" s="2" customFormat="1" ht="24.15" customHeight="1">
      <c r="A225" s="40"/>
      <c r="B225" s="41"/>
      <c r="C225" s="269" t="s">
        <v>520</v>
      </c>
      <c r="D225" s="269" t="s">
        <v>627</v>
      </c>
      <c r="E225" s="270" t="s">
        <v>2722</v>
      </c>
      <c r="F225" s="271" t="s">
        <v>2723</v>
      </c>
      <c r="G225" s="272" t="s">
        <v>207</v>
      </c>
      <c r="H225" s="273">
        <v>1</v>
      </c>
      <c r="I225" s="274"/>
      <c r="J225" s="275">
        <f>ROUND(I225*H225,2)</f>
        <v>0</v>
      </c>
      <c r="K225" s="271" t="s">
        <v>28</v>
      </c>
      <c r="L225" s="276"/>
      <c r="M225" s="277" t="s">
        <v>28</v>
      </c>
      <c r="N225" s="278" t="s">
        <v>44</v>
      </c>
      <c r="O225" s="86"/>
      <c r="P225" s="215">
        <f>O225*H225</f>
        <v>0</v>
      </c>
      <c r="Q225" s="215">
        <v>0.04</v>
      </c>
      <c r="R225" s="215">
        <f>Q225*H225</f>
        <v>0.04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442</v>
      </c>
      <c r="AT225" s="217" t="s">
        <v>627</v>
      </c>
      <c r="AU225" s="217" t="s">
        <v>178</v>
      </c>
      <c r="AY225" s="19" t="s">
        <v>154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81</v>
      </c>
      <c r="BK225" s="218">
        <f>ROUND(I225*H225,2)</f>
        <v>0</v>
      </c>
      <c r="BL225" s="19" t="s">
        <v>305</v>
      </c>
      <c r="BM225" s="217" t="s">
        <v>2724</v>
      </c>
    </row>
    <row r="226" spans="1:47" s="2" customFormat="1" ht="12">
      <c r="A226" s="40"/>
      <c r="B226" s="41"/>
      <c r="C226" s="42"/>
      <c r="D226" s="219" t="s">
        <v>164</v>
      </c>
      <c r="E226" s="42"/>
      <c r="F226" s="220" t="s">
        <v>2723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164</v>
      </c>
      <c r="AU226" s="19" t="s">
        <v>178</v>
      </c>
    </row>
    <row r="227" spans="1:47" s="2" customFormat="1" ht="12">
      <c r="A227" s="40"/>
      <c r="B227" s="41"/>
      <c r="C227" s="42"/>
      <c r="D227" s="219" t="s">
        <v>646</v>
      </c>
      <c r="E227" s="42"/>
      <c r="F227" s="279" t="s">
        <v>2725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646</v>
      </c>
      <c r="AU227" s="19" t="s">
        <v>178</v>
      </c>
    </row>
    <row r="228" spans="1:65" s="2" customFormat="1" ht="16.5" customHeight="1">
      <c r="A228" s="40"/>
      <c r="B228" s="41"/>
      <c r="C228" s="269" t="s">
        <v>522</v>
      </c>
      <c r="D228" s="269" t="s">
        <v>627</v>
      </c>
      <c r="E228" s="270" t="s">
        <v>2726</v>
      </c>
      <c r="F228" s="271" t="s">
        <v>2727</v>
      </c>
      <c r="G228" s="272" t="s">
        <v>207</v>
      </c>
      <c r="H228" s="273">
        <v>2</v>
      </c>
      <c r="I228" s="274"/>
      <c r="J228" s="275">
        <f>ROUND(I228*H228,2)</f>
        <v>0</v>
      </c>
      <c r="K228" s="271" t="s">
        <v>28</v>
      </c>
      <c r="L228" s="276"/>
      <c r="M228" s="277" t="s">
        <v>28</v>
      </c>
      <c r="N228" s="278" t="s">
        <v>44</v>
      </c>
      <c r="O228" s="86"/>
      <c r="P228" s="215">
        <f>O228*H228</f>
        <v>0</v>
      </c>
      <c r="Q228" s="215">
        <v>0.0015</v>
      </c>
      <c r="R228" s="215">
        <f>Q228*H228</f>
        <v>0.003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442</v>
      </c>
      <c r="AT228" s="217" t="s">
        <v>627</v>
      </c>
      <c r="AU228" s="217" t="s">
        <v>178</v>
      </c>
      <c r="AY228" s="19" t="s">
        <v>154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81</v>
      </c>
      <c r="BK228" s="218">
        <f>ROUND(I228*H228,2)</f>
        <v>0</v>
      </c>
      <c r="BL228" s="19" t="s">
        <v>305</v>
      </c>
      <c r="BM228" s="217" t="s">
        <v>2728</v>
      </c>
    </row>
    <row r="229" spans="1:47" s="2" customFormat="1" ht="12">
      <c r="A229" s="40"/>
      <c r="B229" s="41"/>
      <c r="C229" s="42"/>
      <c r="D229" s="219" t="s">
        <v>164</v>
      </c>
      <c r="E229" s="42"/>
      <c r="F229" s="220" t="s">
        <v>2729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164</v>
      </c>
      <c r="AU229" s="19" t="s">
        <v>178</v>
      </c>
    </row>
    <row r="230" spans="1:65" s="2" customFormat="1" ht="24.15" customHeight="1">
      <c r="A230" s="40"/>
      <c r="B230" s="41"/>
      <c r="C230" s="206" t="s">
        <v>530</v>
      </c>
      <c r="D230" s="206" t="s">
        <v>157</v>
      </c>
      <c r="E230" s="207" t="s">
        <v>2730</v>
      </c>
      <c r="F230" s="208" t="s">
        <v>2731</v>
      </c>
      <c r="G230" s="209" t="s">
        <v>207</v>
      </c>
      <c r="H230" s="210">
        <v>1</v>
      </c>
      <c r="I230" s="211"/>
      <c r="J230" s="212">
        <f>ROUND(I230*H230,2)</f>
        <v>0</v>
      </c>
      <c r="K230" s="208" t="s">
        <v>161</v>
      </c>
      <c r="L230" s="46"/>
      <c r="M230" s="213" t="s">
        <v>28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305</v>
      </c>
      <c r="AT230" s="217" t="s">
        <v>157</v>
      </c>
      <c r="AU230" s="217" t="s">
        <v>178</v>
      </c>
      <c r="AY230" s="19" t="s">
        <v>154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81</v>
      </c>
      <c r="BK230" s="218">
        <f>ROUND(I230*H230,2)</f>
        <v>0</v>
      </c>
      <c r="BL230" s="19" t="s">
        <v>305</v>
      </c>
      <c r="BM230" s="217" t="s">
        <v>2732</v>
      </c>
    </row>
    <row r="231" spans="1:47" s="2" customFormat="1" ht="12">
      <c r="A231" s="40"/>
      <c r="B231" s="41"/>
      <c r="C231" s="42"/>
      <c r="D231" s="219" t="s">
        <v>164</v>
      </c>
      <c r="E231" s="42"/>
      <c r="F231" s="220" t="s">
        <v>2733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164</v>
      </c>
      <c r="AU231" s="19" t="s">
        <v>178</v>
      </c>
    </row>
    <row r="232" spans="1:47" s="2" customFormat="1" ht="12">
      <c r="A232" s="40"/>
      <c r="B232" s="41"/>
      <c r="C232" s="42"/>
      <c r="D232" s="224" t="s">
        <v>166</v>
      </c>
      <c r="E232" s="42"/>
      <c r="F232" s="225" t="s">
        <v>2734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166</v>
      </c>
      <c r="AU232" s="19" t="s">
        <v>178</v>
      </c>
    </row>
    <row r="233" spans="1:65" s="2" customFormat="1" ht="16.5" customHeight="1">
      <c r="A233" s="40"/>
      <c r="B233" s="41"/>
      <c r="C233" s="269" t="s">
        <v>533</v>
      </c>
      <c r="D233" s="269" t="s">
        <v>627</v>
      </c>
      <c r="E233" s="270" t="s">
        <v>2735</v>
      </c>
      <c r="F233" s="271" t="s">
        <v>2736</v>
      </c>
      <c r="G233" s="272" t="s">
        <v>207</v>
      </c>
      <c r="H233" s="273">
        <v>1</v>
      </c>
      <c r="I233" s="274"/>
      <c r="J233" s="275">
        <f>ROUND(I233*H233,2)</f>
        <v>0</v>
      </c>
      <c r="K233" s="271" t="s">
        <v>28</v>
      </c>
      <c r="L233" s="276"/>
      <c r="M233" s="277" t="s">
        <v>28</v>
      </c>
      <c r="N233" s="278" t="s">
        <v>44</v>
      </c>
      <c r="O233" s="86"/>
      <c r="P233" s="215">
        <f>O233*H233</f>
        <v>0</v>
      </c>
      <c r="Q233" s="215">
        <v>0.013</v>
      </c>
      <c r="R233" s="215">
        <f>Q233*H233</f>
        <v>0.013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442</v>
      </c>
      <c r="AT233" s="217" t="s">
        <v>627</v>
      </c>
      <c r="AU233" s="217" t="s">
        <v>178</v>
      </c>
      <c r="AY233" s="19" t="s">
        <v>154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81</v>
      </c>
      <c r="BK233" s="218">
        <f>ROUND(I233*H233,2)</f>
        <v>0</v>
      </c>
      <c r="BL233" s="19" t="s">
        <v>305</v>
      </c>
      <c r="BM233" s="217" t="s">
        <v>2737</v>
      </c>
    </row>
    <row r="234" spans="1:47" s="2" customFormat="1" ht="12">
      <c r="A234" s="40"/>
      <c r="B234" s="41"/>
      <c r="C234" s="42"/>
      <c r="D234" s="219" t="s">
        <v>164</v>
      </c>
      <c r="E234" s="42"/>
      <c r="F234" s="220" t="s">
        <v>2738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164</v>
      </c>
      <c r="AU234" s="19" t="s">
        <v>178</v>
      </c>
    </row>
    <row r="235" spans="1:65" s="2" customFormat="1" ht="33" customHeight="1">
      <c r="A235" s="40"/>
      <c r="B235" s="41"/>
      <c r="C235" s="206" t="s">
        <v>535</v>
      </c>
      <c r="D235" s="206" t="s">
        <v>157</v>
      </c>
      <c r="E235" s="207" t="s">
        <v>2739</v>
      </c>
      <c r="F235" s="208" t="s">
        <v>2740</v>
      </c>
      <c r="G235" s="209" t="s">
        <v>207</v>
      </c>
      <c r="H235" s="210">
        <v>1</v>
      </c>
      <c r="I235" s="211"/>
      <c r="J235" s="212">
        <f>ROUND(I235*H235,2)</f>
        <v>0</v>
      </c>
      <c r="K235" s="208" t="s">
        <v>161</v>
      </c>
      <c r="L235" s="46"/>
      <c r="M235" s="213" t="s">
        <v>28</v>
      </c>
      <c r="N235" s="214" t="s">
        <v>44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305</v>
      </c>
      <c r="AT235" s="217" t="s">
        <v>157</v>
      </c>
      <c r="AU235" s="217" t="s">
        <v>178</v>
      </c>
      <c r="AY235" s="19" t="s">
        <v>154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81</v>
      </c>
      <c r="BK235" s="218">
        <f>ROUND(I235*H235,2)</f>
        <v>0</v>
      </c>
      <c r="BL235" s="19" t="s">
        <v>305</v>
      </c>
      <c r="BM235" s="217" t="s">
        <v>2741</v>
      </c>
    </row>
    <row r="236" spans="1:47" s="2" customFormat="1" ht="12">
      <c r="A236" s="40"/>
      <c r="B236" s="41"/>
      <c r="C236" s="42"/>
      <c r="D236" s="219" t="s">
        <v>164</v>
      </c>
      <c r="E236" s="42"/>
      <c r="F236" s="220" t="s">
        <v>2742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164</v>
      </c>
      <c r="AU236" s="19" t="s">
        <v>178</v>
      </c>
    </row>
    <row r="237" spans="1:47" s="2" customFormat="1" ht="12">
      <c r="A237" s="40"/>
      <c r="B237" s="41"/>
      <c r="C237" s="42"/>
      <c r="D237" s="224" t="s">
        <v>166</v>
      </c>
      <c r="E237" s="42"/>
      <c r="F237" s="225" t="s">
        <v>2743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166</v>
      </c>
      <c r="AU237" s="19" t="s">
        <v>178</v>
      </c>
    </row>
    <row r="238" spans="1:65" s="2" customFormat="1" ht="24.15" customHeight="1">
      <c r="A238" s="40"/>
      <c r="B238" s="41"/>
      <c r="C238" s="269" t="s">
        <v>537</v>
      </c>
      <c r="D238" s="269" t="s">
        <v>627</v>
      </c>
      <c r="E238" s="270" t="s">
        <v>2744</v>
      </c>
      <c r="F238" s="271" t="s">
        <v>2745</v>
      </c>
      <c r="G238" s="272" t="s">
        <v>207</v>
      </c>
      <c r="H238" s="273">
        <v>1</v>
      </c>
      <c r="I238" s="274"/>
      <c r="J238" s="275">
        <f>ROUND(I238*H238,2)</f>
        <v>0</v>
      </c>
      <c r="K238" s="271" t="s">
        <v>28</v>
      </c>
      <c r="L238" s="276"/>
      <c r="M238" s="277" t="s">
        <v>28</v>
      </c>
      <c r="N238" s="278" t="s">
        <v>44</v>
      </c>
      <c r="O238" s="86"/>
      <c r="P238" s="215">
        <f>O238*H238</f>
        <v>0</v>
      </c>
      <c r="Q238" s="215">
        <v>0.005</v>
      </c>
      <c r="R238" s="215">
        <f>Q238*H238</f>
        <v>0.005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442</v>
      </c>
      <c r="AT238" s="217" t="s">
        <v>627</v>
      </c>
      <c r="AU238" s="217" t="s">
        <v>178</v>
      </c>
      <c r="AY238" s="19" t="s">
        <v>154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81</v>
      </c>
      <c r="BK238" s="218">
        <f>ROUND(I238*H238,2)</f>
        <v>0</v>
      </c>
      <c r="BL238" s="19" t="s">
        <v>305</v>
      </c>
      <c r="BM238" s="217" t="s">
        <v>2746</v>
      </c>
    </row>
    <row r="239" spans="1:47" s="2" customFormat="1" ht="12">
      <c r="A239" s="40"/>
      <c r="B239" s="41"/>
      <c r="C239" s="42"/>
      <c r="D239" s="219" t="s">
        <v>164</v>
      </c>
      <c r="E239" s="42"/>
      <c r="F239" s="220" t="s">
        <v>2747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164</v>
      </c>
      <c r="AU239" s="19" t="s">
        <v>178</v>
      </c>
    </row>
    <row r="240" spans="1:65" s="2" customFormat="1" ht="24.15" customHeight="1">
      <c r="A240" s="40"/>
      <c r="B240" s="41"/>
      <c r="C240" s="206" t="s">
        <v>540</v>
      </c>
      <c r="D240" s="206" t="s">
        <v>157</v>
      </c>
      <c r="E240" s="207" t="s">
        <v>2748</v>
      </c>
      <c r="F240" s="208" t="s">
        <v>2749</v>
      </c>
      <c r="G240" s="209" t="s">
        <v>207</v>
      </c>
      <c r="H240" s="210">
        <v>3</v>
      </c>
      <c r="I240" s="211"/>
      <c r="J240" s="212">
        <f>ROUND(I240*H240,2)</f>
        <v>0</v>
      </c>
      <c r="K240" s="208" t="s">
        <v>161</v>
      </c>
      <c r="L240" s="46"/>
      <c r="M240" s="213" t="s">
        <v>28</v>
      </c>
      <c r="N240" s="214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305</v>
      </c>
      <c r="AT240" s="217" t="s">
        <v>157</v>
      </c>
      <c r="AU240" s="217" t="s">
        <v>178</v>
      </c>
      <c r="AY240" s="19" t="s">
        <v>154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81</v>
      </c>
      <c r="BK240" s="218">
        <f>ROUND(I240*H240,2)</f>
        <v>0</v>
      </c>
      <c r="BL240" s="19" t="s">
        <v>305</v>
      </c>
      <c r="BM240" s="217" t="s">
        <v>2750</v>
      </c>
    </row>
    <row r="241" spans="1:47" s="2" customFormat="1" ht="12">
      <c r="A241" s="40"/>
      <c r="B241" s="41"/>
      <c r="C241" s="42"/>
      <c r="D241" s="219" t="s">
        <v>164</v>
      </c>
      <c r="E241" s="42"/>
      <c r="F241" s="220" t="s">
        <v>2751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164</v>
      </c>
      <c r="AU241" s="19" t="s">
        <v>178</v>
      </c>
    </row>
    <row r="242" spans="1:47" s="2" customFormat="1" ht="12">
      <c r="A242" s="40"/>
      <c r="B242" s="41"/>
      <c r="C242" s="42"/>
      <c r="D242" s="224" t="s">
        <v>166</v>
      </c>
      <c r="E242" s="42"/>
      <c r="F242" s="225" t="s">
        <v>2752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166</v>
      </c>
      <c r="AU242" s="19" t="s">
        <v>178</v>
      </c>
    </row>
    <row r="243" spans="1:65" s="2" customFormat="1" ht="21.75" customHeight="1">
      <c r="A243" s="40"/>
      <c r="B243" s="41"/>
      <c r="C243" s="269" t="s">
        <v>546</v>
      </c>
      <c r="D243" s="269" t="s">
        <v>627</v>
      </c>
      <c r="E243" s="270" t="s">
        <v>2753</v>
      </c>
      <c r="F243" s="271" t="s">
        <v>2754</v>
      </c>
      <c r="G243" s="272" t="s">
        <v>207</v>
      </c>
      <c r="H243" s="273">
        <v>3</v>
      </c>
      <c r="I243" s="274"/>
      <c r="J243" s="275">
        <f>ROUND(I243*H243,2)</f>
        <v>0</v>
      </c>
      <c r="K243" s="271" t="s">
        <v>28</v>
      </c>
      <c r="L243" s="276"/>
      <c r="M243" s="277" t="s">
        <v>28</v>
      </c>
      <c r="N243" s="278" t="s">
        <v>44</v>
      </c>
      <c r="O243" s="86"/>
      <c r="P243" s="215">
        <f>O243*H243</f>
        <v>0</v>
      </c>
      <c r="Q243" s="215">
        <v>0.015</v>
      </c>
      <c r="R243" s="215">
        <f>Q243*H243</f>
        <v>0.045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442</v>
      </c>
      <c r="AT243" s="217" t="s">
        <v>627</v>
      </c>
      <c r="AU243" s="217" t="s">
        <v>178</v>
      </c>
      <c r="AY243" s="19" t="s">
        <v>154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81</v>
      </c>
      <c r="BK243" s="218">
        <f>ROUND(I243*H243,2)</f>
        <v>0</v>
      </c>
      <c r="BL243" s="19" t="s">
        <v>305</v>
      </c>
      <c r="BM243" s="217" t="s">
        <v>2755</v>
      </c>
    </row>
    <row r="244" spans="1:47" s="2" customFormat="1" ht="12">
      <c r="A244" s="40"/>
      <c r="B244" s="41"/>
      <c r="C244" s="42"/>
      <c r="D244" s="219" t="s">
        <v>164</v>
      </c>
      <c r="E244" s="42"/>
      <c r="F244" s="220" t="s">
        <v>2756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164</v>
      </c>
      <c r="AU244" s="19" t="s">
        <v>178</v>
      </c>
    </row>
    <row r="245" spans="1:65" s="2" customFormat="1" ht="24.15" customHeight="1">
      <c r="A245" s="40"/>
      <c r="B245" s="41"/>
      <c r="C245" s="206" t="s">
        <v>555</v>
      </c>
      <c r="D245" s="206" t="s">
        <v>157</v>
      </c>
      <c r="E245" s="207" t="s">
        <v>2596</v>
      </c>
      <c r="F245" s="208" t="s">
        <v>2597</v>
      </c>
      <c r="G245" s="209" t="s">
        <v>207</v>
      </c>
      <c r="H245" s="210">
        <v>7</v>
      </c>
      <c r="I245" s="211"/>
      <c r="J245" s="212">
        <f>ROUND(I245*H245,2)</f>
        <v>0</v>
      </c>
      <c r="K245" s="208" t="s">
        <v>161</v>
      </c>
      <c r="L245" s="46"/>
      <c r="M245" s="213" t="s">
        <v>28</v>
      </c>
      <c r="N245" s="214" t="s">
        <v>44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305</v>
      </c>
      <c r="AT245" s="217" t="s">
        <v>157</v>
      </c>
      <c r="AU245" s="217" t="s">
        <v>178</v>
      </c>
      <c r="AY245" s="19" t="s">
        <v>154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81</v>
      </c>
      <c r="BK245" s="218">
        <f>ROUND(I245*H245,2)</f>
        <v>0</v>
      </c>
      <c r="BL245" s="19" t="s">
        <v>305</v>
      </c>
      <c r="BM245" s="217" t="s">
        <v>2757</v>
      </c>
    </row>
    <row r="246" spans="1:47" s="2" customFormat="1" ht="12">
      <c r="A246" s="40"/>
      <c r="B246" s="41"/>
      <c r="C246" s="42"/>
      <c r="D246" s="219" t="s">
        <v>164</v>
      </c>
      <c r="E246" s="42"/>
      <c r="F246" s="220" t="s">
        <v>2599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164</v>
      </c>
      <c r="AU246" s="19" t="s">
        <v>178</v>
      </c>
    </row>
    <row r="247" spans="1:47" s="2" customFormat="1" ht="12">
      <c r="A247" s="40"/>
      <c r="B247" s="41"/>
      <c r="C247" s="42"/>
      <c r="D247" s="224" t="s">
        <v>166</v>
      </c>
      <c r="E247" s="42"/>
      <c r="F247" s="225" t="s">
        <v>2600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166</v>
      </c>
      <c r="AU247" s="19" t="s">
        <v>178</v>
      </c>
    </row>
    <row r="248" spans="1:65" s="2" customFormat="1" ht="33" customHeight="1">
      <c r="A248" s="40"/>
      <c r="B248" s="41"/>
      <c r="C248" s="269" t="s">
        <v>561</v>
      </c>
      <c r="D248" s="269" t="s">
        <v>627</v>
      </c>
      <c r="E248" s="270" t="s">
        <v>2601</v>
      </c>
      <c r="F248" s="271" t="s">
        <v>2602</v>
      </c>
      <c r="G248" s="272" t="s">
        <v>207</v>
      </c>
      <c r="H248" s="273">
        <v>7</v>
      </c>
      <c r="I248" s="274"/>
      <c r="J248" s="275">
        <f>ROUND(I248*H248,2)</f>
        <v>0</v>
      </c>
      <c r="K248" s="271" t="s">
        <v>28</v>
      </c>
      <c r="L248" s="276"/>
      <c r="M248" s="277" t="s">
        <v>28</v>
      </c>
      <c r="N248" s="278" t="s">
        <v>44</v>
      </c>
      <c r="O248" s="86"/>
      <c r="P248" s="215">
        <f>O248*H248</f>
        <v>0</v>
      </c>
      <c r="Q248" s="215">
        <v>0.005</v>
      </c>
      <c r="R248" s="215">
        <f>Q248*H248</f>
        <v>0.035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442</v>
      </c>
      <c r="AT248" s="217" t="s">
        <v>627</v>
      </c>
      <c r="AU248" s="217" t="s">
        <v>178</v>
      </c>
      <c r="AY248" s="19" t="s">
        <v>154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81</v>
      </c>
      <c r="BK248" s="218">
        <f>ROUND(I248*H248,2)</f>
        <v>0</v>
      </c>
      <c r="BL248" s="19" t="s">
        <v>305</v>
      </c>
      <c r="BM248" s="217" t="s">
        <v>2758</v>
      </c>
    </row>
    <row r="249" spans="1:47" s="2" customFormat="1" ht="12">
      <c r="A249" s="40"/>
      <c r="B249" s="41"/>
      <c r="C249" s="42"/>
      <c r="D249" s="219" t="s">
        <v>164</v>
      </c>
      <c r="E249" s="42"/>
      <c r="F249" s="220" t="s">
        <v>2602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164</v>
      </c>
      <c r="AU249" s="19" t="s">
        <v>178</v>
      </c>
    </row>
    <row r="250" spans="1:65" s="2" customFormat="1" ht="37.8" customHeight="1">
      <c r="A250" s="40"/>
      <c r="B250" s="41"/>
      <c r="C250" s="206" t="s">
        <v>569</v>
      </c>
      <c r="D250" s="206" t="s">
        <v>157</v>
      </c>
      <c r="E250" s="207" t="s">
        <v>2759</v>
      </c>
      <c r="F250" s="208" t="s">
        <v>2684</v>
      </c>
      <c r="G250" s="209" t="s">
        <v>190</v>
      </c>
      <c r="H250" s="210">
        <v>9</v>
      </c>
      <c r="I250" s="211"/>
      <c r="J250" s="212">
        <f>ROUND(I250*H250,2)</f>
        <v>0</v>
      </c>
      <c r="K250" s="208" t="s">
        <v>161</v>
      </c>
      <c r="L250" s="46"/>
      <c r="M250" s="213" t="s">
        <v>28</v>
      </c>
      <c r="N250" s="214" t="s">
        <v>44</v>
      </c>
      <c r="O250" s="86"/>
      <c r="P250" s="215">
        <f>O250*H250</f>
        <v>0</v>
      </c>
      <c r="Q250" s="215">
        <v>0.00817</v>
      </c>
      <c r="R250" s="215">
        <f>Q250*H250</f>
        <v>0.07353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305</v>
      </c>
      <c r="AT250" s="217" t="s">
        <v>157</v>
      </c>
      <c r="AU250" s="217" t="s">
        <v>178</v>
      </c>
      <c r="AY250" s="19" t="s">
        <v>154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81</v>
      </c>
      <c r="BK250" s="218">
        <f>ROUND(I250*H250,2)</f>
        <v>0</v>
      </c>
      <c r="BL250" s="19" t="s">
        <v>305</v>
      </c>
      <c r="BM250" s="217" t="s">
        <v>2760</v>
      </c>
    </row>
    <row r="251" spans="1:47" s="2" customFormat="1" ht="12">
      <c r="A251" s="40"/>
      <c r="B251" s="41"/>
      <c r="C251" s="42"/>
      <c r="D251" s="219" t="s">
        <v>164</v>
      </c>
      <c r="E251" s="42"/>
      <c r="F251" s="220" t="s">
        <v>2686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164</v>
      </c>
      <c r="AU251" s="19" t="s">
        <v>178</v>
      </c>
    </row>
    <row r="252" spans="1:47" s="2" customFormat="1" ht="12">
      <c r="A252" s="40"/>
      <c r="B252" s="41"/>
      <c r="C252" s="42"/>
      <c r="D252" s="224" t="s">
        <v>166</v>
      </c>
      <c r="E252" s="42"/>
      <c r="F252" s="225" t="s">
        <v>2761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166</v>
      </c>
      <c r="AU252" s="19" t="s">
        <v>178</v>
      </c>
    </row>
    <row r="253" spans="1:65" s="2" customFormat="1" ht="37.8" customHeight="1">
      <c r="A253" s="40"/>
      <c r="B253" s="41"/>
      <c r="C253" s="206" t="s">
        <v>579</v>
      </c>
      <c r="D253" s="206" t="s">
        <v>157</v>
      </c>
      <c r="E253" s="207" t="s">
        <v>2762</v>
      </c>
      <c r="F253" s="208" t="s">
        <v>2684</v>
      </c>
      <c r="G253" s="209" t="s">
        <v>190</v>
      </c>
      <c r="H253" s="210">
        <v>2.5</v>
      </c>
      <c r="I253" s="211"/>
      <c r="J253" s="212">
        <f>ROUND(I253*H253,2)</f>
        <v>0</v>
      </c>
      <c r="K253" s="208" t="s">
        <v>161</v>
      </c>
      <c r="L253" s="46"/>
      <c r="M253" s="213" t="s">
        <v>28</v>
      </c>
      <c r="N253" s="214" t="s">
        <v>44</v>
      </c>
      <c r="O253" s="86"/>
      <c r="P253" s="215">
        <f>O253*H253</f>
        <v>0</v>
      </c>
      <c r="Q253" s="215">
        <v>0.00817</v>
      </c>
      <c r="R253" s="215">
        <f>Q253*H253</f>
        <v>0.020425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305</v>
      </c>
      <c r="AT253" s="217" t="s">
        <v>157</v>
      </c>
      <c r="AU253" s="217" t="s">
        <v>178</v>
      </c>
      <c r="AY253" s="19" t="s">
        <v>154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81</v>
      </c>
      <c r="BK253" s="218">
        <f>ROUND(I253*H253,2)</f>
        <v>0</v>
      </c>
      <c r="BL253" s="19" t="s">
        <v>305</v>
      </c>
      <c r="BM253" s="217" t="s">
        <v>2763</v>
      </c>
    </row>
    <row r="254" spans="1:47" s="2" customFormat="1" ht="12">
      <c r="A254" s="40"/>
      <c r="B254" s="41"/>
      <c r="C254" s="42"/>
      <c r="D254" s="219" t="s">
        <v>164</v>
      </c>
      <c r="E254" s="42"/>
      <c r="F254" s="220" t="s">
        <v>2686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164</v>
      </c>
      <c r="AU254" s="19" t="s">
        <v>178</v>
      </c>
    </row>
    <row r="255" spans="1:47" s="2" customFormat="1" ht="12">
      <c r="A255" s="40"/>
      <c r="B255" s="41"/>
      <c r="C255" s="42"/>
      <c r="D255" s="224" t="s">
        <v>166</v>
      </c>
      <c r="E255" s="42"/>
      <c r="F255" s="225" t="s">
        <v>2764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166</v>
      </c>
      <c r="AU255" s="19" t="s">
        <v>178</v>
      </c>
    </row>
    <row r="256" spans="1:65" s="2" customFormat="1" ht="37.8" customHeight="1">
      <c r="A256" s="40"/>
      <c r="B256" s="41"/>
      <c r="C256" s="206" t="s">
        <v>588</v>
      </c>
      <c r="D256" s="206" t="s">
        <v>157</v>
      </c>
      <c r="E256" s="207" t="s">
        <v>2765</v>
      </c>
      <c r="F256" s="208" t="s">
        <v>2766</v>
      </c>
      <c r="G256" s="209" t="s">
        <v>190</v>
      </c>
      <c r="H256" s="210">
        <v>11.5</v>
      </c>
      <c r="I256" s="211"/>
      <c r="J256" s="212">
        <f>ROUND(I256*H256,2)</f>
        <v>0</v>
      </c>
      <c r="K256" s="208" t="s">
        <v>161</v>
      </c>
      <c r="L256" s="46"/>
      <c r="M256" s="213" t="s">
        <v>28</v>
      </c>
      <c r="N256" s="214" t="s">
        <v>44</v>
      </c>
      <c r="O256" s="86"/>
      <c r="P256" s="215">
        <f>O256*H256</f>
        <v>0</v>
      </c>
      <c r="Q256" s="215">
        <v>0.00522</v>
      </c>
      <c r="R256" s="215">
        <f>Q256*H256</f>
        <v>0.06003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305</v>
      </c>
      <c r="AT256" s="217" t="s">
        <v>157</v>
      </c>
      <c r="AU256" s="217" t="s">
        <v>178</v>
      </c>
      <c r="AY256" s="19" t="s">
        <v>154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81</v>
      </c>
      <c r="BK256" s="218">
        <f>ROUND(I256*H256,2)</f>
        <v>0</v>
      </c>
      <c r="BL256" s="19" t="s">
        <v>305</v>
      </c>
      <c r="BM256" s="217" t="s">
        <v>2767</v>
      </c>
    </row>
    <row r="257" spans="1:47" s="2" customFormat="1" ht="12">
      <c r="A257" s="40"/>
      <c r="B257" s="41"/>
      <c r="C257" s="42"/>
      <c r="D257" s="219" t="s">
        <v>164</v>
      </c>
      <c r="E257" s="42"/>
      <c r="F257" s="220" t="s">
        <v>2768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164</v>
      </c>
      <c r="AU257" s="19" t="s">
        <v>178</v>
      </c>
    </row>
    <row r="258" spans="1:47" s="2" customFormat="1" ht="12">
      <c r="A258" s="40"/>
      <c r="B258" s="41"/>
      <c r="C258" s="42"/>
      <c r="D258" s="224" t="s">
        <v>166</v>
      </c>
      <c r="E258" s="42"/>
      <c r="F258" s="225" t="s">
        <v>2769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166</v>
      </c>
      <c r="AU258" s="19" t="s">
        <v>178</v>
      </c>
    </row>
    <row r="259" spans="1:65" s="2" customFormat="1" ht="37.8" customHeight="1">
      <c r="A259" s="40"/>
      <c r="B259" s="41"/>
      <c r="C259" s="206" t="s">
        <v>597</v>
      </c>
      <c r="D259" s="206" t="s">
        <v>157</v>
      </c>
      <c r="E259" s="207" t="s">
        <v>2770</v>
      </c>
      <c r="F259" s="208" t="s">
        <v>2766</v>
      </c>
      <c r="G259" s="209" t="s">
        <v>190</v>
      </c>
      <c r="H259" s="210">
        <v>3</v>
      </c>
      <c r="I259" s="211"/>
      <c r="J259" s="212">
        <f>ROUND(I259*H259,2)</f>
        <v>0</v>
      </c>
      <c r="K259" s="208" t="s">
        <v>161</v>
      </c>
      <c r="L259" s="46"/>
      <c r="M259" s="213" t="s">
        <v>28</v>
      </c>
      <c r="N259" s="214" t="s">
        <v>44</v>
      </c>
      <c r="O259" s="86"/>
      <c r="P259" s="215">
        <f>O259*H259</f>
        <v>0</v>
      </c>
      <c r="Q259" s="215">
        <v>0.00522</v>
      </c>
      <c r="R259" s="215">
        <f>Q259*H259</f>
        <v>0.01566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305</v>
      </c>
      <c r="AT259" s="217" t="s">
        <v>157</v>
      </c>
      <c r="AU259" s="217" t="s">
        <v>178</v>
      </c>
      <c r="AY259" s="19" t="s">
        <v>154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81</v>
      </c>
      <c r="BK259" s="218">
        <f>ROUND(I259*H259,2)</f>
        <v>0</v>
      </c>
      <c r="BL259" s="19" t="s">
        <v>305</v>
      </c>
      <c r="BM259" s="217" t="s">
        <v>2771</v>
      </c>
    </row>
    <row r="260" spans="1:47" s="2" customFormat="1" ht="12">
      <c r="A260" s="40"/>
      <c r="B260" s="41"/>
      <c r="C260" s="42"/>
      <c r="D260" s="219" t="s">
        <v>164</v>
      </c>
      <c r="E260" s="42"/>
      <c r="F260" s="220" t="s">
        <v>2768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164</v>
      </c>
      <c r="AU260" s="19" t="s">
        <v>178</v>
      </c>
    </row>
    <row r="261" spans="1:47" s="2" customFormat="1" ht="12">
      <c r="A261" s="40"/>
      <c r="B261" s="41"/>
      <c r="C261" s="42"/>
      <c r="D261" s="224" t="s">
        <v>166</v>
      </c>
      <c r="E261" s="42"/>
      <c r="F261" s="225" t="s">
        <v>2772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166</v>
      </c>
      <c r="AU261" s="19" t="s">
        <v>178</v>
      </c>
    </row>
    <row r="262" spans="1:65" s="2" customFormat="1" ht="24.15" customHeight="1">
      <c r="A262" s="40"/>
      <c r="B262" s="41"/>
      <c r="C262" s="206" t="s">
        <v>609</v>
      </c>
      <c r="D262" s="206" t="s">
        <v>157</v>
      </c>
      <c r="E262" s="207" t="s">
        <v>2612</v>
      </c>
      <c r="F262" s="208" t="s">
        <v>2613</v>
      </c>
      <c r="G262" s="209" t="s">
        <v>160</v>
      </c>
      <c r="H262" s="210">
        <v>31</v>
      </c>
      <c r="I262" s="211"/>
      <c r="J262" s="212">
        <f>ROUND(I262*H262,2)</f>
        <v>0</v>
      </c>
      <c r="K262" s="208" t="s">
        <v>161</v>
      </c>
      <c r="L262" s="46"/>
      <c r="M262" s="213" t="s">
        <v>28</v>
      </c>
      <c r="N262" s="214" t="s">
        <v>44</v>
      </c>
      <c r="O262" s="86"/>
      <c r="P262" s="215">
        <f>O262*H262</f>
        <v>0</v>
      </c>
      <c r="Q262" s="215">
        <v>0.00016</v>
      </c>
      <c r="R262" s="215">
        <f>Q262*H262</f>
        <v>0.00496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305</v>
      </c>
      <c r="AT262" s="217" t="s">
        <v>157</v>
      </c>
      <c r="AU262" s="217" t="s">
        <v>178</v>
      </c>
      <c r="AY262" s="19" t="s">
        <v>154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81</v>
      </c>
      <c r="BK262" s="218">
        <f>ROUND(I262*H262,2)</f>
        <v>0</v>
      </c>
      <c r="BL262" s="19" t="s">
        <v>305</v>
      </c>
      <c r="BM262" s="217" t="s">
        <v>2773</v>
      </c>
    </row>
    <row r="263" spans="1:47" s="2" customFormat="1" ht="12">
      <c r="A263" s="40"/>
      <c r="B263" s="41"/>
      <c r="C263" s="42"/>
      <c r="D263" s="219" t="s">
        <v>164</v>
      </c>
      <c r="E263" s="42"/>
      <c r="F263" s="220" t="s">
        <v>2615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164</v>
      </c>
      <c r="AU263" s="19" t="s">
        <v>178</v>
      </c>
    </row>
    <row r="264" spans="1:47" s="2" customFormat="1" ht="12">
      <c r="A264" s="40"/>
      <c r="B264" s="41"/>
      <c r="C264" s="42"/>
      <c r="D264" s="224" t="s">
        <v>166</v>
      </c>
      <c r="E264" s="42"/>
      <c r="F264" s="225" t="s">
        <v>2616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166</v>
      </c>
      <c r="AU264" s="19" t="s">
        <v>178</v>
      </c>
    </row>
    <row r="265" spans="1:65" s="2" customFormat="1" ht="24.15" customHeight="1">
      <c r="A265" s="40"/>
      <c r="B265" s="41"/>
      <c r="C265" s="206" t="s">
        <v>614</v>
      </c>
      <c r="D265" s="206" t="s">
        <v>157</v>
      </c>
      <c r="E265" s="207" t="s">
        <v>2617</v>
      </c>
      <c r="F265" s="208" t="s">
        <v>2618</v>
      </c>
      <c r="G265" s="209" t="s">
        <v>160</v>
      </c>
      <c r="H265" s="210">
        <v>31</v>
      </c>
      <c r="I265" s="211"/>
      <c r="J265" s="212">
        <f>ROUND(I265*H265,2)</f>
        <v>0</v>
      </c>
      <c r="K265" s="208" t="s">
        <v>161</v>
      </c>
      <c r="L265" s="46"/>
      <c r="M265" s="213" t="s">
        <v>28</v>
      </c>
      <c r="N265" s="214" t="s">
        <v>44</v>
      </c>
      <c r="O265" s="86"/>
      <c r="P265" s="215">
        <f>O265*H265</f>
        <v>0</v>
      </c>
      <c r="Q265" s="215">
        <v>0.00014</v>
      </c>
      <c r="R265" s="215">
        <f>Q265*H265</f>
        <v>0.004339999999999999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305</v>
      </c>
      <c r="AT265" s="217" t="s">
        <v>157</v>
      </c>
      <c r="AU265" s="217" t="s">
        <v>178</v>
      </c>
      <c r="AY265" s="19" t="s">
        <v>154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81</v>
      </c>
      <c r="BK265" s="218">
        <f>ROUND(I265*H265,2)</f>
        <v>0</v>
      </c>
      <c r="BL265" s="19" t="s">
        <v>305</v>
      </c>
      <c r="BM265" s="217" t="s">
        <v>2774</v>
      </c>
    </row>
    <row r="266" spans="1:47" s="2" customFormat="1" ht="12">
      <c r="A266" s="40"/>
      <c r="B266" s="41"/>
      <c r="C266" s="42"/>
      <c r="D266" s="219" t="s">
        <v>164</v>
      </c>
      <c r="E266" s="42"/>
      <c r="F266" s="220" t="s">
        <v>2620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164</v>
      </c>
      <c r="AU266" s="19" t="s">
        <v>178</v>
      </c>
    </row>
    <row r="267" spans="1:47" s="2" customFormat="1" ht="12">
      <c r="A267" s="40"/>
      <c r="B267" s="41"/>
      <c r="C267" s="42"/>
      <c r="D267" s="224" t="s">
        <v>166</v>
      </c>
      <c r="E267" s="42"/>
      <c r="F267" s="225" t="s">
        <v>2621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166</v>
      </c>
      <c r="AU267" s="19" t="s">
        <v>178</v>
      </c>
    </row>
    <row r="268" spans="1:65" s="2" customFormat="1" ht="24.15" customHeight="1">
      <c r="A268" s="40"/>
      <c r="B268" s="41"/>
      <c r="C268" s="206" t="s">
        <v>626</v>
      </c>
      <c r="D268" s="206" t="s">
        <v>157</v>
      </c>
      <c r="E268" s="207" t="s">
        <v>2622</v>
      </c>
      <c r="F268" s="208" t="s">
        <v>2623</v>
      </c>
      <c r="G268" s="209" t="s">
        <v>160</v>
      </c>
      <c r="H268" s="210">
        <v>31</v>
      </c>
      <c r="I268" s="211"/>
      <c r="J268" s="212">
        <f>ROUND(I268*H268,2)</f>
        <v>0</v>
      </c>
      <c r="K268" s="208" t="s">
        <v>161</v>
      </c>
      <c r="L268" s="46"/>
      <c r="M268" s="213" t="s">
        <v>28</v>
      </c>
      <c r="N268" s="214" t="s">
        <v>44</v>
      </c>
      <c r="O268" s="86"/>
      <c r="P268" s="215">
        <f>O268*H268</f>
        <v>0</v>
      </c>
      <c r="Q268" s="215">
        <v>0.00025</v>
      </c>
      <c r="R268" s="215">
        <f>Q268*H268</f>
        <v>0.00775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305</v>
      </c>
      <c r="AT268" s="217" t="s">
        <v>157</v>
      </c>
      <c r="AU268" s="217" t="s">
        <v>178</v>
      </c>
      <c r="AY268" s="19" t="s">
        <v>154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81</v>
      </c>
      <c r="BK268" s="218">
        <f>ROUND(I268*H268,2)</f>
        <v>0</v>
      </c>
      <c r="BL268" s="19" t="s">
        <v>305</v>
      </c>
      <c r="BM268" s="217" t="s">
        <v>2775</v>
      </c>
    </row>
    <row r="269" spans="1:47" s="2" customFormat="1" ht="12">
      <c r="A269" s="40"/>
      <c r="B269" s="41"/>
      <c r="C269" s="42"/>
      <c r="D269" s="219" t="s">
        <v>164</v>
      </c>
      <c r="E269" s="42"/>
      <c r="F269" s="220" t="s">
        <v>2625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164</v>
      </c>
      <c r="AU269" s="19" t="s">
        <v>178</v>
      </c>
    </row>
    <row r="270" spans="1:47" s="2" customFormat="1" ht="12">
      <c r="A270" s="40"/>
      <c r="B270" s="41"/>
      <c r="C270" s="42"/>
      <c r="D270" s="224" t="s">
        <v>166</v>
      </c>
      <c r="E270" s="42"/>
      <c r="F270" s="225" t="s">
        <v>2626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166</v>
      </c>
      <c r="AU270" s="19" t="s">
        <v>178</v>
      </c>
    </row>
    <row r="271" spans="1:65" s="2" customFormat="1" ht="21.75" customHeight="1">
      <c r="A271" s="40"/>
      <c r="B271" s="41"/>
      <c r="C271" s="206" t="s">
        <v>634</v>
      </c>
      <c r="D271" s="206" t="s">
        <v>157</v>
      </c>
      <c r="E271" s="207" t="s">
        <v>2627</v>
      </c>
      <c r="F271" s="208" t="s">
        <v>2628</v>
      </c>
      <c r="G271" s="209" t="s">
        <v>2629</v>
      </c>
      <c r="H271" s="210">
        <v>17</v>
      </c>
      <c r="I271" s="211"/>
      <c r="J271" s="212">
        <f>ROUND(I271*H271,2)</f>
        <v>0</v>
      </c>
      <c r="K271" s="208" t="s">
        <v>161</v>
      </c>
      <c r="L271" s="46"/>
      <c r="M271" s="213" t="s">
        <v>28</v>
      </c>
      <c r="N271" s="214" t="s">
        <v>44</v>
      </c>
      <c r="O271" s="86"/>
      <c r="P271" s="215">
        <f>O271*H271</f>
        <v>0</v>
      </c>
      <c r="Q271" s="215">
        <v>7E-05</v>
      </c>
      <c r="R271" s="215">
        <f>Q271*H271</f>
        <v>0.0011899999999999999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305</v>
      </c>
      <c r="AT271" s="217" t="s">
        <v>157</v>
      </c>
      <c r="AU271" s="217" t="s">
        <v>178</v>
      </c>
      <c r="AY271" s="19" t="s">
        <v>154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81</v>
      </c>
      <c r="BK271" s="218">
        <f>ROUND(I271*H271,2)</f>
        <v>0</v>
      </c>
      <c r="BL271" s="19" t="s">
        <v>305</v>
      </c>
      <c r="BM271" s="217" t="s">
        <v>2776</v>
      </c>
    </row>
    <row r="272" spans="1:47" s="2" customFormat="1" ht="12">
      <c r="A272" s="40"/>
      <c r="B272" s="41"/>
      <c r="C272" s="42"/>
      <c r="D272" s="219" t="s">
        <v>164</v>
      </c>
      <c r="E272" s="42"/>
      <c r="F272" s="220" t="s">
        <v>2631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164</v>
      </c>
      <c r="AU272" s="19" t="s">
        <v>178</v>
      </c>
    </row>
    <row r="273" spans="1:47" s="2" customFormat="1" ht="12">
      <c r="A273" s="40"/>
      <c r="B273" s="41"/>
      <c r="C273" s="42"/>
      <c r="D273" s="224" t="s">
        <v>166</v>
      </c>
      <c r="E273" s="42"/>
      <c r="F273" s="225" t="s">
        <v>2632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166</v>
      </c>
      <c r="AU273" s="19" t="s">
        <v>178</v>
      </c>
    </row>
    <row r="274" spans="1:65" s="2" customFormat="1" ht="16.5" customHeight="1">
      <c r="A274" s="40"/>
      <c r="B274" s="41"/>
      <c r="C274" s="269" t="s">
        <v>642</v>
      </c>
      <c r="D274" s="269" t="s">
        <v>627</v>
      </c>
      <c r="E274" s="270" t="s">
        <v>2633</v>
      </c>
      <c r="F274" s="271" t="s">
        <v>2634</v>
      </c>
      <c r="G274" s="272" t="s">
        <v>2629</v>
      </c>
      <c r="H274" s="273">
        <v>17</v>
      </c>
      <c r="I274" s="274"/>
      <c r="J274" s="275">
        <f>ROUND(I274*H274,2)</f>
        <v>0</v>
      </c>
      <c r="K274" s="271" t="s">
        <v>28</v>
      </c>
      <c r="L274" s="276"/>
      <c r="M274" s="277" t="s">
        <v>28</v>
      </c>
      <c r="N274" s="278" t="s">
        <v>44</v>
      </c>
      <c r="O274" s="86"/>
      <c r="P274" s="215">
        <f>O274*H274</f>
        <v>0</v>
      </c>
      <c r="Q274" s="215">
        <v>0.001</v>
      </c>
      <c r="R274" s="215">
        <f>Q274*H274</f>
        <v>0.017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442</v>
      </c>
      <c r="AT274" s="217" t="s">
        <v>627</v>
      </c>
      <c r="AU274" s="217" t="s">
        <v>178</v>
      </c>
      <c r="AY274" s="19" t="s">
        <v>154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81</v>
      </c>
      <c r="BK274" s="218">
        <f>ROUND(I274*H274,2)</f>
        <v>0</v>
      </c>
      <c r="BL274" s="19" t="s">
        <v>305</v>
      </c>
      <c r="BM274" s="217" t="s">
        <v>2777</v>
      </c>
    </row>
    <row r="275" spans="1:47" s="2" customFormat="1" ht="12">
      <c r="A275" s="40"/>
      <c r="B275" s="41"/>
      <c r="C275" s="42"/>
      <c r="D275" s="219" t="s">
        <v>164</v>
      </c>
      <c r="E275" s="42"/>
      <c r="F275" s="220" t="s">
        <v>2634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164</v>
      </c>
      <c r="AU275" s="19" t="s">
        <v>178</v>
      </c>
    </row>
    <row r="276" spans="1:65" s="2" customFormat="1" ht="24.15" customHeight="1">
      <c r="A276" s="40"/>
      <c r="B276" s="41"/>
      <c r="C276" s="206" t="s">
        <v>650</v>
      </c>
      <c r="D276" s="206" t="s">
        <v>157</v>
      </c>
      <c r="E276" s="207" t="s">
        <v>2568</v>
      </c>
      <c r="F276" s="208" t="s">
        <v>2569</v>
      </c>
      <c r="G276" s="209" t="s">
        <v>2570</v>
      </c>
      <c r="H276" s="210">
        <v>5</v>
      </c>
      <c r="I276" s="211"/>
      <c r="J276" s="212">
        <f>ROUND(I276*H276,2)</f>
        <v>0</v>
      </c>
      <c r="K276" s="208" t="s">
        <v>161</v>
      </c>
      <c r="L276" s="46"/>
      <c r="M276" s="213" t="s">
        <v>28</v>
      </c>
      <c r="N276" s="214" t="s">
        <v>44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305</v>
      </c>
      <c r="AT276" s="217" t="s">
        <v>157</v>
      </c>
      <c r="AU276" s="217" t="s">
        <v>178</v>
      </c>
      <c r="AY276" s="19" t="s">
        <v>154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81</v>
      </c>
      <c r="BK276" s="218">
        <f>ROUND(I276*H276,2)</f>
        <v>0</v>
      </c>
      <c r="BL276" s="19" t="s">
        <v>305</v>
      </c>
      <c r="BM276" s="217" t="s">
        <v>2778</v>
      </c>
    </row>
    <row r="277" spans="1:47" s="2" customFormat="1" ht="12">
      <c r="A277" s="40"/>
      <c r="B277" s="41"/>
      <c r="C277" s="42"/>
      <c r="D277" s="219" t="s">
        <v>164</v>
      </c>
      <c r="E277" s="42"/>
      <c r="F277" s="220" t="s">
        <v>2572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164</v>
      </c>
      <c r="AU277" s="19" t="s">
        <v>178</v>
      </c>
    </row>
    <row r="278" spans="1:47" s="2" customFormat="1" ht="12">
      <c r="A278" s="40"/>
      <c r="B278" s="41"/>
      <c r="C278" s="42"/>
      <c r="D278" s="224" t="s">
        <v>166</v>
      </c>
      <c r="E278" s="42"/>
      <c r="F278" s="225" t="s">
        <v>2573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166</v>
      </c>
      <c r="AU278" s="19" t="s">
        <v>178</v>
      </c>
    </row>
    <row r="279" spans="1:65" s="2" customFormat="1" ht="24.15" customHeight="1">
      <c r="A279" s="40"/>
      <c r="B279" s="41"/>
      <c r="C279" s="206" t="s">
        <v>661</v>
      </c>
      <c r="D279" s="206" t="s">
        <v>157</v>
      </c>
      <c r="E279" s="207" t="s">
        <v>2657</v>
      </c>
      <c r="F279" s="208" t="s">
        <v>2658</v>
      </c>
      <c r="G279" s="209" t="s">
        <v>549</v>
      </c>
      <c r="H279" s="210">
        <v>0.395</v>
      </c>
      <c r="I279" s="211"/>
      <c r="J279" s="212">
        <f>ROUND(I279*H279,2)</f>
        <v>0</v>
      </c>
      <c r="K279" s="208" t="s">
        <v>161</v>
      </c>
      <c r="L279" s="46"/>
      <c r="M279" s="213" t="s">
        <v>28</v>
      </c>
      <c r="N279" s="214" t="s">
        <v>44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305</v>
      </c>
      <c r="AT279" s="217" t="s">
        <v>157</v>
      </c>
      <c r="AU279" s="217" t="s">
        <v>178</v>
      </c>
      <c r="AY279" s="19" t="s">
        <v>154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81</v>
      </c>
      <c r="BK279" s="218">
        <f>ROUND(I279*H279,2)</f>
        <v>0</v>
      </c>
      <c r="BL279" s="19" t="s">
        <v>305</v>
      </c>
      <c r="BM279" s="217" t="s">
        <v>2779</v>
      </c>
    </row>
    <row r="280" spans="1:47" s="2" customFormat="1" ht="12">
      <c r="A280" s="40"/>
      <c r="B280" s="41"/>
      <c r="C280" s="42"/>
      <c r="D280" s="219" t="s">
        <v>164</v>
      </c>
      <c r="E280" s="42"/>
      <c r="F280" s="220" t="s">
        <v>2660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164</v>
      </c>
      <c r="AU280" s="19" t="s">
        <v>178</v>
      </c>
    </row>
    <row r="281" spans="1:47" s="2" customFormat="1" ht="12">
      <c r="A281" s="40"/>
      <c r="B281" s="41"/>
      <c r="C281" s="42"/>
      <c r="D281" s="224" t="s">
        <v>166</v>
      </c>
      <c r="E281" s="42"/>
      <c r="F281" s="225" t="s">
        <v>2661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166</v>
      </c>
      <c r="AU281" s="19" t="s">
        <v>178</v>
      </c>
    </row>
    <row r="282" spans="1:63" s="12" customFormat="1" ht="20.85" customHeight="1">
      <c r="A282" s="12"/>
      <c r="B282" s="190"/>
      <c r="C282" s="191"/>
      <c r="D282" s="192" t="s">
        <v>72</v>
      </c>
      <c r="E282" s="204" t="s">
        <v>2780</v>
      </c>
      <c r="F282" s="204" t="s">
        <v>2781</v>
      </c>
      <c r="G282" s="191"/>
      <c r="H282" s="191"/>
      <c r="I282" s="194"/>
      <c r="J282" s="205">
        <f>BK282</f>
        <v>0</v>
      </c>
      <c r="K282" s="191"/>
      <c r="L282" s="196"/>
      <c r="M282" s="197"/>
      <c r="N282" s="198"/>
      <c r="O282" s="198"/>
      <c r="P282" s="199">
        <f>SUM(P283:P344)</f>
        <v>0</v>
      </c>
      <c r="Q282" s="198"/>
      <c r="R282" s="199">
        <f>SUM(R283:R344)</f>
        <v>0.045935000000000004</v>
      </c>
      <c r="S282" s="198"/>
      <c r="T282" s="200">
        <f>SUM(T283:T344)</f>
        <v>0.00276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1" t="s">
        <v>83</v>
      </c>
      <c r="AT282" s="202" t="s">
        <v>72</v>
      </c>
      <c r="AU282" s="202" t="s">
        <v>83</v>
      </c>
      <c r="AY282" s="201" t="s">
        <v>154</v>
      </c>
      <c r="BK282" s="203">
        <f>SUM(BK283:BK344)</f>
        <v>0</v>
      </c>
    </row>
    <row r="283" spans="1:65" s="2" customFormat="1" ht="24.15" customHeight="1">
      <c r="A283" s="40"/>
      <c r="B283" s="41"/>
      <c r="C283" s="206" t="s">
        <v>669</v>
      </c>
      <c r="D283" s="206" t="s">
        <v>157</v>
      </c>
      <c r="E283" s="207" t="s">
        <v>2782</v>
      </c>
      <c r="F283" s="208" t="s">
        <v>2783</v>
      </c>
      <c r="G283" s="209" t="s">
        <v>207</v>
      </c>
      <c r="H283" s="210">
        <v>1</v>
      </c>
      <c r="I283" s="211"/>
      <c r="J283" s="212">
        <f>ROUND(I283*H283,2)</f>
        <v>0</v>
      </c>
      <c r="K283" s="208" t="s">
        <v>161</v>
      </c>
      <c r="L283" s="46"/>
      <c r="M283" s="213" t="s">
        <v>28</v>
      </c>
      <c r="N283" s="214" t="s">
        <v>44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305</v>
      </c>
      <c r="AT283" s="217" t="s">
        <v>157</v>
      </c>
      <c r="AU283" s="217" t="s">
        <v>178</v>
      </c>
      <c r="AY283" s="19" t="s">
        <v>154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81</v>
      </c>
      <c r="BK283" s="218">
        <f>ROUND(I283*H283,2)</f>
        <v>0</v>
      </c>
      <c r="BL283" s="19" t="s">
        <v>305</v>
      </c>
      <c r="BM283" s="217" t="s">
        <v>2784</v>
      </c>
    </row>
    <row r="284" spans="1:47" s="2" customFormat="1" ht="12">
      <c r="A284" s="40"/>
      <c r="B284" s="41"/>
      <c r="C284" s="42"/>
      <c r="D284" s="219" t="s">
        <v>164</v>
      </c>
      <c r="E284" s="42"/>
      <c r="F284" s="220" t="s">
        <v>2785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164</v>
      </c>
      <c r="AU284" s="19" t="s">
        <v>178</v>
      </c>
    </row>
    <row r="285" spans="1:47" s="2" customFormat="1" ht="12">
      <c r="A285" s="40"/>
      <c r="B285" s="41"/>
      <c r="C285" s="42"/>
      <c r="D285" s="224" t="s">
        <v>166</v>
      </c>
      <c r="E285" s="42"/>
      <c r="F285" s="225" t="s">
        <v>2786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166</v>
      </c>
      <c r="AU285" s="19" t="s">
        <v>178</v>
      </c>
    </row>
    <row r="286" spans="1:65" s="2" customFormat="1" ht="16.5" customHeight="1">
      <c r="A286" s="40"/>
      <c r="B286" s="41"/>
      <c r="C286" s="269" t="s">
        <v>678</v>
      </c>
      <c r="D286" s="269" t="s">
        <v>627</v>
      </c>
      <c r="E286" s="270" t="s">
        <v>2787</v>
      </c>
      <c r="F286" s="271" t="s">
        <v>2788</v>
      </c>
      <c r="G286" s="272" t="s">
        <v>207</v>
      </c>
      <c r="H286" s="273">
        <v>1</v>
      </c>
      <c r="I286" s="274"/>
      <c r="J286" s="275">
        <f>ROUND(I286*H286,2)</f>
        <v>0</v>
      </c>
      <c r="K286" s="271" t="s">
        <v>28</v>
      </c>
      <c r="L286" s="276"/>
      <c r="M286" s="277" t="s">
        <v>28</v>
      </c>
      <c r="N286" s="278" t="s">
        <v>44</v>
      </c>
      <c r="O286" s="86"/>
      <c r="P286" s="215">
        <f>O286*H286</f>
        <v>0</v>
      </c>
      <c r="Q286" s="215">
        <v>0.0015</v>
      </c>
      <c r="R286" s="215">
        <f>Q286*H286</f>
        <v>0.0015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442</v>
      </c>
      <c r="AT286" s="217" t="s">
        <v>627</v>
      </c>
      <c r="AU286" s="217" t="s">
        <v>178</v>
      </c>
      <c r="AY286" s="19" t="s">
        <v>154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81</v>
      </c>
      <c r="BK286" s="218">
        <f>ROUND(I286*H286,2)</f>
        <v>0</v>
      </c>
      <c r="BL286" s="19" t="s">
        <v>305</v>
      </c>
      <c r="BM286" s="217" t="s">
        <v>2789</v>
      </c>
    </row>
    <row r="287" spans="1:47" s="2" customFormat="1" ht="12">
      <c r="A287" s="40"/>
      <c r="B287" s="41"/>
      <c r="C287" s="42"/>
      <c r="D287" s="219" t="s">
        <v>164</v>
      </c>
      <c r="E287" s="42"/>
      <c r="F287" s="220" t="s">
        <v>2788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164</v>
      </c>
      <c r="AU287" s="19" t="s">
        <v>178</v>
      </c>
    </row>
    <row r="288" spans="1:47" s="2" customFormat="1" ht="12">
      <c r="A288" s="40"/>
      <c r="B288" s="41"/>
      <c r="C288" s="42"/>
      <c r="D288" s="219" t="s">
        <v>646</v>
      </c>
      <c r="E288" s="42"/>
      <c r="F288" s="279" t="s">
        <v>2790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646</v>
      </c>
      <c r="AU288" s="19" t="s">
        <v>178</v>
      </c>
    </row>
    <row r="289" spans="1:65" s="2" customFormat="1" ht="16.5" customHeight="1">
      <c r="A289" s="40"/>
      <c r="B289" s="41"/>
      <c r="C289" s="269" t="s">
        <v>686</v>
      </c>
      <c r="D289" s="269" t="s">
        <v>627</v>
      </c>
      <c r="E289" s="270" t="s">
        <v>2791</v>
      </c>
      <c r="F289" s="271" t="s">
        <v>2792</v>
      </c>
      <c r="G289" s="272" t="s">
        <v>207</v>
      </c>
      <c r="H289" s="273">
        <v>1</v>
      </c>
      <c r="I289" s="274"/>
      <c r="J289" s="275">
        <f>ROUND(I289*H289,2)</f>
        <v>0</v>
      </c>
      <c r="K289" s="271" t="s">
        <v>28</v>
      </c>
      <c r="L289" s="276"/>
      <c r="M289" s="277" t="s">
        <v>28</v>
      </c>
      <c r="N289" s="278" t="s">
        <v>44</v>
      </c>
      <c r="O289" s="86"/>
      <c r="P289" s="215">
        <f>O289*H289</f>
        <v>0</v>
      </c>
      <c r="Q289" s="215">
        <v>0.0015</v>
      </c>
      <c r="R289" s="215">
        <f>Q289*H289</f>
        <v>0.0015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442</v>
      </c>
      <c r="AT289" s="217" t="s">
        <v>627</v>
      </c>
      <c r="AU289" s="217" t="s">
        <v>178</v>
      </c>
      <c r="AY289" s="19" t="s">
        <v>154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81</v>
      </c>
      <c r="BK289" s="218">
        <f>ROUND(I289*H289,2)</f>
        <v>0</v>
      </c>
      <c r="BL289" s="19" t="s">
        <v>305</v>
      </c>
      <c r="BM289" s="217" t="s">
        <v>2793</v>
      </c>
    </row>
    <row r="290" spans="1:47" s="2" customFormat="1" ht="12">
      <c r="A290" s="40"/>
      <c r="B290" s="41"/>
      <c r="C290" s="42"/>
      <c r="D290" s="219" t="s">
        <v>164</v>
      </c>
      <c r="E290" s="42"/>
      <c r="F290" s="220" t="s">
        <v>2794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164</v>
      </c>
      <c r="AU290" s="19" t="s">
        <v>178</v>
      </c>
    </row>
    <row r="291" spans="1:65" s="2" customFormat="1" ht="33" customHeight="1">
      <c r="A291" s="40"/>
      <c r="B291" s="41"/>
      <c r="C291" s="206" t="s">
        <v>692</v>
      </c>
      <c r="D291" s="206" t="s">
        <v>157</v>
      </c>
      <c r="E291" s="207" t="s">
        <v>2795</v>
      </c>
      <c r="F291" s="208" t="s">
        <v>2796</v>
      </c>
      <c r="G291" s="209" t="s">
        <v>207</v>
      </c>
      <c r="H291" s="210">
        <v>1</v>
      </c>
      <c r="I291" s="211"/>
      <c r="J291" s="212">
        <f>ROUND(I291*H291,2)</f>
        <v>0</v>
      </c>
      <c r="K291" s="208" t="s">
        <v>161</v>
      </c>
      <c r="L291" s="46"/>
      <c r="M291" s="213" t="s">
        <v>28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305</v>
      </c>
      <c r="AT291" s="217" t="s">
        <v>157</v>
      </c>
      <c r="AU291" s="217" t="s">
        <v>178</v>
      </c>
      <c r="AY291" s="19" t="s">
        <v>154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81</v>
      </c>
      <c r="BK291" s="218">
        <f>ROUND(I291*H291,2)</f>
        <v>0</v>
      </c>
      <c r="BL291" s="19" t="s">
        <v>305</v>
      </c>
      <c r="BM291" s="217" t="s">
        <v>2797</v>
      </c>
    </row>
    <row r="292" spans="1:47" s="2" customFormat="1" ht="12">
      <c r="A292" s="40"/>
      <c r="B292" s="41"/>
      <c r="C292" s="42"/>
      <c r="D292" s="219" t="s">
        <v>164</v>
      </c>
      <c r="E292" s="42"/>
      <c r="F292" s="220" t="s">
        <v>2798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164</v>
      </c>
      <c r="AU292" s="19" t="s">
        <v>178</v>
      </c>
    </row>
    <row r="293" spans="1:47" s="2" customFormat="1" ht="12">
      <c r="A293" s="40"/>
      <c r="B293" s="41"/>
      <c r="C293" s="42"/>
      <c r="D293" s="224" t="s">
        <v>166</v>
      </c>
      <c r="E293" s="42"/>
      <c r="F293" s="225" t="s">
        <v>2799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166</v>
      </c>
      <c r="AU293" s="19" t="s">
        <v>178</v>
      </c>
    </row>
    <row r="294" spans="1:65" s="2" customFormat="1" ht="16.5" customHeight="1">
      <c r="A294" s="40"/>
      <c r="B294" s="41"/>
      <c r="C294" s="269" t="s">
        <v>700</v>
      </c>
      <c r="D294" s="269" t="s">
        <v>627</v>
      </c>
      <c r="E294" s="270" t="s">
        <v>2800</v>
      </c>
      <c r="F294" s="271" t="s">
        <v>2801</v>
      </c>
      <c r="G294" s="272" t="s">
        <v>207</v>
      </c>
      <c r="H294" s="273">
        <v>1</v>
      </c>
      <c r="I294" s="274"/>
      <c r="J294" s="275">
        <f>ROUND(I294*H294,2)</f>
        <v>0</v>
      </c>
      <c r="K294" s="271" t="s">
        <v>28</v>
      </c>
      <c r="L294" s="276"/>
      <c r="M294" s="277" t="s">
        <v>28</v>
      </c>
      <c r="N294" s="278" t="s">
        <v>44</v>
      </c>
      <c r="O294" s="86"/>
      <c r="P294" s="215">
        <f>O294*H294</f>
        <v>0</v>
      </c>
      <c r="Q294" s="215">
        <v>0.011</v>
      </c>
      <c r="R294" s="215">
        <f>Q294*H294</f>
        <v>0.011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442</v>
      </c>
      <c r="AT294" s="217" t="s">
        <v>627</v>
      </c>
      <c r="AU294" s="217" t="s">
        <v>178</v>
      </c>
      <c r="AY294" s="19" t="s">
        <v>154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81</v>
      </c>
      <c r="BK294" s="218">
        <f>ROUND(I294*H294,2)</f>
        <v>0</v>
      </c>
      <c r="BL294" s="19" t="s">
        <v>305</v>
      </c>
      <c r="BM294" s="217" t="s">
        <v>2802</v>
      </c>
    </row>
    <row r="295" spans="1:47" s="2" customFormat="1" ht="12">
      <c r="A295" s="40"/>
      <c r="B295" s="41"/>
      <c r="C295" s="42"/>
      <c r="D295" s="219" t="s">
        <v>164</v>
      </c>
      <c r="E295" s="42"/>
      <c r="F295" s="220" t="s">
        <v>2803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164</v>
      </c>
      <c r="AU295" s="19" t="s">
        <v>178</v>
      </c>
    </row>
    <row r="296" spans="1:65" s="2" customFormat="1" ht="37.8" customHeight="1">
      <c r="A296" s="40"/>
      <c r="B296" s="41"/>
      <c r="C296" s="206" t="s">
        <v>708</v>
      </c>
      <c r="D296" s="206" t="s">
        <v>157</v>
      </c>
      <c r="E296" s="207" t="s">
        <v>2804</v>
      </c>
      <c r="F296" s="208" t="s">
        <v>2805</v>
      </c>
      <c r="G296" s="209" t="s">
        <v>190</v>
      </c>
      <c r="H296" s="210">
        <v>1.5</v>
      </c>
      <c r="I296" s="211"/>
      <c r="J296" s="212">
        <f>ROUND(I296*H296,2)</f>
        <v>0</v>
      </c>
      <c r="K296" s="208" t="s">
        <v>161</v>
      </c>
      <c r="L296" s="46"/>
      <c r="M296" s="213" t="s">
        <v>28</v>
      </c>
      <c r="N296" s="214" t="s">
        <v>44</v>
      </c>
      <c r="O296" s="86"/>
      <c r="P296" s="215">
        <f>O296*H296</f>
        <v>0</v>
      </c>
      <c r="Q296" s="215">
        <v>0.00167</v>
      </c>
      <c r="R296" s="215">
        <f>Q296*H296</f>
        <v>0.0025050000000000003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305</v>
      </c>
      <c r="AT296" s="217" t="s">
        <v>157</v>
      </c>
      <c r="AU296" s="217" t="s">
        <v>178</v>
      </c>
      <c r="AY296" s="19" t="s">
        <v>154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81</v>
      </c>
      <c r="BK296" s="218">
        <f>ROUND(I296*H296,2)</f>
        <v>0</v>
      </c>
      <c r="BL296" s="19" t="s">
        <v>305</v>
      </c>
      <c r="BM296" s="217" t="s">
        <v>2806</v>
      </c>
    </row>
    <row r="297" spans="1:47" s="2" customFormat="1" ht="12">
      <c r="A297" s="40"/>
      <c r="B297" s="41"/>
      <c r="C297" s="42"/>
      <c r="D297" s="219" t="s">
        <v>164</v>
      </c>
      <c r="E297" s="42"/>
      <c r="F297" s="220" t="s">
        <v>2807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164</v>
      </c>
      <c r="AU297" s="19" t="s">
        <v>178</v>
      </c>
    </row>
    <row r="298" spans="1:47" s="2" customFormat="1" ht="12">
      <c r="A298" s="40"/>
      <c r="B298" s="41"/>
      <c r="C298" s="42"/>
      <c r="D298" s="224" t="s">
        <v>166</v>
      </c>
      <c r="E298" s="42"/>
      <c r="F298" s="225" t="s">
        <v>2808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166</v>
      </c>
      <c r="AU298" s="19" t="s">
        <v>178</v>
      </c>
    </row>
    <row r="299" spans="1:65" s="2" customFormat="1" ht="24.15" customHeight="1">
      <c r="A299" s="40"/>
      <c r="B299" s="41"/>
      <c r="C299" s="206" t="s">
        <v>717</v>
      </c>
      <c r="D299" s="206" t="s">
        <v>157</v>
      </c>
      <c r="E299" s="207" t="s">
        <v>2809</v>
      </c>
      <c r="F299" s="208" t="s">
        <v>2810</v>
      </c>
      <c r="G299" s="209" t="s">
        <v>207</v>
      </c>
      <c r="H299" s="210">
        <v>1</v>
      </c>
      <c r="I299" s="211"/>
      <c r="J299" s="212">
        <f>ROUND(I299*H299,2)</f>
        <v>0</v>
      </c>
      <c r="K299" s="208" t="s">
        <v>161</v>
      </c>
      <c r="L299" s="46"/>
      <c r="M299" s="213" t="s">
        <v>28</v>
      </c>
      <c r="N299" s="214" t="s">
        <v>44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305</v>
      </c>
      <c r="AT299" s="217" t="s">
        <v>157</v>
      </c>
      <c r="AU299" s="217" t="s">
        <v>178</v>
      </c>
      <c r="AY299" s="19" t="s">
        <v>154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81</v>
      </c>
      <c r="BK299" s="218">
        <f>ROUND(I299*H299,2)</f>
        <v>0</v>
      </c>
      <c r="BL299" s="19" t="s">
        <v>305</v>
      </c>
      <c r="BM299" s="217" t="s">
        <v>2811</v>
      </c>
    </row>
    <row r="300" spans="1:47" s="2" customFormat="1" ht="12">
      <c r="A300" s="40"/>
      <c r="B300" s="41"/>
      <c r="C300" s="42"/>
      <c r="D300" s="219" t="s">
        <v>164</v>
      </c>
      <c r="E300" s="42"/>
      <c r="F300" s="220" t="s">
        <v>2812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164</v>
      </c>
      <c r="AU300" s="19" t="s">
        <v>178</v>
      </c>
    </row>
    <row r="301" spans="1:47" s="2" customFormat="1" ht="12">
      <c r="A301" s="40"/>
      <c r="B301" s="41"/>
      <c r="C301" s="42"/>
      <c r="D301" s="224" t="s">
        <v>166</v>
      </c>
      <c r="E301" s="42"/>
      <c r="F301" s="225" t="s">
        <v>2813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166</v>
      </c>
      <c r="AU301" s="19" t="s">
        <v>178</v>
      </c>
    </row>
    <row r="302" spans="1:65" s="2" customFormat="1" ht="21.75" customHeight="1">
      <c r="A302" s="40"/>
      <c r="B302" s="41"/>
      <c r="C302" s="269" t="s">
        <v>723</v>
      </c>
      <c r="D302" s="269" t="s">
        <v>627</v>
      </c>
      <c r="E302" s="270" t="s">
        <v>2814</v>
      </c>
      <c r="F302" s="271" t="s">
        <v>2815</v>
      </c>
      <c r="G302" s="272" t="s">
        <v>207</v>
      </c>
      <c r="H302" s="273">
        <v>1</v>
      </c>
      <c r="I302" s="274"/>
      <c r="J302" s="275">
        <f>ROUND(I302*H302,2)</f>
        <v>0</v>
      </c>
      <c r="K302" s="271" t="s">
        <v>28</v>
      </c>
      <c r="L302" s="276"/>
      <c r="M302" s="277" t="s">
        <v>28</v>
      </c>
      <c r="N302" s="278" t="s">
        <v>44</v>
      </c>
      <c r="O302" s="86"/>
      <c r="P302" s="215">
        <f>O302*H302</f>
        <v>0</v>
      </c>
      <c r="Q302" s="215">
        <v>0.002</v>
      </c>
      <c r="R302" s="215">
        <f>Q302*H302</f>
        <v>0.002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442</v>
      </c>
      <c r="AT302" s="217" t="s">
        <v>627</v>
      </c>
      <c r="AU302" s="217" t="s">
        <v>178</v>
      </c>
      <c r="AY302" s="19" t="s">
        <v>154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81</v>
      </c>
      <c r="BK302" s="218">
        <f>ROUND(I302*H302,2)</f>
        <v>0</v>
      </c>
      <c r="BL302" s="19" t="s">
        <v>305</v>
      </c>
      <c r="BM302" s="217" t="s">
        <v>2816</v>
      </c>
    </row>
    <row r="303" spans="1:47" s="2" customFormat="1" ht="12">
      <c r="A303" s="40"/>
      <c r="B303" s="41"/>
      <c r="C303" s="42"/>
      <c r="D303" s="219" t="s">
        <v>164</v>
      </c>
      <c r="E303" s="42"/>
      <c r="F303" s="220" t="s">
        <v>2817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164</v>
      </c>
      <c r="AU303" s="19" t="s">
        <v>178</v>
      </c>
    </row>
    <row r="304" spans="1:65" s="2" customFormat="1" ht="21.75" customHeight="1">
      <c r="A304" s="40"/>
      <c r="B304" s="41"/>
      <c r="C304" s="206" t="s">
        <v>730</v>
      </c>
      <c r="D304" s="206" t="s">
        <v>157</v>
      </c>
      <c r="E304" s="207" t="s">
        <v>2627</v>
      </c>
      <c r="F304" s="208" t="s">
        <v>2628</v>
      </c>
      <c r="G304" s="209" t="s">
        <v>2629</v>
      </c>
      <c r="H304" s="210">
        <v>3</v>
      </c>
      <c r="I304" s="211"/>
      <c r="J304" s="212">
        <f>ROUND(I304*H304,2)</f>
        <v>0</v>
      </c>
      <c r="K304" s="208" t="s">
        <v>161</v>
      </c>
      <c r="L304" s="46"/>
      <c r="M304" s="213" t="s">
        <v>28</v>
      </c>
      <c r="N304" s="214" t="s">
        <v>44</v>
      </c>
      <c r="O304" s="86"/>
      <c r="P304" s="215">
        <f>O304*H304</f>
        <v>0</v>
      </c>
      <c r="Q304" s="215">
        <v>7E-05</v>
      </c>
      <c r="R304" s="215">
        <f>Q304*H304</f>
        <v>0.00020999999999999998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305</v>
      </c>
      <c r="AT304" s="217" t="s">
        <v>157</v>
      </c>
      <c r="AU304" s="217" t="s">
        <v>178</v>
      </c>
      <c r="AY304" s="19" t="s">
        <v>154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81</v>
      </c>
      <c r="BK304" s="218">
        <f>ROUND(I304*H304,2)</f>
        <v>0</v>
      </c>
      <c r="BL304" s="19" t="s">
        <v>305</v>
      </c>
      <c r="BM304" s="217" t="s">
        <v>2818</v>
      </c>
    </row>
    <row r="305" spans="1:47" s="2" customFormat="1" ht="12">
      <c r="A305" s="40"/>
      <c r="B305" s="41"/>
      <c r="C305" s="42"/>
      <c r="D305" s="219" t="s">
        <v>164</v>
      </c>
      <c r="E305" s="42"/>
      <c r="F305" s="220" t="s">
        <v>2631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164</v>
      </c>
      <c r="AU305" s="19" t="s">
        <v>178</v>
      </c>
    </row>
    <row r="306" spans="1:47" s="2" customFormat="1" ht="12">
      <c r="A306" s="40"/>
      <c r="B306" s="41"/>
      <c r="C306" s="42"/>
      <c r="D306" s="224" t="s">
        <v>166</v>
      </c>
      <c r="E306" s="42"/>
      <c r="F306" s="225" t="s">
        <v>2632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166</v>
      </c>
      <c r="AU306" s="19" t="s">
        <v>178</v>
      </c>
    </row>
    <row r="307" spans="1:65" s="2" customFormat="1" ht="16.5" customHeight="1">
      <c r="A307" s="40"/>
      <c r="B307" s="41"/>
      <c r="C307" s="269" t="s">
        <v>737</v>
      </c>
      <c r="D307" s="269" t="s">
        <v>627</v>
      </c>
      <c r="E307" s="270" t="s">
        <v>2633</v>
      </c>
      <c r="F307" s="271" t="s">
        <v>2634</v>
      </c>
      <c r="G307" s="272" t="s">
        <v>2629</v>
      </c>
      <c r="H307" s="273">
        <v>3</v>
      </c>
      <c r="I307" s="274"/>
      <c r="J307" s="275">
        <f>ROUND(I307*H307,2)</f>
        <v>0</v>
      </c>
      <c r="K307" s="271" t="s">
        <v>28</v>
      </c>
      <c r="L307" s="276"/>
      <c r="M307" s="277" t="s">
        <v>28</v>
      </c>
      <c r="N307" s="278" t="s">
        <v>44</v>
      </c>
      <c r="O307" s="86"/>
      <c r="P307" s="215">
        <f>O307*H307</f>
        <v>0</v>
      </c>
      <c r="Q307" s="215">
        <v>0.001</v>
      </c>
      <c r="R307" s="215">
        <f>Q307*H307</f>
        <v>0.003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442</v>
      </c>
      <c r="AT307" s="217" t="s">
        <v>627</v>
      </c>
      <c r="AU307" s="217" t="s">
        <v>178</v>
      </c>
      <c r="AY307" s="19" t="s">
        <v>154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81</v>
      </c>
      <c r="BK307" s="218">
        <f>ROUND(I307*H307,2)</f>
        <v>0</v>
      </c>
      <c r="BL307" s="19" t="s">
        <v>305</v>
      </c>
      <c r="BM307" s="217" t="s">
        <v>2819</v>
      </c>
    </row>
    <row r="308" spans="1:47" s="2" customFormat="1" ht="12">
      <c r="A308" s="40"/>
      <c r="B308" s="41"/>
      <c r="C308" s="42"/>
      <c r="D308" s="219" t="s">
        <v>164</v>
      </c>
      <c r="E308" s="42"/>
      <c r="F308" s="220" t="s">
        <v>2634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164</v>
      </c>
      <c r="AU308" s="19" t="s">
        <v>178</v>
      </c>
    </row>
    <row r="309" spans="1:65" s="2" customFormat="1" ht="24.15" customHeight="1">
      <c r="A309" s="40"/>
      <c r="B309" s="41"/>
      <c r="C309" s="206" t="s">
        <v>745</v>
      </c>
      <c r="D309" s="206" t="s">
        <v>157</v>
      </c>
      <c r="E309" s="207" t="s">
        <v>2568</v>
      </c>
      <c r="F309" s="208" t="s">
        <v>2569</v>
      </c>
      <c r="G309" s="209" t="s">
        <v>2570</v>
      </c>
      <c r="H309" s="210">
        <v>2</v>
      </c>
      <c r="I309" s="211"/>
      <c r="J309" s="212">
        <f>ROUND(I309*H309,2)</f>
        <v>0</v>
      </c>
      <c r="K309" s="208" t="s">
        <v>161</v>
      </c>
      <c r="L309" s="46"/>
      <c r="M309" s="213" t="s">
        <v>28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305</v>
      </c>
      <c r="AT309" s="217" t="s">
        <v>157</v>
      </c>
      <c r="AU309" s="217" t="s">
        <v>178</v>
      </c>
      <c r="AY309" s="19" t="s">
        <v>154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305</v>
      </c>
      <c r="BM309" s="217" t="s">
        <v>2820</v>
      </c>
    </row>
    <row r="310" spans="1:47" s="2" customFormat="1" ht="12">
      <c r="A310" s="40"/>
      <c r="B310" s="41"/>
      <c r="C310" s="42"/>
      <c r="D310" s="219" t="s">
        <v>164</v>
      </c>
      <c r="E310" s="42"/>
      <c r="F310" s="220" t="s">
        <v>2572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164</v>
      </c>
      <c r="AU310" s="19" t="s">
        <v>178</v>
      </c>
    </row>
    <row r="311" spans="1:47" s="2" customFormat="1" ht="12">
      <c r="A311" s="40"/>
      <c r="B311" s="41"/>
      <c r="C311" s="42"/>
      <c r="D311" s="224" t="s">
        <v>166</v>
      </c>
      <c r="E311" s="42"/>
      <c r="F311" s="225" t="s">
        <v>2573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166</v>
      </c>
      <c r="AU311" s="19" t="s">
        <v>178</v>
      </c>
    </row>
    <row r="312" spans="1:65" s="2" customFormat="1" ht="37.8" customHeight="1">
      <c r="A312" s="40"/>
      <c r="B312" s="41"/>
      <c r="C312" s="206" t="s">
        <v>750</v>
      </c>
      <c r="D312" s="206" t="s">
        <v>157</v>
      </c>
      <c r="E312" s="207" t="s">
        <v>2821</v>
      </c>
      <c r="F312" s="208" t="s">
        <v>2822</v>
      </c>
      <c r="G312" s="209" t="s">
        <v>190</v>
      </c>
      <c r="H312" s="210">
        <v>2</v>
      </c>
      <c r="I312" s="211"/>
      <c r="J312" s="212">
        <f>ROUND(I312*H312,2)</f>
        <v>0</v>
      </c>
      <c r="K312" s="208" t="s">
        <v>161</v>
      </c>
      <c r="L312" s="46"/>
      <c r="M312" s="213" t="s">
        <v>28</v>
      </c>
      <c r="N312" s="214" t="s">
        <v>44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0.00138</v>
      </c>
      <c r="T312" s="216">
        <f>S312*H312</f>
        <v>0.00276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305</v>
      </c>
      <c r="AT312" s="217" t="s">
        <v>157</v>
      </c>
      <c r="AU312" s="217" t="s">
        <v>178</v>
      </c>
      <c r="AY312" s="19" t="s">
        <v>154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81</v>
      </c>
      <c r="BK312" s="218">
        <f>ROUND(I312*H312,2)</f>
        <v>0</v>
      </c>
      <c r="BL312" s="19" t="s">
        <v>305</v>
      </c>
      <c r="BM312" s="217" t="s">
        <v>2823</v>
      </c>
    </row>
    <row r="313" spans="1:47" s="2" customFormat="1" ht="12">
      <c r="A313" s="40"/>
      <c r="B313" s="41"/>
      <c r="C313" s="42"/>
      <c r="D313" s="219" t="s">
        <v>164</v>
      </c>
      <c r="E313" s="42"/>
      <c r="F313" s="220" t="s">
        <v>2824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164</v>
      </c>
      <c r="AU313" s="19" t="s">
        <v>178</v>
      </c>
    </row>
    <row r="314" spans="1:47" s="2" customFormat="1" ht="12">
      <c r="A314" s="40"/>
      <c r="B314" s="41"/>
      <c r="C314" s="42"/>
      <c r="D314" s="224" t="s">
        <v>166</v>
      </c>
      <c r="E314" s="42"/>
      <c r="F314" s="225" t="s">
        <v>2825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166</v>
      </c>
      <c r="AU314" s="19" t="s">
        <v>178</v>
      </c>
    </row>
    <row r="315" spans="1:65" s="2" customFormat="1" ht="33" customHeight="1">
      <c r="A315" s="40"/>
      <c r="B315" s="41"/>
      <c r="C315" s="206" t="s">
        <v>759</v>
      </c>
      <c r="D315" s="206" t="s">
        <v>157</v>
      </c>
      <c r="E315" s="207" t="s">
        <v>2826</v>
      </c>
      <c r="F315" s="208" t="s">
        <v>2827</v>
      </c>
      <c r="G315" s="209" t="s">
        <v>549</v>
      </c>
      <c r="H315" s="210">
        <v>0.003</v>
      </c>
      <c r="I315" s="211"/>
      <c r="J315" s="212">
        <f>ROUND(I315*H315,2)</f>
        <v>0</v>
      </c>
      <c r="K315" s="208" t="s">
        <v>161</v>
      </c>
      <c r="L315" s="46"/>
      <c r="M315" s="213" t="s">
        <v>28</v>
      </c>
      <c r="N315" s="214" t="s">
        <v>44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305</v>
      </c>
      <c r="AT315" s="217" t="s">
        <v>157</v>
      </c>
      <c r="AU315" s="217" t="s">
        <v>178</v>
      </c>
      <c r="AY315" s="19" t="s">
        <v>154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81</v>
      </c>
      <c r="BK315" s="218">
        <f>ROUND(I315*H315,2)</f>
        <v>0</v>
      </c>
      <c r="BL315" s="19" t="s">
        <v>305</v>
      </c>
      <c r="BM315" s="217" t="s">
        <v>2828</v>
      </c>
    </row>
    <row r="316" spans="1:47" s="2" customFormat="1" ht="12">
      <c r="A316" s="40"/>
      <c r="B316" s="41"/>
      <c r="C316" s="42"/>
      <c r="D316" s="219" t="s">
        <v>164</v>
      </c>
      <c r="E316" s="42"/>
      <c r="F316" s="220" t="s">
        <v>2829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164</v>
      </c>
      <c r="AU316" s="19" t="s">
        <v>178</v>
      </c>
    </row>
    <row r="317" spans="1:47" s="2" customFormat="1" ht="12">
      <c r="A317" s="40"/>
      <c r="B317" s="41"/>
      <c r="C317" s="42"/>
      <c r="D317" s="224" t="s">
        <v>166</v>
      </c>
      <c r="E317" s="42"/>
      <c r="F317" s="225" t="s">
        <v>2830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166</v>
      </c>
      <c r="AU317" s="19" t="s">
        <v>178</v>
      </c>
    </row>
    <row r="318" spans="1:65" s="2" customFormat="1" ht="24.15" customHeight="1">
      <c r="A318" s="40"/>
      <c r="B318" s="41"/>
      <c r="C318" s="206" t="s">
        <v>768</v>
      </c>
      <c r="D318" s="206" t="s">
        <v>157</v>
      </c>
      <c r="E318" s="207" t="s">
        <v>556</v>
      </c>
      <c r="F318" s="208" t="s">
        <v>557</v>
      </c>
      <c r="G318" s="209" t="s">
        <v>549</v>
      </c>
      <c r="H318" s="210">
        <v>0.003</v>
      </c>
      <c r="I318" s="211"/>
      <c r="J318" s="212">
        <f>ROUND(I318*H318,2)</f>
        <v>0</v>
      </c>
      <c r="K318" s="208" t="s">
        <v>161</v>
      </c>
      <c r="L318" s="46"/>
      <c r="M318" s="213" t="s">
        <v>28</v>
      </c>
      <c r="N318" s="214" t="s">
        <v>44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305</v>
      </c>
      <c r="AT318" s="217" t="s">
        <v>157</v>
      </c>
      <c r="AU318" s="217" t="s">
        <v>178</v>
      </c>
      <c r="AY318" s="19" t="s">
        <v>154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305</v>
      </c>
      <c r="BM318" s="217" t="s">
        <v>2831</v>
      </c>
    </row>
    <row r="319" spans="1:47" s="2" customFormat="1" ht="12">
      <c r="A319" s="40"/>
      <c r="B319" s="41"/>
      <c r="C319" s="42"/>
      <c r="D319" s="219" t="s">
        <v>164</v>
      </c>
      <c r="E319" s="42"/>
      <c r="F319" s="220" t="s">
        <v>559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164</v>
      </c>
      <c r="AU319" s="19" t="s">
        <v>178</v>
      </c>
    </row>
    <row r="320" spans="1:47" s="2" customFormat="1" ht="12">
      <c r="A320" s="40"/>
      <c r="B320" s="41"/>
      <c r="C320" s="42"/>
      <c r="D320" s="224" t="s">
        <v>166</v>
      </c>
      <c r="E320" s="42"/>
      <c r="F320" s="225" t="s">
        <v>560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166</v>
      </c>
      <c r="AU320" s="19" t="s">
        <v>178</v>
      </c>
    </row>
    <row r="321" spans="1:65" s="2" customFormat="1" ht="24.15" customHeight="1">
      <c r="A321" s="40"/>
      <c r="B321" s="41"/>
      <c r="C321" s="206" t="s">
        <v>777</v>
      </c>
      <c r="D321" s="206" t="s">
        <v>157</v>
      </c>
      <c r="E321" s="207" t="s">
        <v>562</v>
      </c>
      <c r="F321" s="208" t="s">
        <v>563</v>
      </c>
      <c r="G321" s="209" t="s">
        <v>549</v>
      </c>
      <c r="H321" s="210">
        <v>0.042</v>
      </c>
      <c r="I321" s="211"/>
      <c r="J321" s="212">
        <f>ROUND(I321*H321,2)</f>
        <v>0</v>
      </c>
      <c r="K321" s="208" t="s">
        <v>161</v>
      </c>
      <c r="L321" s="46"/>
      <c r="M321" s="213" t="s">
        <v>28</v>
      </c>
      <c r="N321" s="214" t="s">
        <v>44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305</v>
      </c>
      <c r="AT321" s="217" t="s">
        <v>157</v>
      </c>
      <c r="AU321" s="217" t="s">
        <v>178</v>
      </c>
      <c r="AY321" s="19" t="s">
        <v>154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81</v>
      </c>
      <c r="BK321" s="218">
        <f>ROUND(I321*H321,2)</f>
        <v>0</v>
      </c>
      <c r="BL321" s="19" t="s">
        <v>305</v>
      </c>
      <c r="BM321" s="217" t="s">
        <v>2832</v>
      </c>
    </row>
    <row r="322" spans="1:47" s="2" customFormat="1" ht="12">
      <c r="A322" s="40"/>
      <c r="B322" s="41"/>
      <c r="C322" s="42"/>
      <c r="D322" s="219" t="s">
        <v>164</v>
      </c>
      <c r="E322" s="42"/>
      <c r="F322" s="220" t="s">
        <v>565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164</v>
      </c>
      <c r="AU322" s="19" t="s">
        <v>178</v>
      </c>
    </row>
    <row r="323" spans="1:47" s="2" customFormat="1" ht="12">
      <c r="A323" s="40"/>
      <c r="B323" s="41"/>
      <c r="C323" s="42"/>
      <c r="D323" s="224" t="s">
        <v>166</v>
      </c>
      <c r="E323" s="42"/>
      <c r="F323" s="225" t="s">
        <v>566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166</v>
      </c>
      <c r="AU323" s="19" t="s">
        <v>178</v>
      </c>
    </row>
    <row r="324" spans="1:51" s="14" customFormat="1" ht="12">
      <c r="A324" s="14"/>
      <c r="B324" s="236"/>
      <c r="C324" s="237"/>
      <c r="D324" s="219" t="s">
        <v>168</v>
      </c>
      <c r="E324" s="238" t="s">
        <v>28</v>
      </c>
      <c r="F324" s="239" t="s">
        <v>2833</v>
      </c>
      <c r="G324" s="237"/>
      <c r="H324" s="240">
        <v>0.042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168</v>
      </c>
      <c r="AU324" s="246" t="s">
        <v>178</v>
      </c>
      <c r="AV324" s="14" t="s">
        <v>83</v>
      </c>
      <c r="AW324" s="14" t="s">
        <v>35</v>
      </c>
      <c r="AX324" s="14" t="s">
        <v>81</v>
      </c>
      <c r="AY324" s="246" t="s">
        <v>154</v>
      </c>
    </row>
    <row r="325" spans="1:65" s="2" customFormat="1" ht="33" customHeight="1">
      <c r="A325" s="40"/>
      <c r="B325" s="41"/>
      <c r="C325" s="206" t="s">
        <v>785</v>
      </c>
      <c r="D325" s="206" t="s">
        <v>157</v>
      </c>
      <c r="E325" s="207" t="s">
        <v>570</v>
      </c>
      <c r="F325" s="208" t="s">
        <v>571</v>
      </c>
      <c r="G325" s="209" t="s">
        <v>549</v>
      </c>
      <c r="H325" s="210">
        <v>0.006</v>
      </c>
      <c r="I325" s="211"/>
      <c r="J325" s="212">
        <f>ROUND(I325*H325,2)</f>
        <v>0</v>
      </c>
      <c r="K325" s="208" t="s">
        <v>161</v>
      </c>
      <c r="L325" s="46"/>
      <c r="M325" s="213" t="s">
        <v>28</v>
      </c>
      <c r="N325" s="214" t="s">
        <v>44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305</v>
      </c>
      <c r="AT325" s="217" t="s">
        <v>157</v>
      </c>
      <c r="AU325" s="217" t="s">
        <v>178</v>
      </c>
      <c r="AY325" s="19" t="s">
        <v>154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81</v>
      </c>
      <c r="BK325" s="218">
        <f>ROUND(I325*H325,2)</f>
        <v>0</v>
      </c>
      <c r="BL325" s="19" t="s">
        <v>305</v>
      </c>
      <c r="BM325" s="217" t="s">
        <v>2834</v>
      </c>
    </row>
    <row r="326" spans="1:47" s="2" customFormat="1" ht="12">
      <c r="A326" s="40"/>
      <c r="B326" s="41"/>
      <c r="C326" s="42"/>
      <c r="D326" s="219" t="s">
        <v>164</v>
      </c>
      <c r="E326" s="42"/>
      <c r="F326" s="220" t="s">
        <v>573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164</v>
      </c>
      <c r="AU326" s="19" t="s">
        <v>178</v>
      </c>
    </row>
    <row r="327" spans="1:47" s="2" customFormat="1" ht="12">
      <c r="A327" s="40"/>
      <c r="B327" s="41"/>
      <c r="C327" s="42"/>
      <c r="D327" s="224" t="s">
        <v>166</v>
      </c>
      <c r="E327" s="42"/>
      <c r="F327" s="225" t="s">
        <v>574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166</v>
      </c>
      <c r="AU327" s="19" t="s">
        <v>178</v>
      </c>
    </row>
    <row r="328" spans="1:65" s="2" customFormat="1" ht="24.15" customHeight="1">
      <c r="A328" s="40"/>
      <c r="B328" s="41"/>
      <c r="C328" s="206" t="s">
        <v>793</v>
      </c>
      <c r="D328" s="206" t="s">
        <v>157</v>
      </c>
      <c r="E328" s="207" t="s">
        <v>2638</v>
      </c>
      <c r="F328" s="208" t="s">
        <v>2639</v>
      </c>
      <c r="G328" s="209" t="s">
        <v>160</v>
      </c>
      <c r="H328" s="210">
        <v>1.5</v>
      </c>
      <c r="I328" s="211"/>
      <c r="J328" s="212">
        <f>ROUND(I328*H328,2)</f>
        <v>0</v>
      </c>
      <c r="K328" s="208" t="s">
        <v>161</v>
      </c>
      <c r="L328" s="46"/>
      <c r="M328" s="213" t="s">
        <v>28</v>
      </c>
      <c r="N328" s="214" t="s">
        <v>44</v>
      </c>
      <c r="O328" s="86"/>
      <c r="P328" s="215">
        <f>O328*H328</f>
        <v>0</v>
      </c>
      <c r="Q328" s="215">
        <v>0.00022</v>
      </c>
      <c r="R328" s="215">
        <f>Q328*H328</f>
        <v>0.00033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305</v>
      </c>
      <c r="AT328" s="217" t="s">
        <v>157</v>
      </c>
      <c r="AU328" s="217" t="s">
        <v>178</v>
      </c>
      <c r="AY328" s="19" t="s">
        <v>154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81</v>
      </c>
      <c r="BK328" s="218">
        <f>ROUND(I328*H328,2)</f>
        <v>0</v>
      </c>
      <c r="BL328" s="19" t="s">
        <v>305</v>
      </c>
      <c r="BM328" s="217" t="s">
        <v>2835</v>
      </c>
    </row>
    <row r="329" spans="1:47" s="2" customFormat="1" ht="12">
      <c r="A329" s="40"/>
      <c r="B329" s="41"/>
      <c r="C329" s="42"/>
      <c r="D329" s="219" t="s">
        <v>164</v>
      </c>
      <c r="E329" s="42"/>
      <c r="F329" s="220" t="s">
        <v>2641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164</v>
      </c>
      <c r="AU329" s="19" t="s">
        <v>178</v>
      </c>
    </row>
    <row r="330" spans="1:47" s="2" customFormat="1" ht="12">
      <c r="A330" s="40"/>
      <c r="B330" s="41"/>
      <c r="C330" s="42"/>
      <c r="D330" s="224" t="s">
        <v>166</v>
      </c>
      <c r="E330" s="42"/>
      <c r="F330" s="225" t="s">
        <v>2642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166</v>
      </c>
      <c r="AU330" s="19" t="s">
        <v>178</v>
      </c>
    </row>
    <row r="331" spans="1:65" s="2" customFormat="1" ht="24.15" customHeight="1">
      <c r="A331" s="40"/>
      <c r="B331" s="41"/>
      <c r="C331" s="269" t="s">
        <v>806</v>
      </c>
      <c r="D331" s="269" t="s">
        <v>627</v>
      </c>
      <c r="E331" s="270" t="s">
        <v>2643</v>
      </c>
      <c r="F331" s="271" t="s">
        <v>2644</v>
      </c>
      <c r="G331" s="272" t="s">
        <v>160</v>
      </c>
      <c r="H331" s="273">
        <v>1.5</v>
      </c>
      <c r="I331" s="274"/>
      <c r="J331" s="275">
        <f>ROUND(I331*H331,2)</f>
        <v>0</v>
      </c>
      <c r="K331" s="271" t="s">
        <v>161</v>
      </c>
      <c r="L331" s="276"/>
      <c r="M331" s="277" t="s">
        <v>28</v>
      </c>
      <c r="N331" s="278" t="s">
        <v>44</v>
      </c>
      <c r="O331" s="86"/>
      <c r="P331" s="215">
        <f>O331*H331</f>
        <v>0</v>
      </c>
      <c r="Q331" s="215">
        <v>0.0065</v>
      </c>
      <c r="R331" s="215">
        <f>Q331*H331</f>
        <v>0.00975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442</v>
      </c>
      <c r="AT331" s="217" t="s">
        <v>627</v>
      </c>
      <c r="AU331" s="217" t="s">
        <v>178</v>
      </c>
      <c r="AY331" s="19" t="s">
        <v>154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81</v>
      </c>
      <c r="BK331" s="218">
        <f>ROUND(I331*H331,2)</f>
        <v>0</v>
      </c>
      <c r="BL331" s="19" t="s">
        <v>305</v>
      </c>
      <c r="BM331" s="217" t="s">
        <v>2836</v>
      </c>
    </row>
    <row r="332" spans="1:47" s="2" customFormat="1" ht="12">
      <c r="A332" s="40"/>
      <c r="B332" s="41"/>
      <c r="C332" s="42"/>
      <c r="D332" s="219" t="s">
        <v>164</v>
      </c>
      <c r="E332" s="42"/>
      <c r="F332" s="220" t="s">
        <v>2644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164</v>
      </c>
      <c r="AU332" s="19" t="s">
        <v>178</v>
      </c>
    </row>
    <row r="333" spans="1:51" s="14" customFormat="1" ht="12">
      <c r="A333" s="14"/>
      <c r="B333" s="236"/>
      <c r="C333" s="237"/>
      <c r="D333" s="219" t="s">
        <v>168</v>
      </c>
      <c r="E333" s="238" t="s">
        <v>28</v>
      </c>
      <c r="F333" s="239" t="s">
        <v>2837</v>
      </c>
      <c r="G333" s="237"/>
      <c r="H333" s="240">
        <v>1.5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168</v>
      </c>
      <c r="AU333" s="246" t="s">
        <v>178</v>
      </c>
      <c r="AV333" s="14" t="s">
        <v>83</v>
      </c>
      <c r="AW333" s="14" t="s">
        <v>35</v>
      </c>
      <c r="AX333" s="14" t="s">
        <v>81</v>
      </c>
      <c r="AY333" s="246" t="s">
        <v>154</v>
      </c>
    </row>
    <row r="334" spans="1:65" s="2" customFormat="1" ht="24.15" customHeight="1">
      <c r="A334" s="40"/>
      <c r="B334" s="41"/>
      <c r="C334" s="206" t="s">
        <v>818</v>
      </c>
      <c r="D334" s="206" t="s">
        <v>157</v>
      </c>
      <c r="E334" s="207" t="s">
        <v>2647</v>
      </c>
      <c r="F334" s="208" t="s">
        <v>2648</v>
      </c>
      <c r="G334" s="209" t="s">
        <v>160</v>
      </c>
      <c r="H334" s="210">
        <v>1.5</v>
      </c>
      <c r="I334" s="211"/>
      <c r="J334" s="212">
        <f>ROUND(I334*H334,2)</f>
        <v>0</v>
      </c>
      <c r="K334" s="208" t="s">
        <v>161</v>
      </c>
      <c r="L334" s="46"/>
      <c r="M334" s="213" t="s">
        <v>28</v>
      </c>
      <c r="N334" s="214" t="s">
        <v>44</v>
      </c>
      <c r="O334" s="86"/>
      <c r="P334" s="215">
        <f>O334*H334</f>
        <v>0</v>
      </c>
      <c r="Q334" s="215">
        <v>0.00076</v>
      </c>
      <c r="R334" s="215">
        <f>Q334*H334</f>
        <v>0.00114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305</v>
      </c>
      <c r="AT334" s="217" t="s">
        <v>157</v>
      </c>
      <c r="AU334" s="217" t="s">
        <v>178</v>
      </c>
      <c r="AY334" s="19" t="s">
        <v>154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81</v>
      </c>
      <c r="BK334" s="218">
        <f>ROUND(I334*H334,2)</f>
        <v>0</v>
      </c>
      <c r="BL334" s="19" t="s">
        <v>305</v>
      </c>
      <c r="BM334" s="217" t="s">
        <v>2838</v>
      </c>
    </row>
    <row r="335" spans="1:47" s="2" customFormat="1" ht="12">
      <c r="A335" s="40"/>
      <c r="B335" s="41"/>
      <c r="C335" s="42"/>
      <c r="D335" s="219" t="s">
        <v>164</v>
      </c>
      <c r="E335" s="42"/>
      <c r="F335" s="220" t="s">
        <v>2650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164</v>
      </c>
      <c r="AU335" s="19" t="s">
        <v>178</v>
      </c>
    </row>
    <row r="336" spans="1:47" s="2" customFormat="1" ht="12">
      <c r="A336" s="40"/>
      <c r="B336" s="41"/>
      <c r="C336" s="42"/>
      <c r="D336" s="224" t="s">
        <v>166</v>
      </c>
      <c r="E336" s="42"/>
      <c r="F336" s="225" t="s">
        <v>2651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166</v>
      </c>
      <c r="AU336" s="19" t="s">
        <v>178</v>
      </c>
    </row>
    <row r="337" spans="1:65" s="2" customFormat="1" ht="21.75" customHeight="1">
      <c r="A337" s="40"/>
      <c r="B337" s="41"/>
      <c r="C337" s="269" t="s">
        <v>827</v>
      </c>
      <c r="D337" s="269" t="s">
        <v>627</v>
      </c>
      <c r="E337" s="270" t="s">
        <v>2652</v>
      </c>
      <c r="F337" s="271" t="s">
        <v>2653</v>
      </c>
      <c r="G337" s="272" t="s">
        <v>549</v>
      </c>
      <c r="H337" s="273">
        <v>0.013</v>
      </c>
      <c r="I337" s="274"/>
      <c r="J337" s="275">
        <f>ROUND(I337*H337,2)</f>
        <v>0</v>
      </c>
      <c r="K337" s="271" t="s">
        <v>161</v>
      </c>
      <c r="L337" s="276"/>
      <c r="M337" s="277" t="s">
        <v>28</v>
      </c>
      <c r="N337" s="278" t="s">
        <v>44</v>
      </c>
      <c r="O337" s="86"/>
      <c r="P337" s="215">
        <f>O337*H337</f>
        <v>0</v>
      </c>
      <c r="Q337" s="215">
        <v>1</v>
      </c>
      <c r="R337" s="215">
        <f>Q337*H337</f>
        <v>0.013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442</v>
      </c>
      <c r="AT337" s="217" t="s">
        <v>627</v>
      </c>
      <c r="AU337" s="217" t="s">
        <v>178</v>
      </c>
      <c r="AY337" s="19" t="s">
        <v>154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81</v>
      </c>
      <c r="BK337" s="218">
        <f>ROUND(I337*H337,2)</f>
        <v>0</v>
      </c>
      <c r="BL337" s="19" t="s">
        <v>305</v>
      </c>
      <c r="BM337" s="217" t="s">
        <v>2839</v>
      </c>
    </row>
    <row r="338" spans="1:47" s="2" customFormat="1" ht="12">
      <c r="A338" s="40"/>
      <c r="B338" s="41"/>
      <c r="C338" s="42"/>
      <c r="D338" s="219" t="s">
        <v>164</v>
      </c>
      <c r="E338" s="42"/>
      <c r="F338" s="220" t="s">
        <v>2653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164</v>
      </c>
      <c r="AU338" s="19" t="s">
        <v>178</v>
      </c>
    </row>
    <row r="339" spans="1:47" s="2" customFormat="1" ht="12">
      <c r="A339" s="40"/>
      <c r="B339" s="41"/>
      <c r="C339" s="42"/>
      <c r="D339" s="219" t="s">
        <v>646</v>
      </c>
      <c r="E339" s="42"/>
      <c r="F339" s="279" t="s">
        <v>2655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646</v>
      </c>
      <c r="AU339" s="19" t="s">
        <v>178</v>
      </c>
    </row>
    <row r="340" spans="1:51" s="14" customFormat="1" ht="12">
      <c r="A340" s="14"/>
      <c r="B340" s="236"/>
      <c r="C340" s="237"/>
      <c r="D340" s="219" t="s">
        <v>168</v>
      </c>
      <c r="E340" s="238" t="s">
        <v>28</v>
      </c>
      <c r="F340" s="239" t="s">
        <v>2840</v>
      </c>
      <c r="G340" s="237"/>
      <c r="H340" s="240">
        <v>0.013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168</v>
      </c>
      <c r="AU340" s="246" t="s">
        <v>178</v>
      </c>
      <c r="AV340" s="14" t="s">
        <v>83</v>
      </c>
      <c r="AW340" s="14" t="s">
        <v>35</v>
      </c>
      <c r="AX340" s="14" t="s">
        <v>73</v>
      </c>
      <c r="AY340" s="246" t="s">
        <v>154</v>
      </c>
    </row>
    <row r="341" spans="1:51" s="15" customFormat="1" ht="12">
      <c r="A341" s="15"/>
      <c r="B341" s="247"/>
      <c r="C341" s="248"/>
      <c r="D341" s="219" t="s">
        <v>168</v>
      </c>
      <c r="E341" s="249" t="s">
        <v>28</v>
      </c>
      <c r="F341" s="250" t="s">
        <v>222</v>
      </c>
      <c r="G341" s="248"/>
      <c r="H341" s="251">
        <v>0.013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7" t="s">
        <v>168</v>
      </c>
      <c r="AU341" s="257" t="s">
        <v>178</v>
      </c>
      <c r="AV341" s="15" t="s">
        <v>162</v>
      </c>
      <c r="AW341" s="15" t="s">
        <v>4</v>
      </c>
      <c r="AX341" s="15" t="s">
        <v>81</v>
      </c>
      <c r="AY341" s="257" t="s">
        <v>154</v>
      </c>
    </row>
    <row r="342" spans="1:65" s="2" customFormat="1" ht="24.15" customHeight="1">
      <c r="A342" s="40"/>
      <c r="B342" s="41"/>
      <c r="C342" s="206" t="s">
        <v>836</v>
      </c>
      <c r="D342" s="206" t="s">
        <v>157</v>
      </c>
      <c r="E342" s="207" t="s">
        <v>2657</v>
      </c>
      <c r="F342" s="208" t="s">
        <v>2658</v>
      </c>
      <c r="G342" s="209" t="s">
        <v>549</v>
      </c>
      <c r="H342" s="210">
        <v>0.046</v>
      </c>
      <c r="I342" s="211"/>
      <c r="J342" s="212">
        <f>ROUND(I342*H342,2)</f>
        <v>0</v>
      </c>
      <c r="K342" s="208" t="s">
        <v>161</v>
      </c>
      <c r="L342" s="46"/>
      <c r="M342" s="213" t="s">
        <v>28</v>
      </c>
      <c r="N342" s="214" t="s">
        <v>44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305</v>
      </c>
      <c r="AT342" s="217" t="s">
        <v>157</v>
      </c>
      <c r="AU342" s="217" t="s">
        <v>178</v>
      </c>
      <c r="AY342" s="19" t="s">
        <v>154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81</v>
      </c>
      <c r="BK342" s="218">
        <f>ROUND(I342*H342,2)</f>
        <v>0</v>
      </c>
      <c r="BL342" s="19" t="s">
        <v>305</v>
      </c>
      <c r="BM342" s="217" t="s">
        <v>2841</v>
      </c>
    </row>
    <row r="343" spans="1:47" s="2" customFormat="1" ht="12">
      <c r="A343" s="40"/>
      <c r="B343" s="41"/>
      <c r="C343" s="42"/>
      <c r="D343" s="219" t="s">
        <v>164</v>
      </c>
      <c r="E343" s="42"/>
      <c r="F343" s="220" t="s">
        <v>2660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164</v>
      </c>
      <c r="AU343" s="19" t="s">
        <v>178</v>
      </c>
    </row>
    <row r="344" spans="1:47" s="2" customFormat="1" ht="12">
      <c r="A344" s="40"/>
      <c r="B344" s="41"/>
      <c r="C344" s="42"/>
      <c r="D344" s="224" t="s">
        <v>166</v>
      </c>
      <c r="E344" s="42"/>
      <c r="F344" s="225" t="s">
        <v>2661</v>
      </c>
      <c r="G344" s="42"/>
      <c r="H344" s="42"/>
      <c r="I344" s="221"/>
      <c r="J344" s="42"/>
      <c r="K344" s="42"/>
      <c r="L344" s="46"/>
      <c r="M344" s="283"/>
      <c r="N344" s="284"/>
      <c r="O344" s="285"/>
      <c r="P344" s="285"/>
      <c r="Q344" s="285"/>
      <c r="R344" s="285"/>
      <c r="S344" s="285"/>
      <c r="T344" s="286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166</v>
      </c>
      <c r="AU344" s="19" t="s">
        <v>178</v>
      </c>
    </row>
    <row r="345" spans="1:31" s="2" customFormat="1" ht="6.95" customHeight="1">
      <c r="A345" s="40"/>
      <c r="B345" s="61"/>
      <c r="C345" s="62"/>
      <c r="D345" s="62"/>
      <c r="E345" s="62"/>
      <c r="F345" s="62"/>
      <c r="G345" s="62"/>
      <c r="H345" s="62"/>
      <c r="I345" s="62"/>
      <c r="J345" s="62"/>
      <c r="K345" s="62"/>
      <c r="L345" s="46"/>
      <c r="M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</row>
  </sheetData>
  <sheetProtection password="CC35" sheet="1" objects="1" scenarios="1" formatColumns="0" formatRows="0" autoFilter="0"/>
  <autoFilter ref="C84:K34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1" r:id="rId1" display="https://podminky.urs.cz/item/CS_URS_2022_01/751122494"/>
    <hyperlink ref="F103" r:id="rId2" display="https://podminky.urs.cz/item/CS_URS_2022_01/HZS3212"/>
    <hyperlink ref="F106" r:id="rId3" display="https://podminky.urs.cz/item/CS_URS_2022_01/751398051"/>
    <hyperlink ref="F111" r:id="rId4" display="https://podminky.urs.cz/item/CS_URS_2022_01/751344121"/>
    <hyperlink ref="F120" r:id="rId5" display="https://podminky.urs.cz/item/CS_URS_2022_01/751311112"/>
    <hyperlink ref="F125" r:id="rId6" display="https://podminky.urs.cz/item/CS_URS_2022_01/751510014R"/>
    <hyperlink ref="F128" r:id="rId7" display="https://podminky.urs.cz/item/CS_URS_2022_01/751510014R1"/>
    <hyperlink ref="F131" r:id="rId8" display="https://podminky.urs.cz/item/CS_URS_2022_01/783601795"/>
    <hyperlink ref="F134" r:id="rId9" display="https://podminky.urs.cz/item/CS_URS_2022_01/783614693"/>
    <hyperlink ref="F137" r:id="rId10" display="https://podminky.urs.cz/item/CS_URS_2022_01/783617691"/>
    <hyperlink ref="F140" r:id="rId11" display="https://podminky.urs.cz/item/CS_URS_2022_01/767995111"/>
    <hyperlink ref="F146" r:id="rId12" display="https://podminky.urs.cz/item/CS_URS_2022_01/HZS3212"/>
    <hyperlink ref="F149" r:id="rId13" display="https://podminky.urs.cz/item/CS_URS_2022_01/713411121"/>
    <hyperlink ref="F155" r:id="rId14" display="https://podminky.urs.cz/item/CS_URS_2022_01/713491221"/>
    <hyperlink ref="F163" r:id="rId15" display="https://podminky.urs.cz/item/CS_URS_2022_01/998751101"/>
    <hyperlink ref="F167" r:id="rId16" display="https://podminky.urs.cz/item/CS_URS_2022_01/751377013"/>
    <hyperlink ref="F175" r:id="rId17" display="https://podminky.urs.cz/item/CS_URS_2022_01/751510042R1"/>
    <hyperlink ref="F178" r:id="rId18" display="https://podminky.urs.cz/item/CS_URS_2022_01/751510044R"/>
    <hyperlink ref="F184" r:id="rId19" display="https://podminky.urs.cz/item/CS_URS_2022_01/751514778"/>
    <hyperlink ref="F189" r:id="rId20" display="https://podminky.urs.cz/item/CS_URS_2022_01/783601795"/>
    <hyperlink ref="F192" r:id="rId21" display="https://podminky.urs.cz/item/CS_URS_2022_01/783614693"/>
    <hyperlink ref="F195" r:id="rId22" display="https://podminky.urs.cz/item/CS_URS_2022_01/783617691"/>
    <hyperlink ref="F198" r:id="rId23" display="https://podminky.urs.cz/item/CS_URS_2022_01/767995111"/>
    <hyperlink ref="F203" r:id="rId24" display="https://podminky.urs.cz/item/CS_URS_2022_01/HZS3212"/>
    <hyperlink ref="F206" r:id="rId25" display="https://podminky.urs.cz/item/CS_URS_2022_01/713411121"/>
    <hyperlink ref="F212" r:id="rId26" display="https://podminky.urs.cz/item/CS_URS_2022_01/713491221"/>
    <hyperlink ref="F220" r:id="rId27" display="https://podminky.urs.cz/item/CS_URS_2022_01/998751101"/>
    <hyperlink ref="F224" r:id="rId28" display="https://podminky.urs.cz/item/CS_URS_2022_01/751122094"/>
    <hyperlink ref="F232" r:id="rId29" display="https://podminky.urs.cz/item/CS_URS_2022_01/751398042"/>
    <hyperlink ref="F237" r:id="rId30" display="https://podminky.urs.cz/item/CS_URS_2022_01/751514640"/>
    <hyperlink ref="F242" r:id="rId31" display="https://podminky.urs.cz/item/CS_URS_2022_01/751344114"/>
    <hyperlink ref="F247" r:id="rId32" display="https://podminky.urs.cz/item/CS_URS_2022_01/751311112"/>
    <hyperlink ref="F252" r:id="rId33" display="https://podminky.urs.cz/item/CS_URS_2022_01/751510044R2"/>
    <hyperlink ref="F255" r:id="rId34" display="https://podminky.urs.cz/item/CS_URS_2022_01/751510044R3"/>
    <hyperlink ref="F258" r:id="rId35" display="https://podminky.urs.cz/item/CS_URS_2022_01/751510043"/>
    <hyperlink ref="F261" r:id="rId36" display="https://podminky.urs.cz/item/CS_URS_2022_01/751510043R1"/>
    <hyperlink ref="F264" r:id="rId37" display="https://podminky.urs.cz/item/CS_URS_2022_01/783601795"/>
    <hyperlink ref="F267" r:id="rId38" display="https://podminky.urs.cz/item/CS_URS_2022_01/783614693"/>
    <hyperlink ref="F270" r:id="rId39" display="https://podminky.urs.cz/item/CS_URS_2022_01/783617691"/>
    <hyperlink ref="F273" r:id="rId40" display="https://podminky.urs.cz/item/CS_URS_2022_01/767995111"/>
    <hyperlink ref="F278" r:id="rId41" display="https://podminky.urs.cz/item/CS_URS_2022_01/HZS3212"/>
    <hyperlink ref="F281" r:id="rId42" display="https://podminky.urs.cz/item/CS_URS_2022_01/998751101"/>
    <hyperlink ref="F285" r:id="rId43" display="https://podminky.urs.cz/item/CS_URS_2022_01/751122012"/>
    <hyperlink ref="F293" r:id="rId44" display="https://podminky.urs.cz/item/CS_URS_2022_01/751514775"/>
    <hyperlink ref="F298" r:id="rId45" display="https://podminky.urs.cz/item/CS_URS_2022_01/751510041"/>
    <hyperlink ref="F301" r:id="rId46" display="https://podminky.urs.cz/item/CS_URS_2022_01/751398032"/>
    <hyperlink ref="F306" r:id="rId47" display="https://podminky.urs.cz/item/CS_URS_2022_01/767995111"/>
    <hyperlink ref="F311" r:id="rId48" display="https://podminky.urs.cz/item/CS_URS_2022_01/HZS3212"/>
    <hyperlink ref="F314" r:id="rId49" display="https://podminky.urs.cz/item/CS_URS_2022_01/751510870"/>
    <hyperlink ref="F317" r:id="rId50" display="https://podminky.urs.cz/item/CS_URS_2022_01/997013153"/>
    <hyperlink ref="F320" r:id="rId51" display="https://podminky.urs.cz/item/CS_URS_2022_01/997013501"/>
    <hyperlink ref="F323" r:id="rId52" display="https://podminky.urs.cz/item/CS_URS_2022_01/997013509"/>
    <hyperlink ref="F327" r:id="rId53" display="https://podminky.urs.cz/item/CS_URS_2022_01/997013631"/>
    <hyperlink ref="F330" r:id="rId54" display="https://podminky.urs.cz/item/CS_URS_2022_01/713411121"/>
    <hyperlink ref="F336" r:id="rId55" display="https://podminky.urs.cz/item/CS_URS_2022_01/713491221"/>
    <hyperlink ref="F344" r:id="rId56" display="https://podminky.urs.cz/item/CS_URS_2022_01/99875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2842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28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Město Litvínov</v>
      </c>
      <c r="F15" s="40"/>
      <c r="G15" s="40"/>
      <c r="H15" s="40"/>
      <c r="I15" s="134" t="s">
        <v>30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>DPT projekty Ostrov</v>
      </c>
      <c r="F21" s="40"/>
      <c r="G21" s="40"/>
      <c r="H21" s="40"/>
      <c r="I21" s="134" t="s">
        <v>30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30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ROUND((SUM(BE84:BE375)),2)</f>
        <v>0</v>
      </c>
      <c r="G33" s="40"/>
      <c r="H33" s="40"/>
      <c r="I33" s="150">
        <v>0.21</v>
      </c>
      <c r="J33" s="149">
        <f>ROUND(((SUM(BE84:BE375))*I33),2)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ROUND((SUM(BF84:BF375)),2)</f>
        <v>0</v>
      </c>
      <c r="G34" s="40"/>
      <c r="H34" s="40"/>
      <c r="I34" s="150">
        <v>0.15</v>
      </c>
      <c r="J34" s="149">
        <f>ROUND(((SUM(BF84:BF375))*I34),2)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ROUND((SUM(BG84:BG375)),2)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ROUND((SUM(BH84:BH375)),2)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ROUND((SUM(BI84:BI375)),2)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 - Silnoproud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>DPT projekty Ostrov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2538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2843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2844</v>
      </c>
      <c r="E62" s="170"/>
      <c r="F62" s="170"/>
      <c r="G62" s="170"/>
      <c r="H62" s="170"/>
      <c r="I62" s="170"/>
      <c r="J62" s="171">
        <f>J361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2845</v>
      </c>
      <c r="E63" s="170"/>
      <c r="F63" s="170"/>
      <c r="G63" s="170"/>
      <c r="H63" s="170"/>
      <c r="I63" s="170"/>
      <c r="J63" s="171">
        <f>J371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2846</v>
      </c>
      <c r="E64" s="176"/>
      <c r="F64" s="176"/>
      <c r="G64" s="176"/>
      <c r="H64" s="176"/>
      <c r="I64" s="176"/>
      <c r="J64" s="177">
        <f>J372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139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Modernizace infrastruktury základních škol v Litvínově - ZŠ Janov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99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D - Silnoproud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 xml:space="preserve"> </v>
      </c>
      <c r="G78" s="42"/>
      <c r="H78" s="42"/>
      <c r="I78" s="34" t="s">
        <v>24</v>
      </c>
      <c r="J78" s="74" t="str">
        <f>IF(J12="","",J12)</f>
        <v>8. 2. 2022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26</v>
      </c>
      <c r="D80" s="42"/>
      <c r="E80" s="42"/>
      <c r="F80" s="29" t="str">
        <f>E15</f>
        <v>Město Litvínov</v>
      </c>
      <c r="G80" s="42"/>
      <c r="H80" s="42"/>
      <c r="I80" s="34" t="s">
        <v>33</v>
      </c>
      <c r="J80" s="38" t="str">
        <f>E21</f>
        <v>DPT projekty Ostrov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36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140</v>
      </c>
      <c r="D83" s="182" t="s">
        <v>58</v>
      </c>
      <c r="E83" s="182" t="s">
        <v>54</v>
      </c>
      <c r="F83" s="182" t="s">
        <v>55</v>
      </c>
      <c r="G83" s="182" t="s">
        <v>141</v>
      </c>
      <c r="H83" s="182" t="s">
        <v>142</v>
      </c>
      <c r="I83" s="182" t="s">
        <v>143</v>
      </c>
      <c r="J83" s="182" t="s">
        <v>105</v>
      </c>
      <c r="K83" s="183" t="s">
        <v>144</v>
      </c>
      <c r="L83" s="184"/>
      <c r="M83" s="94" t="s">
        <v>28</v>
      </c>
      <c r="N83" s="95" t="s">
        <v>43</v>
      </c>
      <c r="O83" s="95" t="s">
        <v>145</v>
      </c>
      <c r="P83" s="95" t="s">
        <v>146</v>
      </c>
      <c r="Q83" s="95" t="s">
        <v>147</v>
      </c>
      <c r="R83" s="95" t="s">
        <v>148</v>
      </c>
      <c r="S83" s="95" t="s">
        <v>149</v>
      </c>
      <c r="T83" s="96" t="s">
        <v>150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151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P85+P361+P371</f>
        <v>0</v>
      </c>
      <c r="Q84" s="98"/>
      <c r="R84" s="187">
        <f>R85+R361+R371</f>
        <v>0</v>
      </c>
      <c r="S84" s="98"/>
      <c r="T84" s="188">
        <f>T85+T361+T371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106</v>
      </c>
      <c r="BK84" s="189">
        <f>BK85+BK361+BK371</f>
        <v>0</v>
      </c>
    </row>
    <row r="85" spans="1:63" s="12" customFormat="1" ht="25.9" customHeight="1">
      <c r="A85" s="12"/>
      <c r="B85" s="190"/>
      <c r="C85" s="191"/>
      <c r="D85" s="192" t="s">
        <v>72</v>
      </c>
      <c r="E85" s="193" t="s">
        <v>2110</v>
      </c>
      <c r="F85" s="193" t="s">
        <v>2111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</f>
        <v>0</v>
      </c>
      <c r="Q85" s="198"/>
      <c r="R85" s="199">
        <f>R86</f>
        <v>0</v>
      </c>
      <c r="S85" s="198"/>
      <c r="T85" s="20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83</v>
      </c>
      <c r="AT85" s="202" t="s">
        <v>72</v>
      </c>
      <c r="AU85" s="202" t="s">
        <v>73</v>
      </c>
      <c r="AY85" s="201" t="s">
        <v>154</v>
      </c>
      <c r="BK85" s="203">
        <f>BK86</f>
        <v>0</v>
      </c>
    </row>
    <row r="86" spans="1:63" s="12" customFormat="1" ht="22.8" customHeight="1">
      <c r="A86" s="12"/>
      <c r="B86" s="190"/>
      <c r="C86" s="191"/>
      <c r="D86" s="192" t="s">
        <v>72</v>
      </c>
      <c r="E86" s="204" t="s">
        <v>2847</v>
      </c>
      <c r="F86" s="204" t="s">
        <v>2848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SUM(P87:P360)</f>
        <v>0</v>
      </c>
      <c r="Q86" s="198"/>
      <c r="R86" s="199">
        <f>SUM(R87:R360)</f>
        <v>0</v>
      </c>
      <c r="S86" s="198"/>
      <c r="T86" s="200">
        <f>SUM(T87:T360)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83</v>
      </c>
      <c r="AT86" s="202" t="s">
        <v>72</v>
      </c>
      <c r="AU86" s="202" t="s">
        <v>81</v>
      </c>
      <c r="AY86" s="201" t="s">
        <v>154</v>
      </c>
      <c r="BK86" s="203">
        <f>SUM(BK87:BK360)</f>
        <v>0</v>
      </c>
    </row>
    <row r="87" spans="1:65" s="2" customFormat="1" ht="16.5" customHeight="1">
      <c r="A87" s="40"/>
      <c r="B87" s="41"/>
      <c r="C87" s="206" t="s">
        <v>1010</v>
      </c>
      <c r="D87" s="206" t="s">
        <v>157</v>
      </c>
      <c r="E87" s="207" t="s">
        <v>1041</v>
      </c>
      <c r="F87" s="208" t="s">
        <v>2849</v>
      </c>
      <c r="G87" s="209" t="s">
        <v>748</v>
      </c>
      <c r="H87" s="210">
        <v>1</v>
      </c>
      <c r="I87" s="211"/>
      <c r="J87" s="212">
        <f>ROUND(I87*H87,2)</f>
        <v>0</v>
      </c>
      <c r="K87" s="208" t="s">
        <v>28</v>
      </c>
      <c r="L87" s="46"/>
      <c r="M87" s="213" t="s">
        <v>28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305</v>
      </c>
      <c r="AT87" s="217" t="s">
        <v>157</v>
      </c>
      <c r="AU87" s="217" t="s">
        <v>83</v>
      </c>
      <c r="AY87" s="19" t="s">
        <v>154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81</v>
      </c>
      <c r="BK87" s="218">
        <f>ROUND(I87*H87,2)</f>
        <v>0</v>
      </c>
      <c r="BL87" s="19" t="s">
        <v>305</v>
      </c>
      <c r="BM87" s="217" t="s">
        <v>83</v>
      </c>
    </row>
    <row r="88" spans="1:47" s="2" customFormat="1" ht="12">
      <c r="A88" s="40"/>
      <c r="B88" s="41"/>
      <c r="C88" s="42"/>
      <c r="D88" s="219" t="s">
        <v>164</v>
      </c>
      <c r="E88" s="42"/>
      <c r="F88" s="220" t="s">
        <v>2849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164</v>
      </c>
      <c r="AU88" s="19" t="s">
        <v>83</v>
      </c>
    </row>
    <row r="89" spans="1:65" s="2" customFormat="1" ht="16.5" customHeight="1">
      <c r="A89" s="40"/>
      <c r="B89" s="41"/>
      <c r="C89" s="206" t="s">
        <v>1016</v>
      </c>
      <c r="D89" s="206" t="s">
        <v>157</v>
      </c>
      <c r="E89" s="207" t="s">
        <v>1722</v>
      </c>
      <c r="F89" s="208" t="s">
        <v>2850</v>
      </c>
      <c r="G89" s="209" t="s">
        <v>748</v>
      </c>
      <c r="H89" s="210">
        <v>1</v>
      </c>
      <c r="I89" s="211"/>
      <c r="J89" s="212">
        <f>ROUND(I89*H89,2)</f>
        <v>0</v>
      </c>
      <c r="K89" s="208" t="s">
        <v>28</v>
      </c>
      <c r="L89" s="46"/>
      <c r="M89" s="213" t="s">
        <v>28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305</v>
      </c>
      <c r="AT89" s="217" t="s">
        <v>157</v>
      </c>
      <c r="AU89" s="217" t="s">
        <v>83</v>
      </c>
      <c r="AY89" s="19" t="s">
        <v>154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81</v>
      </c>
      <c r="BK89" s="218">
        <f>ROUND(I89*H89,2)</f>
        <v>0</v>
      </c>
      <c r="BL89" s="19" t="s">
        <v>305</v>
      </c>
      <c r="BM89" s="217" t="s">
        <v>162</v>
      </c>
    </row>
    <row r="90" spans="1:47" s="2" customFormat="1" ht="12">
      <c r="A90" s="40"/>
      <c r="B90" s="41"/>
      <c r="C90" s="42"/>
      <c r="D90" s="219" t="s">
        <v>164</v>
      </c>
      <c r="E90" s="42"/>
      <c r="F90" s="220" t="s">
        <v>2850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164</v>
      </c>
      <c r="AU90" s="19" t="s">
        <v>83</v>
      </c>
    </row>
    <row r="91" spans="1:65" s="2" customFormat="1" ht="37.8" customHeight="1">
      <c r="A91" s="40"/>
      <c r="B91" s="41"/>
      <c r="C91" s="206" t="s">
        <v>793</v>
      </c>
      <c r="D91" s="206" t="s">
        <v>157</v>
      </c>
      <c r="E91" s="207" t="s">
        <v>2851</v>
      </c>
      <c r="F91" s="208" t="s">
        <v>2852</v>
      </c>
      <c r="G91" s="209" t="s">
        <v>190</v>
      </c>
      <c r="H91" s="210">
        <v>15</v>
      </c>
      <c r="I91" s="211"/>
      <c r="J91" s="212">
        <f>ROUND(I91*H91,2)</f>
        <v>0</v>
      </c>
      <c r="K91" s="208" t="s">
        <v>161</v>
      </c>
      <c r="L91" s="46"/>
      <c r="M91" s="213" t="s">
        <v>28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305</v>
      </c>
      <c r="AT91" s="217" t="s">
        <v>157</v>
      </c>
      <c r="AU91" s="217" t="s">
        <v>83</v>
      </c>
      <c r="AY91" s="19" t="s">
        <v>154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305</v>
      </c>
      <c r="BM91" s="217" t="s">
        <v>204</v>
      </c>
    </row>
    <row r="92" spans="1:47" s="2" customFormat="1" ht="12">
      <c r="A92" s="40"/>
      <c r="B92" s="41"/>
      <c r="C92" s="42"/>
      <c r="D92" s="219" t="s">
        <v>164</v>
      </c>
      <c r="E92" s="42"/>
      <c r="F92" s="220" t="s">
        <v>2852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164</v>
      </c>
      <c r="AU92" s="19" t="s">
        <v>83</v>
      </c>
    </row>
    <row r="93" spans="1:47" s="2" customFormat="1" ht="12">
      <c r="A93" s="40"/>
      <c r="B93" s="41"/>
      <c r="C93" s="42"/>
      <c r="D93" s="224" t="s">
        <v>166</v>
      </c>
      <c r="E93" s="42"/>
      <c r="F93" s="225" t="s">
        <v>2853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166</v>
      </c>
      <c r="AU93" s="19" t="s">
        <v>83</v>
      </c>
    </row>
    <row r="94" spans="1:65" s="2" customFormat="1" ht="24.15" customHeight="1">
      <c r="A94" s="40"/>
      <c r="B94" s="41"/>
      <c r="C94" s="269" t="s">
        <v>806</v>
      </c>
      <c r="D94" s="269" t="s">
        <v>627</v>
      </c>
      <c r="E94" s="270" t="s">
        <v>2854</v>
      </c>
      <c r="F94" s="271" t="s">
        <v>2855</v>
      </c>
      <c r="G94" s="272" t="s">
        <v>190</v>
      </c>
      <c r="H94" s="273">
        <v>15</v>
      </c>
      <c r="I94" s="274"/>
      <c r="J94" s="275">
        <f>ROUND(I94*H94,2)</f>
        <v>0</v>
      </c>
      <c r="K94" s="271" t="s">
        <v>161</v>
      </c>
      <c r="L94" s="276"/>
      <c r="M94" s="277" t="s">
        <v>28</v>
      </c>
      <c r="N94" s="278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442</v>
      </c>
      <c r="AT94" s="217" t="s">
        <v>627</v>
      </c>
      <c r="AU94" s="217" t="s">
        <v>83</v>
      </c>
      <c r="AY94" s="19" t="s">
        <v>154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81</v>
      </c>
      <c r="BK94" s="218">
        <f>ROUND(I94*H94,2)</f>
        <v>0</v>
      </c>
      <c r="BL94" s="19" t="s">
        <v>305</v>
      </c>
      <c r="BM94" s="217" t="s">
        <v>223</v>
      </c>
    </row>
    <row r="95" spans="1:47" s="2" customFormat="1" ht="12">
      <c r="A95" s="40"/>
      <c r="B95" s="41"/>
      <c r="C95" s="42"/>
      <c r="D95" s="219" t="s">
        <v>164</v>
      </c>
      <c r="E95" s="42"/>
      <c r="F95" s="220" t="s">
        <v>2855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164</v>
      </c>
      <c r="AU95" s="19" t="s">
        <v>83</v>
      </c>
    </row>
    <row r="96" spans="1:65" s="2" customFormat="1" ht="37.8" customHeight="1">
      <c r="A96" s="40"/>
      <c r="B96" s="41"/>
      <c r="C96" s="206" t="s">
        <v>818</v>
      </c>
      <c r="D96" s="206" t="s">
        <v>157</v>
      </c>
      <c r="E96" s="207" t="s">
        <v>2856</v>
      </c>
      <c r="F96" s="208" t="s">
        <v>2857</v>
      </c>
      <c r="G96" s="209" t="s">
        <v>190</v>
      </c>
      <c r="H96" s="210">
        <v>10</v>
      </c>
      <c r="I96" s="211"/>
      <c r="J96" s="212">
        <f>ROUND(I96*H96,2)</f>
        <v>0</v>
      </c>
      <c r="K96" s="208" t="s">
        <v>161</v>
      </c>
      <c r="L96" s="46"/>
      <c r="M96" s="213" t="s">
        <v>28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305</v>
      </c>
      <c r="AT96" s="217" t="s">
        <v>157</v>
      </c>
      <c r="AU96" s="217" t="s">
        <v>83</v>
      </c>
      <c r="AY96" s="19" t="s">
        <v>154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81</v>
      </c>
      <c r="BK96" s="218">
        <f>ROUND(I96*H96,2)</f>
        <v>0</v>
      </c>
      <c r="BL96" s="19" t="s">
        <v>305</v>
      </c>
      <c r="BM96" s="217" t="s">
        <v>246</v>
      </c>
    </row>
    <row r="97" spans="1:47" s="2" customFormat="1" ht="12">
      <c r="A97" s="40"/>
      <c r="B97" s="41"/>
      <c r="C97" s="42"/>
      <c r="D97" s="219" t="s">
        <v>164</v>
      </c>
      <c r="E97" s="42"/>
      <c r="F97" s="220" t="s">
        <v>2857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164</v>
      </c>
      <c r="AU97" s="19" t="s">
        <v>83</v>
      </c>
    </row>
    <row r="98" spans="1:47" s="2" customFormat="1" ht="12">
      <c r="A98" s="40"/>
      <c r="B98" s="41"/>
      <c r="C98" s="42"/>
      <c r="D98" s="224" t="s">
        <v>166</v>
      </c>
      <c r="E98" s="42"/>
      <c r="F98" s="225" t="s">
        <v>2858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166</v>
      </c>
      <c r="AU98" s="19" t="s">
        <v>83</v>
      </c>
    </row>
    <row r="99" spans="1:65" s="2" customFormat="1" ht="16.5" customHeight="1">
      <c r="A99" s="40"/>
      <c r="B99" s="41"/>
      <c r="C99" s="269" t="s">
        <v>827</v>
      </c>
      <c r="D99" s="269" t="s">
        <v>627</v>
      </c>
      <c r="E99" s="270" t="s">
        <v>2859</v>
      </c>
      <c r="F99" s="271" t="s">
        <v>2860</v>
      </c>
      <c r="G99" s="272" t="s">
        <v>190</v>
      </c>
      <c r="H99" s="273">
        <v>10</v>
      </c>
      <c r="I99" s="274"/>
      <c r="J99" s="275">
        <f>ROUND(I99*H99,2)</f>
        <v>0</v>
      </c>
      <c r="K99" s="271" t="s">
        <v>161</v>
      </c>
      <c r="L99" s="276"/>
      <c r="M99" s="277" t="s">
        <v>28</v>
      </c>
      <c r="N99" s="278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442</v>
      </c>
      <c r="AT99" s="217" t="s">
        <v>627</v>
      </c>
      <c r="AU99" s="217" t="s">
        <v>83</v>
      </c>
      <c r="AY99" s="19" t="s">
        <v>154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81</v>
      </c>
      <c r="BK99" s="218">
        <f>ROUND(I99*H99,2)</f>
        <v>0</v>
      </c>
      <c r="BL99" s="19" t="s">
        <v>305</v>
      </c>
      <c r="BM99" s="217" t="s">
        <v>270</v>
      </c>
    </row>
    <row r="100" spans="1:47" s="2" customFormat="1" ht="12">
      <c r="A100" s="40"/>
      <c r="B100" s="41"/>
      <c r="C100" s="42"/>
      <c r="D100" s="219" t="s">
        <v>164</v>
      </c>
      <c r="E100" s="42"/>
      <c r="F100" s="220" t="s">
        <v>2860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164</v>
      </c>
      <c r="AU100" s="19" t="s">
        <v>83</v>
      </c>
    </row>
    <row r="101" spans="1:65" s="2" customFormat="1" ht="44.25" customHeight="1">
      <c r="A101" s="40"/>
      <c r="B101" s="41"/>
      <c r="C101" s="206" t="s">
        <v>692</v>
      </c>
      <c r="D101" s="206" t="s">
        <v>157</v>
      </c>
      <c r="E101" s="207" t="s">
        <v>2861</v>
      </c>
      <c r="F101" s="208" t="s">
        <v>2862</v>
      </c>
      <c r="G101" s="209" t="s">
        <v>190</v>
      </c>
      <c r="H101" s="210">
        <v>17</v>
      </c>
      <c r="I101" s="211"/>
      <c r="J101" s="212">
        <f>ROUND(I101*H101,2)</f>
        <v>0</v>
      </c>
      <c r="K101" s="208" t="s">
        <v>161</v>
      </c>
      <c r="L101" s="46"/>
      <c r="M101" s="213" t="s">
        <v>28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305</v>
      </c>
      <c r="AT101" s="217" t="s">
        <v>157</v>
      </c>
      <c r="AU101" s="217" t="s">
        <v>83</v>
      </c>
      <c r="AY101" s="19" t="s">
        <v>154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305</v>
      </c>
      <c r="BM101" s="217" t="s">
        <v>288</v>
      </c>
    </row>
    <row r="102" spans="1:47" s="2" customFormat="1" ht="12">
      <c r="A102" s="40"/>
      <c r="B102" s="41"/>
      <c r="C102" s="42"/>
      <c r="D102" s="219" t="s">
        <v>164</v>
      </c>
      <c r="E102" s="42"/>
      <c r="F102" s="220" t="s">
        <v>2862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164</v>
      </c>
      <c r="AU102" s="19" t="s">
        <v>83</v>
      </c>
    </row>
    <row r="103" spans="1:47" s="2" customFormat="1" ht="12">
      <c r="A103" s="40"/>
      <c r="B103" s="41"/>
      <c r="C103" s="42"/>
      <c r="D103" s="224" t="s">
        <v>166</v>
      </c>
      <c r="E103" s="42"/>
      <c r="F103" s="225" t="s">
        <v>2863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166</v>
      </c>
      <c r="AU103" s="19" t="s">
        <v>83</v>
      </c>
    </row>
    <row r="104" spans="1:65" s="2" customFormat="1" ht="16.5" customHeight="1">
      <c r="A104" s="40"/>
      <c r="B104" s="41"/>
      <c r="C104" s="269" t="s">
        <v>700</v>
      </c>
      <c r="D104" s="269" t="s">
        <v>627</v>
      </c>
      <c r="E104" s="270" t="s">
        <v>2864</v>
      </c>
      <c r="F104" s="271" t="s">
        <v>2865</v>
      </c>
      <c r="G104" s="272" t="s">
        <v>190</v>
      </c>
      <c r="H104" s="273">
        <v>17</v>
      </c>
      <c r="I104" s="274"/>
      <c r="J104" s="275">
        <f>ROUND(I104*H104,2)</f>
        <v>0</v>
      </c>
      <c r="K104" s="271" t="s">
        <v>28</v>
      </c>
      <c r="L104" s="276"/>
      <c r="M104" s="277" t="s">
        <v>28</v>
      </c>
      <c r="N104" s="278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442</v>
      </c>
      <c r="AT104" s="217" t="s">
        <v>627</v>
      </c>
      <c r="AU104" s="217" t="s">
        <v>83</v>
      </c>
      <c r="AY104" s="19" t="s">
        <v>154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81</v>
      </c>
      <c r="BK104" s="218">
        <f>ROUND(I104*H104,2)</f>
        <v>0</v>
      </c>
      <c r="BL104" s="19" t="s">
        <v>305</v>
      </c>
      <c r="BM104" s="217" t="s">
        <v>305</v>
      </c>
    </row>
    <row r="105" spans="1:47" s="2" customFormat="1" ht="12">
      <c r="A105" s="40"/>
      <c r="B105" s="41"/>
      <c r="C105" s="42"/>
      <c r="D105" s="219" t="s">
        <v>164</v>
      </c>
      <c r="E105" s="42"/>
      <c r="F105" s="220" t="s">
        <v>2865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164</v>
      </c>
      <c r="AU105" s="19" t="s">
        <v>83</v>
      </c>
    </row>
    <row r="106" spans="1:65" s="2" customFormat="1" ht="16.5" customHeight="1">
      <c r="A106" s="40"/>
      <c r="B106" s="41"/>
      <c r="C106" s="269" t="s">
        <v>708</v>
      </c>
      <c r="D106" s="269" t="s">
        <v>627</v>
      </c>
      <c r="E106" s="270" t="s">
        <v>2866</v>
      </c>
      <c r="F106" s="271" t="s">
        <v>2867</v>
      </c>
      <c r="G106" s="272" t="s">
        <v>207</v>
      </c>
      <c r="H106" s="273">
        <v>8</v>
      </c>
      <c r="I106" s="274"/>
      <c r="J106" s="275">
        <f>ROUND(I106*H106,2)</f>
        <v>0</v>
      </c>
      <c r="K106" s="271" t="s">
        <v>28</v>
      </c>
      <c r="L106" s="276"/>
      <c r="M106" s="277" t="s">
        <v>28</v>
      </c>
      <c r="N106" s="278" t="s">
        <v>44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442</v>
      </c>
      <c r="AT106" s="217" t="s">
        <v>627</v>
      </c>
      <c r="AU106" s="217" t="s">
        <v>83</v>
      </c>
      <c r="AY106" s="19" t="s">
        <v>154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81</v>
      </c>
      <c r="BK106" s="218">
        <f>ROUND(I106*H106,2)</f>
        <v>0</v>
      </c>
      <c r="BL106" s="19" t="s">
        <v>305</v>
      </c>
      <c r="BM106" s="217" t="s">
        <v>321</v>
      </c>
    </row>
    <row r="107" spans="1:47" s="2" customFormat="1" ht="12">
      <c r="A107" s="40"/>
      <c r="B107" s="41"/>
      <c r="C107" s="42"/>
      <c r="D107" s="219" t="s">
        <v>164</v>
      </c>
      <c r="E107" s="42"/>
      <c r="F107" s="220" t="s">
        <v>2867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164</v>
      </c>
      <c r="AU107" s="19" t="s">
        <v>83</v>
      </c>
    </row>
    <row r="108" spans="1:65" s="2" customFormat="1" ht="44.25" customHeight="1">
      <c r="A108" s="40"/>
      <c r="B108" s="41"/>
      <c r="C108" s="206" t="s">
        <v>717</v>
      </c>
      <c r="D108" s="206" t="s">
        <v>157</v>
      </c>
      <c r="E108" s="207" t="s">
        <v>2868</v>
      </c>
      <c r="F108" s="208" t="s">
        <v>2869</v>
      </c>
      <c r="G108" s="209" t="s">
        <v>190</v>
      </c>
      <c r="H108" s="210">
        <v>17</v>
      </c>
      <c r="I108" s="211"/>
      <c r="J108" s="212">
        <f>ROUND(I108*H108,2)</f>
        <v>0</v>
      </c>
      <c r="K108" s="208" t="s">
        <v>161</v>
      </c>
      <c r="L108" s="46"/>
      <c r="M108" s="213" t="s">
        <v>28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305</v>
      </c>
      <c r="AT108" s="217" t="s">
        <v>157</v>
      </c>
      <c r="AU108" s="217" t="s">
        <v>83</v>
      </c>
      <c r="AY108" s="19" t="s">
        <v>154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81</v>
      </c>
      <c r="BK108" s="218">
        <f>ROUND(I108*H108,2)</f>
        <v>0</v>
      </c>
      <c r="BL108" s="19" t="s">
        <v>305</v>
      </c>
      <c r="BM108" s="217" t="s">
        <v>337</v>
      </c>
    </row>
    <row r="109" spans="1:47" s="2" customFormat="1" ht="12">
      <c r="A109" s="40"/>
      <c r="B109" s="41"/>
      <c r="C109" s="42"/>
      <c r="D109" s="219" t="s">
        <v>164</v>
      </c>
      <c r="E109" s="42"/>
      <c r="F109" s="220" t="s">
        <v>2869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164</v>
      </c>
      <c r="AU109" s="19" t="s">
        <v>83</v>
      </c>
    </row>
    <row r="110" spans="1:47" s="2" customFormat="1" ht="12">
      <c r="A110" s="40"/>
      <c r="B110" s="41"/>
      <c r="C110" s="42"/>
      <c r="D110" s="224" t="s">
        <v>166</v>
      </c>
      <c r="E110" s="42"/>
      <c r="F110" s="225" t="s">
        <v>2870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166</v>
      </c>
      <c r="AU110" s="19" t="s">
        <v>83</v>
      </c>
    </row>
    <row r="111" spans="1:65" s="2" customFormat="1" ht="16.5" customHeight="1">
      <c r="A111" s="40"/>
      <c r="B111" s="41"/>
      <c r="C111" s="269" t="s">
        <v>723</v>
      </c>
      <c r="D111" s="269" t="s">
        <v>627</v>
      </c>
      <c r="E111" s="270" t="s">
        <v>2871</v>
      </c>
      <c r="F111" s="271" t="s">
        <v>2872</v>
      </c>
      <c r="G111" s="272" t="s">
        <v>190</v>
      </c>
      <c r="H111" s="273">
        <v>17</v>
      </c>
      <c r="I111" s="274"/>
      <c r="J111" s="275">
        <f>ROUND(I111*H111,2)</f>
        <v>0</v>
      </c>
      <c r="K111" s="271" t="s">
        <v>28</v>
      </c>
      <c r="L111" s="276"/>
      <c r="M111" s="277" t="s">
        <v>28</v>
      </c>
      <c r="N111" s="278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442</v>
      </c>
      <c r="AT111" s="217" t="s">
        <v>627</v>
      </c>
      <c r="AU111" s="217" t="s">
        <v>83</v>
      </c>
      <c r="AY111" s="19" t="s">
        <v>154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81</v>
      </c>
      <c r="BK111" s="218">
        <f>ROUND(I111*H111,2)</f>
        <v>0</v>
      </c>
      <c r="BL111" s="19" t="s">
        <v>305</v>
      </c>
      <c r="BM111" s="217" t="s">
        <v>357</v>
      </c>
    </row>
    <row r="112" spans="1:47" s="2" customFormat="1" ht="12">
      <c r="A112" s="40"/>
      <c r="B112" s="41"/>
      <c r="C112" s="42"/>
      <c r="D112" s="219" t="s">
        <v>164</v>
      </c>
      <c r="E112" s="42"/>
      <c r="F112" s="220" t="s">
        <v>2872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164</v>
      </c>
      <c r="AU112" s="19" t="s">
        <v>83</v>
      </c>
    </row>
    <row r="113" spans="1:65" s="2" customFormat="1" ht="44.25" customHeight="1">
      <c r="A113" s="40"/>
      <c r="B113" s="41"/>
      <c r="C113" s="206" t="s">
        <v>614</v>
      </c>
      <c r="D113" s="206" t="s">
        <v>157</v>
      </c>
      <c r="E113" s="207" t="s">
        <v>2873</v>
      </c>
      <c r="F113" s="208" t="s">
        <v>2874</v>
      </c>
      <c r="G113" s="209" t="s">
        <v>207</v>
      </c>
      <c r="H113" s="210">
        <v>106</v>
      </c>
      <c r="I113" s="211"/>
      <c r="J113" s="212">
        <f>ROUND(I113*H113,2)</f>
        <v>0</v>
      </c>
      <c r="K113" s="208" t="s">
        <v>161</v>
      </c>
      <c r="L113" s="46"/>
      <c r="M113" s="213" t="s">
        <v>28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305</v>
      </c>
      <c r="AT113" s="217" t="s">
        <v>157</v>
      </c>
      <c r="AU113" s="217" t="s">
        <v>83</v>
      </c>
      <c r="AY113" s="19" t="s">
        <v>154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305</v>
      </c>
      <c r="BM113" s="217" t="s">
        <v>375</v>
      </c>
    </row>
    <row r="114" spans="1:47" s="2" customFormat="1" ht="12">
      <c r="A114" s="40"/>
      <c r="B114" s="41"/>
      <c r="C114" s="42"/>
      <c r="D114" s="219" t="s">
        <v>164</v>
      </c>
      <c r="E114" s="42"/>
      <c r="F114" s="220" t="s">
        <v>2874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164</v>
      </c>
      <c r="AU114" s="19" t="s">
        <v>83</v>
      </c>
    </row>
    <row r="115" spans="1:47" s="2" customFormat="1" ht="12">
      <c r="A115" s="40"/>
      <c r="B115" s="41"/>
      <c r="C115" s="42"/>
      <c r="D115" s="224" t="s">
        <v>166</v>
      </c>
      <c r="E115" s="42"/>
      <c r="F115" s="225" t="s">
        <v>2875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166</v>
      </c>
      <c r="AU115" s="19" t="s">
        <v>83</v>
      </c>
    </row>
    <row r="116" spans="1:65" s="2" customFormat="1" ht="21.75" customHeight="1">
      <c r="A116" s="40"/>
      <c r="B116" s="41"/>
      <c r="C116" s="269" t="s">
        <v>626</v>
      </c>
      <c r="D116" s="269" t="s">
        <v>627</v>
      </c>
      <c r="E116" s="270" t="s">
        <v>2876</v>
      </c>
      <c r="F116" s="271" t="s">
        <v>2877</v>
      </c>
      <c r="G116" s="272" t="s">
        <v>207</v>
      </c>
      <c r="H116" s="273">
        <v>106</v>
      </c>
      <c r="I116" s="274"/>
      <c r="J116" s="275">
        <f>ROUND(I116*H116,2)</f>
        <v>0</v>
      </c>
      <c r="K116" s="271" t="s">
        <v>161</v>
      </c>
      <c r="L116" s="276"/>
      <c r="M116" s="277" t="s">
        <v>28</v>
      </c>
      <c r="N116" s="278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442</v>
      </c>
      <c r="AT116" s="217" t="s">
        <v>627</v>
      </c>
      <c r="AU116" s="217" t="s">
        <v>83</v>
      </c>
      <c r="AY116" s="19" t="s">
        <v>154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305</v>
      </c>
      <c r="BM116" s="217" t="s">
        <v>397</v>
      </c>
    </row>
    <row r="117" spans="1:47" s="2" customFormat="1" ht="12">
      <c r="A117" s="40"/>
      <c r="B117" s="41"/>
      <c r="C117" s="42"/>
      <c r="D117" s="219" t="s">
        <v>164</v>
      </c>
      <c r="E117" s="42"/>
      <c r="F117" s="220" t="s">
        <v>2877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164</v>
      </c>
      <c r="AU117" s="19" t="s">
        <v>83</v>
      </c>
    </row>
    <row r="118" spans="1:65" s="2" customFormat="1" ht="44.25" customHeight="1">
      <c r="A118" s="40"/>
      <c r="B118" s="41"/>
      <c r="C118" s="206" t="s">
        <v>730</v>
      </c>
      <c r="D118" s="206" t="s">
        <v>157</v>
      </c>
      <c r="E118" s="207" t="s">
        <v>2878</v>
      </c>
      <c r="F118" s="208" t="s">
        <v>2879</v>
      </c>
      <c r="G118" s="209" t="s">
        <v>207</v>
      </c>
      <c r="H118" s="210">
        <v>48</v>
      </c>
      <c r="I118" s="211"/>
      <c r="J118" s="212">
        <f>ROUND(I118*H118,2)</f>
        <v>0</v>
      </c>
      <c r="K118" s="208" t="s">
        <v>161</v>
      </c>
      <c r="L118" s="46"/>
      <c r="M118" s="213" t="s">
        <v>28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305</v>
      </c>
      <c r="AT118" s="217" t="s">
        <v>157</v>
      </c>
      <c r="AU118" s="217" t="s">
        <v>83</v>
      </c>
      <c r="AY118" s="19" t="s">
        <v>154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81</v>
      </c>
      <c r="BK118" s="218">
        <f>ROUND(I118*H118,2)</f>
        <v>0</v>
      </c>
      <c r="BL118" s="19" t="s">
        <v>305</v>
      </c>
      <c r="BM118" s="217" t="s">
        <v>413</v>
      </c>
    </row>
    <row r="119" spans="1:47" s="2" customFormat="1" ht="12">
      <c r="A119" s="40"/>
      <c r="B119" s="41"/>
      <c r="C119" s="42"/>
      <c r="D119" s="219" t="s">
        <v>164</v>
      </c>
      <c r="E119" s="42"/>
      <c r="F119" s="220" t="s">
        <v>2879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83</v>
      </c>
    </row>
    <row r="120" spans="1:47" s="2" customFormat="1" ht="12">
      <c r="A120" s="40"/>
      <c r="B120" s="41"/>
      <c r="C120" s="42"/>
      <c r="D120" s="224" t="s">
        <v>166</v>
      </c>
      <c r="E120" s="42"/>
      <c r="F120" s="225" t="s">
        <v>2880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166</v>
      </c>
      <c r="AU120" s="19" t="s">
        <v>83</v>
      </c>
    </row>
    <row r="121" spans="1:65" s="2" customFormat="1" ht="16.5" customHeight="1">
      <c r="A121" s="40"/>
      <c r="B121" s="41"/>
      <c r="C121" s="269" t="s">
        <v>737</v>
      </c>
      <c r="D121" s="269" t="s">
        <v>627</v>
      </c>
      <c r="E121" s="270" t="s">
        <v>2881</v>
      </c>
      <c r="F121" s="271" t="s">
        <v>2882</v>
      </c>
      <c r="G121" s="272" t="s">
        <v>207</v>
      </c>
      <c r="H121" s="273">
        <v>48</v>
      </c>
      <c r="I121" s="274"/>
      <c r="J121" s="275">
        <f>ROUND(I121*H121,2)</f>
        <v>0</v>
      </c>
      <c r="K121" s="271" t="s">
        <v>28</v>
      </c>
      <c r="L121" s="276"/>
      <c r="M121" s="277" t="s">
        <v>28</v>
      </c>
      <c r="N121" s="278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442</v>
      </c>
      <c r="AT121" s="217" t="s">
        <v>627</v>
      </c>
      <c r="AU121" s="217" t="s">
        <v>83</v>
      </c>
      <c r="AY121" s="19" t="s">
        <v>154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305</v>
      </c>
      <c r="BM121" s="217" t="s">
        <v>425</v>
      </c>
    </row>
    <row r="122" spans="1:47" s="2" customFormat="1" ht="12">
      <c r="A122" s="40"/>
      <c r="B122" s="41"/>
      <c r="C122" s="42"/>
      <c r="D122" s="219" t="s">
        <v>164</v>
      </c>
      <c r="E122" s="42"/>
      <c r="F122" s="220" t="s">
        <v>2882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83</v>
      </c>
    </row>
    <row r="123" spans="1:65" s="2" customFormat="1" ht="16.5" customHeight="1">
      <c r="A123" s="40"/>
      <c r="B123" s="41"/>
      <c r="C123" s="269" t="s">
        <v>745</v>
      </c>
      <c r="D123" s="269" t="s">
        <v>627</v>
      </c>
      <c r="E123" s="270" t="s">
        <v>2883</v>
      </c>
      <c r="F123" s="271" t="s">
        <v>2884</v>
      </c>
      <c r="G123" s="272" t="s">
        <v>207</v>
      </c>
      <c r="H123" s="273">
        <v>24</v>
      </c>
      <c r="I123" s="274"/>
      <c r="J123" s="275">
        <f>ROUND(I123*H123,2)</f>
        <v>0</v>
      </c>
      <c r="K123" s="271" t="s">
        <v>28</v>
      </c>
      <c r="L123" s="276"/>
      <c r="M123" s="277" t="s">
        <v>28</v>
      </c>
      <c r="N123" s="278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442</v>
      </c>
      <c r="AT123" s="217" t="s">
        <v>627</v>
      </c>
      <c r="AU123" s="217" t="s">
        <v>83</v>
      </c>
      <c r="AY123" s="19" t="s">
        <v>154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305</v>
      </c>
      <c r="BM123" s="217" t="s">
        <v>442</v>
      </c>
    </row>
    <row r="124" spans="1:47" s="2" customFormat="1" ht="12">
      <c r="A124" s="40"/>
      <c r="B124" s="41"/>
      <c r="C124" s="42"/>
      <c r="D124" s="219" t="s">
        <v>164</v>
      </c>
      <c r="E124" s="42"/>
      <c r="F124" s="220" t="s">
        <v>2884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164</v>
      </c>
      <c r="AU124" s="19" t="s">
        <v>83</v>
      </c>
    </row>
    <row r="125" spans="1:65" s="2" customFormat="1" ht="49.05" customHeight="1">
      <c r="A125" s="40"/>
      <c r="B125" s="41"/>
      <c r="C125" s="206" t="s">
        <v>634</v>
      </c>
      <c r="D125" s="206" t="s">
        <v>157</v>
      </c>
      <c r="E125" s="207" t="s">
        <v>2885</v>
      </c>
      <c r="F125" s="208" t="s">
        <v>2886</v>
      </c>
      <c r="G125" s="209" t="s">
        <v>207</v>
      </c>
      <c r="H125" s="210">
        <v>20</v>
      </c>
      <c r="I125" s="211"/>
      <c r="J125" s="212">
        <f>ROUND(I125*H125,2)</f>
        <v>0</v>
      </c>
      <c r="K125" s="208" t="s">
        <v>161</v>
      </c>
      <c r="L125" s="46"/>
      <c r="M125" s="213" t="s">
        <v>28</v>
      </c>
      <c r="N125" s="214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305</v>
      </c>
      <c r="AT125" s="217" t="s">
        <v>157</v>
      </c>
      <c r="AU125" s="217" t="s">
        <v>83</v>
      </c>
      <c r="AY125" s="19" t="s">
        <v>154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81</v>
      </c>
      <c r="BK125" s="218">
        <f>ROUND(I125*H125,2)</f>
        <v>0</v>
      </c>
      <c r="BL125" s="19" t="s">
        <v>305</v>
      </c>
      <c r="BM125" s="217" t="s">
        <v>449</v>
      </c>
    </row>
    <row r="126" spans="1:47" s="2" customFormat="1" ht="12">
      <c r="A126" s="40"/>
      <c r="B126" s="41"/>
      <c r="C126" s="42"/>
      <c r="D126" s="219" t="s">
        <v>164</v>
      </c>
      <c r="E126" s="42"/>
      <c r="F126" s="220" t="s">
        <v>2886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164</v>
      </c>
      <c r="AU126" s="19" t="s">
        <v>83</v>
      </c>
    </row>
    <row r="127" spans="1:47" s="2" customFormat="1" ht="12">
      <c r="A127" s="40"/>
      <c r="B127" s="41"/>
      <c r="C127" s="42"/>
      <c r="D127" s="224" t="s">
        <v>166</v>
      </c>
      <c r="E127" s="42"/>
      <c r="F127" s="225" t="s">
        <v>2887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166</v>
      </c>
      <c r="AU127" s="19" t="s">
        <v>83</v>
      </c>
    </row>
    <row r="128" spans="1:65" s="2" customFormat="1" ht="24.15" customHeight="1">
      <c r="A128" s="40"/>
      <c r="B128" s="41"/>
      <c r="C128" s="269" t="s">
        <v>642</v>
      </c>
      <c r="D128" s="269" t="s">
        <v>627</v>
      </c>
      <c r="E128" s="270" t="s">
        <v>2888</v>
      </c>
      <c r="F128" s="271" t="s">
        <v>2889</v>
      </c>
      <c r="G128" s="272" t="s">
        <v>207</v>
      </c>
      <c r="H128" s="273">
        <v>20</v>
      </c>
      <c r="I128" s="274"/>
      <c r="J128" s="275">
        <f>ROUND(I128*H128,2)</f>
        <v>0</v>
      </c>
      <c r="K128" s="271" t="s">
        <v>161</v>
      </c>
      <c r="L128" s="276"/>
      <c r="M128" s="277" t="s">
        <v>28</v>
      </c>
      <c r="N128" s="278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442</v>
      </c>
      <c r="AT128" s="217" t="s">
        <v>627</v>
      </c>
      <c r="AU128" s="217" t="s">
        <v>83</v>
      </c>
      <c r="AY128" s="19" t="s">
        <v>154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305</v>
      </c>
      <c r="BM128" s="217" t="s">
        <v>458</v>
      </c>
    </row>
    <row r="129" spans="1:47" s="2" customFormat="1" ht="12">
      <c r="A129" s="40"/>
      <c r="B129" s="41"/>
      <c r="C129" s="42"/>
      <c r="D129" s="219" t="s">
        <v>164</v>
      </c>
      <c r="E129" s="42"/>
      <c r="F129" s="220" t="s">
        <v>2889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164</v>
      </c>
      <c r="AU129" s="19" t="s">
        <v>83</v>
      </c>
    </row>
    <row r="130" spans="1:65" s="2" customFormat="1" ht="49.05" customHeight="1">
      <c r="A130" s="40"/>
      <c r="B130" s="41"/>
      <c r="C130" s="206" t="s">
        <v>650</v>
      </c>
      <c r="D130" s="206" t="s">
        <v>157</v>
      </c>
      <c r="E130" s="207" t="s">
        <v>2890</v>
      </c>
      <c r="F130" s="208" t="s">
        <v>2891</v>
      </c>
      <c r="G130" s="209" t="s">
        <v>207</v>
      </c>
      <c r="H130" s="210">
        <v>10</v>
      </c>
      <c r="I130" s="211"/>
      <c r="J130" s="212">
        <f>ROUND(I130*H130,2)</f>
        <v>0</v>
      </c>
      <c r="K130" s="208" t="s">
        <v>161</v>
      </c>
      <c r="L130" s="46"/>
      <c r="M130" s="213" t="s">
        <v>28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305</v>
      </c>
      <c r="AT130" s="217" t="s">
        <v>157</v>
      </c>
      <c r="AU130" s="217" t="s">
        <v>83</v>
      </c>
      <c r="AY130" s="19" t="s">
        <v>154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305</v>
      </c>
      <c r="BM130" s="217" t="s">
        <v>474</v>
      </c>
    </row>
    <row r="131" spans="1:47" s="2" customFormat="1" ht="12">
      <c r="A131" s="40"/>
      <c r="B131" s="41"/>
      <c r="C131" s="42"/>
      <c r="D131" s="219" t="s">
        <v>164</v>
      </c>
      <c r="E131" s="42"/>
      <c r="F131" s="220" t="s">
        <v>2891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83</v>
      </c>
    </row>
    <row r="132" spans="1:47" s="2" customFormat="1" ht="12">
      <c r="A132" s="40"/>
      <c r="B132" s="41"/>
      <c r="C132" s="42"/>
      <c r="D132" s="224" t="s">
        <v>166</v>
      </c>
      <c r="E132" s="42"/>
      <c r="F132" s="225" t="s">
        <v>2892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166</v>
      </c>
      <c r="AU132" s="19" t="s">
        <v>83</v>
      </c>
    </row>
    <row r="133" spans="1:65" s="2" customFormat="1" ht="24.15" customHeight="1">
      <c r="A133" s="40"/>
      <c r="B133" s="41"/>
      <c r="C133" s="269" t="s">
        <v>661</v>
      </c>
      <c r="D133" s="269" t="s">
        <v>627</v>
      </c>
      <c r="E133" s="270" t="s">
        <v>2893</v>
      </c>
      <c r="F133" s="271" t="s">
        <v>2894</v>
      </c>
      <c r="G133" s="272" t="s">
        <v>207</v>
      </c>
      <c r="H133" s="273">
        <v>10</v>
      </c>
      <c r="I133" s="274"/>
      <c r="J133" s="275">
        <f>ROUND(I133*H133,2)</f>
        <v>0</v>
      </c>
      <c r="K133" s="271" t="s">
        <v>161</v>
      </c>
      <c r="L133" s="276"/>
      <c r="M133" s="277" t="s">
        <v>28</v>
      </c>
      <c r="N133" s="278" t="s">
        <v>44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442</v>
      </c>
      <c r="AT133" s="217" t="s">
        <v>627</v>
      </c>
      <c r="AU133" s="217" t="s">
        <v>83</v>
      </c>
      <c r="AY133" s="19" t="s">
        <v>154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81</v>
      </c>
      <c r="BK133" s="218">
        <f>ROUND(I133*H133,2)</f>
        <v>0</v>
      </c>
      <c r="BL133" s="19" t="s">
        <v>305</v>
      </c>
      <c r="BM133" s="217" t="s">
        <v>486</v>
      </c>
    </row>
    <row r="134" spans="1:47" s="2" customFormat="1" ht="12">
      <c r="A134" s="40"/>
      <c r="B134" s="41"/>
      <c r="C134" s="42"/>
      <c r="D134" s="219" t="s">
        <v>164</v>
      </c>
      <c r="E134" s="42"/>
      <c r="F134" s="220" t="s">
        <v>2894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164</v>
      </c>
      <c r="AU134" s="19" t="s">
        <v>83</v>
      </c>
    </row>
    <row r="135" spans="1:65" s="2" customFormat="1" ht="24.15" customHeight="1">
      <c r="A135" s="40"/>
      <c r="B135" s="41"/>
      <c r="C135" s="269" t="s">
        <v>669</v>
      </c>
      <c r="D135" s="269" t="s">
        <v>627</v>
      </c>
      <c r="E135" s="270" t="s">
        <v>2895</v>
      </c>
      <c r="F135" s="271" t="s">
        <v>2896</v>
      </c>
      <c r="G135" s="272" t="s">
        <v>207</v>
      </c>
      <c r="H135" s="273">
        <v>10</v>
      </c>
      <c r="I135" s="274"/>
      <c r="J135" s="275">
        <f>ROUND(I135*H135,2)</f>
        <v>0</v>
      </c>
      <c r="K135" s="271" t="s">
        <v>161</v>
      </c>
      <c r="L135" s="276"/>
      <c r="M135" s="277" t="s">
        <v>28</v>
      </c>
      <c r="N135" s="278" t="s">
        <v>44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442</v>
      </c>
      <c r="AT135" s="217" t="s">
        <v>627</v>
      </c>
      <c r="AU135" s="217" t="s">
        <v>83</v>
      </c>
      <c r="AY135" s="19" t="s">
        <v>154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305</v>
      </c>
      <c r="BM135" s="217" t="s">
        <v>504</v>
      </c>
    </row>
    <row r="136" spans="1:47" s="2" customFormat="1" ht="12">
      <c r="A136" s="40"/>
      <c r="B136" s="41"/>
      <c r="C136" s="42"/>
      <c r="D136" s="219" t="s">
        <v>164</v>
      </c>
      <c r="E136" s="42"/>
      <c r="F136" s="220" t="s">
        <v>2896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164</v>
      </c>
      <c r="AU136" s="19" t="s">
        <v>83</v>
      </c>
    </row>
    <row r="137" spans="1:65" s="2" customFormat="1" ht="37.8" customHeight="1">
      <c r="A137" s="40"/>
      <c r="B137" s="41"/>
      <c r="C137" s="206" t="s">
        <v>978</v>
      </c>
      <c r="D137" s="206" t="s">
        <v>157</v>
      </c>
      <c r="E137" s="207" t="s">
        <v>2897</v>
      </c>
      <c r="F137" s="208" t="s">
        <v>2898</v>
      </c>
      <c r="G137" s="209" t="s">
        <v>190</v>
      </c>
      <c r="H137" s="210">
        <v>210</v>
      </c>
      <c r="I137" s="211"/>
      <c r="J137" s="212">
        <f>ROUND(I137*H137,2)</f>
        <v>0</v>
      </c>
      <c r="K137" s="208" t="s">
        <v>161</v>
      </c>
      <c r="L137" s="46"/>
      <c r="M137" s="213" t="s">
        <v>28</v>
      </c>
      <c r="N137" s="214" t="s">
        <v>44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305</v>
      </c>
      <c r="AT137" s="217" t="s">
        <v>157</v>
      </c>
      <c r="AU137" s="217" t="s">
        <v>83</v>
      </c>
      <c r="AY137" s="19" t="s">
        <v>154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81</v>
      </c>
      <c r="BK137" s="218">
        <f>ROUND(I137*H137,2)</f>
        <v>0</v>
      </c>
      <c r="BL137" s="19" t="s">
        <v>305</v>
      </c>
      <c r="BM137" s="217" t="s">
        <v>509</v>
      </c>
    </row>
    <row r="138" spans="1:47" s="2" customFormat="1" ht="12">
      <c r="A138" s="40"/>
      <c r="B138" s="41"/>
      <c r="C138" s="42"/>
      <c r="D138" s="219" t="s">
        <v>164</v>
      </c>
      <c r="E138" s="42"/>
      <c r="F138" s="220" t="s">
        <v>2898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164</v>
      </c>
      <c r="AU138" s="19" t="s">
        <v>83</v>
      </c>
    </row>
    <row r="139" spans="1:47" s="2" customFormat="1" ht="12">
      <c r="A139" s="40"/>
      <c r="B139" s="41"/>
      <c r="C139" s="42"/>
      <c r="D139" s="224" t="s">
        <v>166</v>
      </c>
      <c r="E139" s="42"/>
      <c r="F139" s="225" t="s">
        <v>2899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166</v>
      </c>
      <c r="AU139" s="19" t="s">
        <v>83</v>
      </c>
    </row>
    <row r="140" spans="1:65" s="2" customFormat="1" ht="24.15" customHeight="1">
      <c r="A140" s="40"/>
      <c r="B140" s="41"/>
      <c r="C140" s="269" t="s">
        <v>986</v>
      </c>
      <c r="D140" s="269" t="s">
        <v>627</v>
      </c>
      <c r="E140" s="270" t="s">
        <v>2900</v>
      </c>
      <c r="F140" s="271" t="s">
        <v>2901</v>
      </c>
      <c r="G140" s="272" t="s">
        <v>190</v>
      </c>
      <c r="H140" s="273">
        <v>57.5</v>
      </c>
      <c r="I140" s="274"/>
      <c r="J140" s="275">
        <f>ROUND(I140*H140,2)</f>
        <v>0</v>
      </c>
      <c r="K140" s="271" t="s">
        <v>161</v>
      </c>
      <c r="L140" s="276"/>
      <c r="M140" s="277" t="s">
        <v>28</v>
      </c>
      <c r="N140" s="278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442</v>
      </c>
      <c r="AT140" s="217" t="s">
        <v>627</v>
      </c>
      <c r="AU140" s="217" t="s">
        <v>83</v>
      </c>
      <c r="AY140" s="19" t="s">
        <v>154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305</v>
      </c>
      <c r="BM140" s="217" t="s">
        <v>516</v>
      </c>
    </row>
    <row r="141" spans="1:47" s="2" customFormat="1" ht="12">
      <c r="A141" s="40"/>
      <c r="B141" s="41"/>
      <c r="C141" s="42"/>
      <c r="D141" s="219" t="s">
        <v>164</v>
      </c>
      <c r="E141" s="42"/>
      <c r="F141" s="220" t="s">
        <v>2901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164</v>
      </c>
      <c r="AU141" s="19" t="s">
        <v>83</v>
      </c>
    </row>
    <row r="142" spans="1:51" s="14" customFormat="1" ht="12">
      <c r="A142" s="14"/>
      <c r="B142" s="236"/>
      <c r="C142" s="237"/>
      <c r="D142" s="219" t="s">
        <v>168</v>
      </c>
      <c r="E142" s="238" t="s">
        <v>28</v>
      </c>
      <c r="F142" s="239" t="s">
        <v>2902</v>
      </c>
      <c r="G142" s="237"/>
      <c r="H142" s="240">
        <v>57.5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168</v>
      </c>
      <c r="AU142" s="246" t="s">
        <v>83</v>
      </c>
      <c r="AV142" s="14" t="s">
        <v>83</v>
      </c>
      <c r="AW142" s="14" t="s">
        <v>35</v>
      </c>
      <c r="AX142" s="14" t="s">
        <v>73</v>
      </c>
      <c r="AY142" s="246" t="s">
        <v>154</v>
      </c>
    </row>
    <row r="143" spans="1:51" s="15" customFormat="1" ht="12">
      <c r="A143" s="15"/>
      <c r="B143" s="247"/>
      <c r="C143" s="248"/>
      <c r="D143" s="219" t="s">
        <v>168</v>
      </c>
      <c r="E143" s="249" t="s">
        <v>28</v>
      </c>
      <c r="F143" s="250" t="s">
        <v>222</v>
      </c>
      <c r="G143" s="248"/>
      <c r="H143" s="251">
        <v>57.5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168</v>
      </c>
      <c r="AU143" s="257" t="s">
        <v>83</v>
      </c>
      <c r="AV143" s="15" t="s">
        <v>162</v>
      </c>
      <c r="AW143" s="15" t="s">
        <v>35</v>
      </c>
      <c r="AX143" s="15" t="s">
        <v>81</v>
      </c>
      <c r="AY143" s="257" t="s">
        <v>154</v>
      </c>
    </row>
    <row r="144" spans="1:65" s="2" customFormat="1" ht="24.15" customHeight="1">
      <c r="A144" s="40"/>
      <c r="B144" s="41"/>
      <c r="C144" s="269" t="s">
        <v>990</v>
      </c>
      <c r="D144" s="269" t="s">
        <v>627</v>
      </c>
      <c r="E144" s="270" t="s">
        <v>2903</v>
      </c>
      <c r="F144" s="271" t="s">
        <v>2904</v>
      </c>
      <c r="G144" s="272" t="s">
        <v>190</v>
      </c>
      <c r="H144" s="273">
        <v>184</v>
      </c>
      <c r="I144" s="274"/>
      <c r="J144" s="275">
        <f>ROUND(I144*H144,2)</f>
        <v>0</v>
      </c>
      <c r="K144" s="271" t="s">
        <v>161</v>
      </c>
      <c r="L144" s="276"/>
      <c r="M144" s="277" t="s">
        <v>28</v>
      </c>
      <c r="N144" s="278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442</v>
      </c>
      <c r="AT144" s="217" t="s">
        <v>627</v>
      </c>
      <c r="AU144" s="217" t="s">
        <v>83</v>
      </c>
      <c r="AY144" s="19" t="s">
        <v>154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305</v>
      </c>
      <c r="BM144" s="217" t="s">
        <v>522</v>
      </c>
    </row>
    <row r="145" spans="1:47" s="2" customFormat="1" ht="12">
      <c r="A145" s="40"/>
      <c r="B145" s="41"/>
      <c r="C145" s="42"/>
      <c r="D145" s="219" t="s">
        <v>164</v>
      </c>
      <c r="E145" s="42"/>
      <c r="F145" s="220" t="s">
        <v>2904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164</v>
      </c>
      <c r="AU145" s="19" t="s">
        <v>83</v>
      </c>
    </row>
    <row r="146" spans="1:51" s="14" customFormat="1" ht="12">
      <c r="A146" s="14"/>
      <c r="B146" s="236"/>
      <c r="C146" s="237"/>
      <c r="D146" s="219" t="s">
        <v>168</v>
      </c>
      <c r="E146" s="238" t="s">
        <v>28</v>
      </c>
      <c r="F146" s="239" t="s">
        <v>2905</v>
      </c>
      <c r="G146" s="237"/>
      <c r="H146" s="240">
        <v>184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168</v>
      </c>
      <c r="AU146" s="246" t="s">
        <v>83</v>
      </c>
      <c r="AV146" s="14" t="s">
        <v>83</v>
      </c>
      <c r="AW146" s="14" t="s">
        <v>35</v>
      </c>
      <c r="AX146" s="14" t="s">
        <v>73</v>
      </c>
      <c r="AY146" s="246" t="s">
        <v>154</v>
      </c>
    </row>
    <row r="147" spans="1:51" s="15" customFormat="1" ht="12">
      <c r="A147" s="15"/>
      <c r="B147" s="247"/>
      <c r="C147" s="248"/>
      <c r="D147" s="219" t="s">
        <v>168</v>
      </c>
      <c r="E147" s="249" t="s">
        <v>28</v>
      </c>
      <c r="F147" s="250" t="s">
        <v>222</v>
      </c>
      <c r="G147" s="248"/>
      <c r="H147" s="251">
        <v>184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168</v>
      </c>
      <c r="AU147" s="257" t="s">
        <v>83</v>
      </c>
      <c r="AV147" s="15" t="s">
        <v>162</v>
      </c>
      <c r="AW147" s="15" t="s">
        <v>35</v>
      </c>
      <c r="AX147" s="15" t="s">
        <v>81</v>
      </c>
      <c r="AY147" s="257" t="s">
        <v>154</v>
      </c>
    </row>
    <row r="148" spans="1:65" s="2" customFormat="1" ht="37.8" customHeight="1">
      <c r="A148" s="40"/>
      <c r="B148" s="41"/>
      <c r="C148" s="206" t="s">
        <v>963</v>
      </c>
      <c r="D148" s="206" t="s">
        <v>157</v>
      </c>
      <c r="E148" s="207" t="s">
        <v>2906</v>
      </c>
      <c r="F148" s="208" t="s">
        <v>2907</v>
      </c>
      <c r="G148" s="209" t="s">
        <v>190</v>
      </c>
      <c r="H148" s="210">
        <v>220</v>
      </c>
      <c r="I148" s="211"/>
      <c r="J148" s="212">
        <f>ROUND(I148*H148,2)</f>
        <v>0</v>
      </c>
      <c r="K148" s="208" t="s">
        <v>161</v>
      </c>
      <c r="L148" s="46"/>
      <c r="M148" s="213" t="s">
        <v>28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305</v>
      </c>
      <c r="AT148" s="217" t="s">
        <v>157</v>
      </c>
      <c r="AU148" s="217" t="s">
        <v>83</v>
      </c>
      <c r="AY148" s="19" t="s">
        <v>154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305</v>
      </c>
      <c r="BM148" s="217" t="s">
        <v>533</v>
      </c>
    </row>
    <row r="149" spans="1:47" s="2" customFormat="1" ht="12">
      <c r="A149" s="40"/>
      <c r="B149" s="41"/>
      <c r="C149" s="42"/>
      <c r="D149" s="219" t="s">
        <v>164</v>
      </c>
      <c r="E149" s="42"/>
      <c r="F149" s="220" t="s">
        <v>2907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164</v>
      </c>
      <c r="AU149" s="19" t="s">
        <v>83</v>
      </c>
    </row>
    <row r="150" spans="1:47" s="2" customFormat="1" ht="12">
      <c r="A150" s="40"/>
      <c r="B150" s="41"/>
      <c r="C150" s="42"/>
      <c r="D150" s="224" t="s">
        <v>166</v>
      </c>
      <c r="E150" s="42"/>
      <c r="F150" s="225" t="s">
        <v>2908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166</v>
      </c>
      <c r="AU150" s="19" t="s">
        <v>83</v>
      </c>
    </row>
    <row r="151" spans="1:65" s="2" customFormat="1" ht="24.15" customHeight="1">
      <c r="A151" s="40"/>
      <c r="B151" s="41"/>
      <c r="C151" s="269" t="s">
        <v>970</v>
      </c>
      <c r="D151" s="269" t="s">
        <v>627</v>
      </c>
      <c r="E151" s="270" t="s">
        <v>2909</v>
      </c>
      <c r="F151" s="271" t="s">
        <v>2910</v>
      </c>
      <c r="G151" s="272" t="s">
        <v>190</v>
      </c>
      <c r="H151" s="273">
        <v>253</v>
      </c>
      <c r="I151" s="274"/>
      <c r="J151" s="275">
        <f>ROUND(I151*H151,2)</f>
        <v>0</v>
      </c>
      <c r="K151" s="271" t="s">
        <v>161</v>
      </c>
      <c r="L151" s="276"/>
      <c r="M151" s="277" t="s">
        <v>28</v>
      </c>
      <c r="N151" s="278" t="s">
        <v>44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442</v>
      </c>
      <c r="AT151" s="217" t="s">
        <v>627</v>
      </c>
      <c r="AU151" s="217" t="s">
        <v>83</v>
      </c>
      <c r="AY151" s="19" t="s">
        <v>154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81</v>
      </c>
      <c r="BK151" s="218">
        <f>ROUND(I151*H151,2)</f>
        <v>0</v>
      </c>
      <c r="BL151" s="19" t="s">
        <v>305</v>
      </c>
      <c r="BM151" s="217" t="s">
        <v>537</v>
      </c>
    </row>
    <row r="152" spans="1:47" s="2" customFormat="1" ht="12">
      <c r="A152" s="40"/>
      <c r="B152" s="41"/>
      <c r="C152" s="42"/>
      <c r="D152" s="219" t="s">
        <v>164</v>
      </c>
      <c r="E152" s="42"/>
      <c r="F152" s="220" t="s">
        <v>2910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164</v>
      </c>
      <c r="AU152" s="19" t="s">
        <v>83</v>
      </c>
    </row>
    <row r="153" spans="1:51" s="14" customFormat="1" ht="12">
      <c r="A153" s="14"/>
      <c r="B153" s="236"/>
      <c r="C153" s="237"/>
      <c r="D153" s="219" t="s">
        <v>168</v>
      </c>
      <c r="E153" s="238" t="s">
        <v>28</v>
      </c>
      <c r="F153" s="239" t="s">
        <v>2911</v>
      </c>
      <c r="G153" s="237"/>
      <c r="H153" s="240">
        <v>253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168</v>
      </c>
      <c r="AU153" s="246" t="s">
        <v>83</v>
      </c>
      <c r="AV153" s="14" t="s">
        <v>83</v>
      </c>
      <c r="AW153" s="14" t="s">
        <v>35</v>
      </c>
      <c r="AX153" s="14" t="s">
        <v>73</v>
      </c>
      <c r="AY153" s="246" t="s">
        <v>154</v>
      </c>
    </row>
    <row r="154" spans="1:51" s="15" customFormat="1" ht="12">
      <c r="A154" s="15"/>
      <c r="B154" s="247"/>
      <c r="C154" s="248"/>
      <c r="D154" s="219" t="s">
        <v>168</v>
      </c>
      <c r="E154" s="249" t="s">
        <v>28</v>
      </c>
      <c r="F154" s="250" t="s">
        <v>222</v>
      </c>
      <c r="G154" s="248"/>
      <c r="H154" s="251">
        <v>253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168</v>
      </c>
      <c r="AU154" s="257" t="s">
        <v>83</v>
      </c>
      <c r="AV154" s="15" t="s">
        <v>162</v>
      </c>
      <c r="AW154" s="15" t="s">
        <v>35</v>
      </c>
      <c r="AX154" s="15" t="s">
        <v>81</v>
      </c>
      <c r="AY154" s="257" t="s">
        <v>154</v>
      </c>
    </row>
    <row r="155" spans="1:65" s="2" customFormat="1" ht="37.8" customHeight="1">
      <c r="A155" s="40"/>
      <c r="B155" s="41"/>
      <c r="C155" s="206" t="s">
        <v>932</v>
      </c>
      <c r="D155" s="206" t="s">
        <v>157</v>
      </c>
      <c r="E155" s="207" t="s">
        <v>2912</v>
      </c>
      <c r="F155" s="208" t="s">
        <v>2913</v>
      </c>
      <c r="G155" s="209" t="s">
        <v>190</v>
      </c>
      <c r="H155" s="210">
        <v>665</v>
      </c>
      <c r="I155" s="211"/>
      <c r="J155" s="212">
        <f>ROUND(I155*H155,2)</f>
        <v>0</v>
      </c>
      <c r="K155" s="208" t="s">
        <v>161</v>
      </c>
      <c r="L155" s="46"/>
      <c r="M155" s="213" t="s">
        <v>28</v>
      </c>
      <c r="N155" s="214" t="s">
        <v>44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305</v>
      </c>
      <c r="AT155" s="217" t="s">
        <v>157</v>
      </c>
      <c r="AU155" s="217" t="s">
        <v>83</v>
      </c>
      <c r="AY155" s="19" t="s">
        <v>154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81</v>
      </c>
      <c r="BK155" s="218">
        <f>ROUND(I155*H155,2)</f>
        <v>0</v>
      </c>
      <c r="BL155" s="19" t="s">
        <v>305</v>
      </c>
      <c r="BM155" s="217" t="s">
        <v>546</v>
      </c>
    </row>
    <row r="156" spans="1:47" s="2" customFormat="1" ht="12">
      <c r="A156" s="40"/>
      <c r="B156" s="41"/>
      <c r="C156" s="42"/>
      <c r="D156" s="219" t="s">
        <v>164</v>
      </c>
      <c r="E156" s="42"/>
      <c r="F156" s="220" t="s">
        <v>2913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164</v>
      </c>
      <c r="AU156" s="19" t="s">
        <v>83</v>
      </c>
    </row>
    <row r="157" spans="1:47" s="2" customFormat="1" ht="12">
      <c r="A157" s="40"/>
      <c r="B157" s="41"/>
      <c r="C157" s="42"/>
      <c r="D157" s="224" t="s">
        <v>166</v>
      </c>
      <c r="E157" s="42"/>
      <c r="F157" s="225" t="s">
        <v>2914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166</v>
      </c>
      <c r="AU157" s="19" t="s">
        <v>83</v>
      </c>
    </row>
    <row r="158" spans="1:65" s="2" customFormat="1" ht="16.5" customHeight="1">
      <c r="A158" s="40"/>
      <c r="B158" s="41"/>
      <c r="C158" s="269" t="s">
        <v>945</v>
      </c>
      <c r="D158" s="269" t="s">
        <v>627</v>
      </c>
      <c r="E158" s="270" t="s">
        <v>2915</v>
      </c>
      <c r="F158" s="271" t="s">
        <v>2916</v>
      </c>
      <c r="G158" s="272" t="s">
        <v>190</v>
      </c>
      <c r="H158" s="273">
        <v>667</v>
      </c>
      <c r="I158" s="274"/>
      <c r="J158" s="275">
        <f>ROUND(I158*H158,2)</f>
        <v>0</v>
      </c>
      <c r="K158" s="271" t="s">
        <v>28</v>
      </c>
      <c r="L158" s="276"/>
      <c r="M158" s="277" t="s">
        <v>28</v>
      </c>
      <c r="N158" s="278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442</v>
      </c>
      <c r="AT158" s="217" t="s">
        <v>627</v>
      </c>
      <c r="AU158" s="217" t="s">
        <v>83</v>
      </c>
      <c r="AY158" s="19" t="s">
        <v>154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305</v>
      </c>
      <c r="BM158" s="217" t="s">
        <v>561</v>
      </c>
    </row>
    <row r="159" spans="1:47" s="2" customFormat="1" ht="12">
      <c r="A159" s="40"/>
      <c r="B159" s="41"/>
      <c r="C159" s="42"/>
      <c r="D159" s="219" t="s">
        <v>164</v>
      </c>
      <c r="E159" s="42"/>
      <c r="F159" s="220" t="s">
        <v>2916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164</v>
      </c>
      <c r="AU159" s="19" t="s">
        <v>83</v>
      </c>
    </row>
    <row r="160" spans="1:51" s="14" customFormat="1" ht="12">
      <c r="A160" s="14"/>
      <c r="B160" s="236"/>
      <c r="C160" s="237"/>
      <c r="D160" s="219" t="s">
        <v>168</v>
      </c>
      <c r="E160" s="238" t="s">
        <v>28</v>
      </c>
      <c r="F160" s="239" t="s">
        <v>2917</v>
      </c>
      <c r="G160" s="237"/>
      <c r="H160" s="240">
        <v>667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168</v>
      </c>
      <c r="AU160" s="246" t="s">
        <v>83</v>
      </c>
      <c r="AV160" s="14" t="s">
        <v>83</v>
      </c>
      <c r="AW160" s="14" t="s">
        <v>35</v>
      </c>
      <c r="AX160" s="14" t="s">
        <v>73</v>
      </c>
      <c r="AY160" s="246" t="s">
        <v>154</v>
      </c>
    </row>
    <row r="161" spans="1:51" s="15" customFormat="1" ht="12">
      <c r="A161" s="15"/>
      <c r="B161" s="247"/>
      <c r="C161" s="248"/>
      <c r="D161" s="219" t="s">
        <v>168</v>
      </c>
      <c r="E161" s="249" t="s">
        <v>28</v>
      </c>
      <c r="F161" s="250" t="s">
        <v>222</v>
      </c>
      <c r="G161" s="248"/>
      <c r="H161" s="251">
        <v>667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7" t="s">
        <v>168</v>
      </c>
      <c r="AU161" s="257" t="s">
        <v>83</v>
      </c>
      <c r="AV161" s="15" t="s">
        <v>162</v>
      </c>
      <c r="AW161" s="15" t="s">
        <v>35</v>
      </c>
      <c r="AX161" s="15" t="s">
        <v>81</v>
      </c>
      <c r="AY161" s="257" t="s">
        <v>154</v>
      </c>
    </row>
    <row r="162" spans="1:65" s="2" customFormat="1" ht="16.5" customHeight="1">
      <c r="A162" s="40"/>
      <c r="B162" s="41"/>
      <c r="C162" s="269" t="s">
        <v>954</v>
      </c>
      <c r="D162" s="269" t="s">
        <v>627</v>
      </c>
      <c r="E162" s="270" t="s">
        <v>2918</v>
      </c>
      <c r="F162" s="271" t="s">
        <v>2919</v>
      </c>
      <c r="G162" s="272" t="s">
        <v>190</v>
      </c>
      <c r="H162" s="273">
        <v>97.75</v>
      </c>
      <c r="I162" s="274"/>
      <c r="J162" s="275">
        <f>ROUND(I162*H162,2)</f>
        <v>0</v>
      </c>
      <c r="K162" s="271" t="s">
        <v>28</v>
      </c>
      <c r="L162" s="276"/>
      <c r="M162" s="277" t="s">
        <v>28</v>
      </c>
      <c r="N162" s="278" t="s">
        <v>44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442</v>
      </c>
      <c r="AT162" s="217" t="s">
        <v>627</v>
      </c>
      <c r="AU162" s="217" t="s">
        <v>83</v>
      </c>
      <c r="AY162" s="19" t="s">
        <v>154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81</v>
      </c>
      <c r="BK162" s="218">
        <f>ROUND(I162*H162,2)</f>
        <v>0</v>
      </c>
      <c r="BL162" s="19" t="s">
        <v>305</v>
      </c>
      <c r="BM162" s="217" t="s">
        <v>579</v>
      </c>
    </row>
    <row r="163" spans="1:47" s="2" customFormat="1" ht="12">
      <c r="A163" s="40"/>
      <c r="B163" s="41"/>
      <c r="C163" s="42"/>
      <c r="D163" s="219" t="s">
        <v>164</v>
      </c>
      <c r="E163" s="42"/>
      <c r="F163" s="220" t="s">
        <v>2919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164</v>
      </c>
      <c r="AU163" s="19" t="s">
        <v>83</v>
      </c>
    </row>
    <row r="164" spans="1:51" s="14" customFormat="1" ht="12">
      <c r="A164" s="14"/>
      <c r="B164" s="236"/>
      <c r="C164" s="237"/>
      <c r="D164" s="219" t="s">
        <v>168</v>
      </c>
      <c r="E164" s="238" t="s">
        <v>28</v>
      </c>
      <c r="F164" s="239" t="s">
        <v>2920</v>
      </c>
      <c r="G164" s="237"/>
      <c r="H164" s="240">
        <v>97.75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168</v>
      </c>
      <c r="AU164" s="246" t="s">
        <v>83</v>
      </c>
      <c r="AV164" s="14" t="s">
        <v>83</v>
      </c>
      <c r="AW164" s="14" t="s">
        <v>35</v>
      </c>
      <c r="AX164" s="14" t="s">
        <v>73</v>
      </c>
      <c r="AY164" s="246" t="s">
        <v>154</v>
      </c>
    </row>
    <row r="165" spans="1:51" s="15" customFormat="1" ht="12">
      <c r="A165" s="15"/>
      <c r="B165" s="247"/>
      <c r="C165" s="248"/>
      <c r="D165" s="219" t="s">
        <v>168</v>
      </c>
      <c r="E165" s="249" t="s">
        <v>28</v>
      </c>
      <c r="F165" s="250" t="s">
        <v>222</v>
      </c>
      <c r="G165" s="248"/>
      <c r="H165" s="251">
        <v>97.75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7" t="s">
        <v>168</v>
      </c>
      <c r="AU165" s="257" t="s">
        <v>83</v>
      </c>
      <c r="AV165" s="15" t="s">
        <v>162</v>
      </c>
      <c r="AW165" s="15" t="s">
        <v>35</v>
      </c>
      <c r="AX165" s="15" t="s">
        <v>81</v>
      </c>
      <c r="AY165" s="257" t="s">
        <v>154</v>
      </c>
    </row>
    <row r="166" spans="1:65" s="2" customFormat="1" ht="37.8" customHeight="1">
      <c r="A166" s="40"/>
      <c r="B166" s="41"/>
      <c r="C166" s="206" t="s">
        <v>911</v>
      </c>
      <c r="D166" s="206" t="s">
        <v>157</v>
      </c>
      <c r="E166" s="207" t="s">
        <v>2921</v>
      </c>
      <c r="F166" s="208" t="s">
        <v>2922</v>
      </c>
      <c r="G166" s="209" t="s">
        <v>190</v>
      </c>
      <c r="H166" s="210">
        <v>1160</v>
      </c>
      <c r="I166" s="211"/>
      <c r="J166" s="212">
        <f>ROUND(I166*H166,2)</f>
        <v>0</v>
      </c>
      <c r="K166" s="208" t="s">
        <v>161</v>
      </c>
      <c r="L166" s="46"/>
      <c r="M166" s="213" t="s">
        <v>28</v>
      </c>
      <c r="N166" s="214" t="s">
        <v>44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305</v>
      </c>
      <c r="AT166" s="217" t="s">
        <v>157</v>
      </c>
      <c r="AU166" s="217" t="s">
        <v>83</v>
      </c>
      <c r="AY166" s="19" t="s">
        <v>154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305</v>
      </c>
      <c r="BM166" s="217" t="s">
        <v>597</v>
      </c>
    </row>
    <row r="167" spans="1:47" s="2" customFormat="1" ht="12">
      <c r="A167" s="40"/>
      <c r="B167" s="41"/>
      <c r="C167" s="42"/>
      <c r="D167" s="219" t="s">
        <v>164</v>
      </c>
      <c r="E167" s="42"/>
      <c r="F167" s="220" t="s">
        <v>2922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164</v>
      </c>
      <c r="AU167" s="19" t="s">
        <v>83</v>
      </c>
    </row>
    <row r="168" spans="1:47" s="2" customFormat="1" ht="12">
      <c r="A168" s="40"/>
      <c r="B168" s="41"/>
      <c r="C168" s="42"/>
      <c r="D168" s="224" t="s">
        <v>166</v>
      </c>
      <c r="E168" s="42"/>
      <c r="F168" s="225" t="s">
        <v>2923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166</v>
      </c>
      <c r="AU168" s="19" t="s">
        <v>83</v>
      </c>
    </row>
    <row r="169" spans="1:65" s="2" customFormat="1" ht="24.15" customHeight="1">
      <c r="A169" s="40"/>
      <c r="B169" s="41"/>
      <c r="C169" s="269" t="s">
        <v>919</v>
      </c>
      <c r="D169" s="269" t="s">
        <v>627</v>
      </c>
      <c r="E169" s="270" t="s">
        <v>2924</v>
      </c>
      <c r="F169" s="271" t="s">
        <v>2925</v>
      </c>
      <c r="G169" s="272" t="s">
        <v>190</v>
      </c>
      <c r="H169" s="273">
        <v>1334</v>
      </c>
      <c r="I169" s="274"/>
      <c r="J169" s="275">
        <f>ROUND(I169*H169,2)</f>
        <v>0</v>
      </c>
      <c r="K169" s="271" t="s">
        <v>161</v>
      </c>
      <c r="L169" s="276"/>
      <c r="M169" s="277" t="s">
        <v>28</v>
      </c>
      <c r="N169" s="278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442</v>
      </c>
      <c r="AT169" s="217" t="s">
        <v>627</v>
      </c>
      <c r="AU169" s="217" t="s">
        <v>83</v>
      </c>
      <c r="AY169" s="19" t="s">
        <v>154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81</v>
      </c>
      <c r="BK169" s="218">
        <f>ROUND(I169*H169,2)</f>
        <v>0</v>
      </c>
      <c r="BL169" s="19" t="s">
        <v>305</v>
      </c>
      <c r="BM169" s="217" t="s">
        <v>614</v>
      </c>
    </row>
    <row r="170" spans="1:47" s="2" customFormat="1" ht="12">
      <c r="A170" s="40"/>
      <c r="B170" s="41"/>
      <c r="C170" s="42"/>
      <c r="D170" s="219" t="s">
        <v>164</v>
      </c>
      <c r="E170" s="42"/>
      <c r="F170" s="220" t="s">
        <v>2925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164</v>
      </c>
      <c r="AU170" s="19" t="s">
        <v>83</v>
      </c>
    </row>
    <row r="171" spans="1:51" s="14" customFormat="1" ht="12">
      <c r="A171" s="14"/>
      <c r="B171" s="236"/>
      <c r="C171" s="237"/>
      <c r="D171" s="219" t="s">
        <v>168</v>
      </c>
      <c r="E171" s="238" t="s">
        <v>28</v>
      </c>
      <c r="F171" s="239" t="s">
        <v>2926</v>
      </c>
      <c r="G171" s="237"/>
      <c r="H171" s="240">
        <v>1334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168</v>
      </c>
      <c r="AU171" s="246" t="s">
        <v>83</v>
      </c>
      <c r="AV171" s="14" t="s">
        <v>83</v>
      </c>
      <c r="AW171" s="14" t="s">
        <v>35</v>
      </c>
      <c r="AX171" s="14" t="s">
        <v>73</v>
      </c>
      <c r="AY171" s="246" t="s">
        <v>154</v>
      </c>
    </row>
    <row r="172" spans="1:51" s="15" customFormat="1" ht="12">
      <c r="A172" s="15"/>
      <c r="B172" s="247"/>
      <c r="C172" s="248"/>
      <c r="D172" s="219" t="s">
        <v>168</v>
      </c>
      <c r="E172" s="249" t="s">
        <v>28</v>
      </c>
      <c r="F172" s="250" t="s">
        <v>222</v>
      </c>
      <c r="G172" s="248"/>
      <c r="H172" s="251">
        <v>1334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168</v>
      </c>
      <c r="AU172" s="257" t="s">
        <v>83</v>
      </c>
      <c r="AV172" s="15" t="s">
        <v>162</v>
      </c>
      <c r="AW172" s="15" t="s">
        <v>35</v>
      </c>
      <c r="AX172" s="15" t="s">
        <v>81</v>
      </c>
      <c r="AY172" s="257" t="s">
        <v>154</v>
      </c>
    </row>
    <row r="173" spans="1:65" s="2" customFormat="1" ht="37.8" customHeight="1">
      <c r="A173" s="40"/>
      <c r="B173" s="41"/>
      <c r="C173" s="206" t="s">
        <v>865</v>
      </c>
      <c r="D173" s="206" t="s">
        <v>157</v>
      </c>
      <c r="E173" s="207" t="s">
        <v>2927</v>
      </c>
      <c r="F173" s="208" t="s">
        <v>2928</v>
      </c>
      <c r="G173" s="209" t="s">
        <v>190</v>
      </c>
      <c r="H173" s="210">
        <v>240</v>
      </c>
      <c r="I173" s="211"/>
      <c r="J173" s="212">
        <f>ROUND(I173*H173,2)</f>
        <v>0</v>
      </c>
      <c r="K173" s="208" t="s">
        <v>161</v>
      </c>
      <c r="L173" s="46"/>
      <c r="M173" s="213" t="s">
        <v>28</v>
      </c>
      <c r="N173" s="214" t="s">
        <v>44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305</v>
      </c>
      <c r="AT173" s="217" t="s">
        <v>157</v>
      </c>
      <c r="AU173" s="217" t="s">
        <v>83</v>
      </c>
      <c r="AY173" s="19" t="s">
        <v>154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81</v>
      </c>
      <c r="BK173" s="218">
        <f>ROUND(I173*H173,2)</f>
        <v>0</v>
      </c>
      <c r="BL173" s="19" t="s">
        <v>305</v>
      </c>
      <c r="BM173" s="217" t="s">
        <v>634</v>
      </c>
    </row>
    <row r="174" spans="1:47" s="2" customFormat="1" ht="12">
      <c r="A174" s="40"/>
      <c r="B174" s="41"/>
      <c r="C174" s="42"/>
      <c r="D174" s="219" t="s">
        <v>164</v>
      </c>
      <c r="E174" s="42"/>
      <c r="F174" s="220" t="s">
        <v>2928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164</v>
      </c>
      <c r="AU174" s="19" t="s">
        <v>83</v>
      </c>
    </row>
    <row r="175" spans="1:47" s="2" customFormat="1" ht="12">
      <c r="A175" s="40"/>
      <c r="B175" s="41"/>
      <c r="C175" s="42"/>
      <c r="D175" s="224" t="s">
        <v>166</v>
      </c>
      <c r="E175" s="42"/>
      <c r="F175" s="225" t="s">
        <v>2929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166</v>
      </c>
      <c r="AU175" s="19" t="s">
        <v>83</v>
      </c>
    </row>
    <row r="176" spans="1:65" s="2" customFormat="1" ht="24.15" customHeight="1">
      <c r="A176" s="40"/>
      <c r="B176" s="41"/>
      <c r="C176" s="269" t="s">
        <v>891</v>
      </c>
      <c r="D176" s="269" t="s">
        <v>627</v>
      </c>
      <c r="E176" s="270" t="s">
        <v>2930</v>
      </c>
      <c r="F176" s="271" t="s">
        <v>2931</v>
      </c>
      <c r="G176" s="272" t="s">
        <v>190</v>
      </c>
      <c r="H176" s="273">
        <v>46</v>
      </c>
      <c r="I176" s="274"/>
      <c r="J176" s="275">
        <f>ROUND(I176*H176,2)</f>
        <v>0</v>
      </c>
      <c r="K176" s="271" t="s">
        <v>161</v>
      </c>
      <c r="L176" s="276"/>
      <c r="M176" s="277" t="s">
        <v>28</v>
      </c>
      <c r="N176" s="278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442</v>
      </c>
      <c r="AT176" s="217" t="s">
        <v>627</v>
      </c>
      <c r="AU176" s="217" t="s">
        <v>83</v>
      </c>
      <c r="AY176" s="19" t="s">
        <v>154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81</v>
      </c>
      <c r="BK176" s="218">
        <f>ROUND(I176*H176,2)</f>
        <v>0</v>
      </c>
      <c r="BL176" s="19" t="s">
        <v>305</v>
      </c>
      <c r="BM176" s="217" t="s">
        <v>650</v>
      </c>
    </row>
    <row r="177" spans="1:47" s="2" customFormat="1" ht="12">
      <c r="A177" s="40"/>
      <c r="B177" s="41"/>
      <c r="C177" s="42"/>
      <c r="D177" s="219" t="s">
        <v>164</v>
      </c>
      <c r="E177" s="42"/>
      <c r="F177" s="220" t="s">
        <v>2931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164</v>
      </c>
      <c r="AU177" s="19" t="s">
        <v>83</v>
      </c>
    </row>
    <row r="178" spans="1:51" s="14" customFormat="1" ht="12">
      <c r="A178" s="14"/>
      <c r="B178" s="236"/>
      <c r="C178" s="237"/>
      <c r="D178" s="219" t="s">
        <v>168</v>
      </c>
      <c r="E178" s="238" t="s">
        <v>28</v>
      </c>
      <c r="F178" s="239" t="s">
        <v>2932</v>
      </c>
      <c r="G178" s="237"/>
      <c r="H178" s="240">
        <v>46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168</v>
      </c>
      <c r="AU178" s="246" t="s">
        <v>83</v>
      </c>
      <c r="AV178" s="14" t="s">
        <v>83</v>
      </c>
      <c r="AW178" s="14" t="s">
        <v>35</v>
      </c>
      <c r="AX178" s="14" t="s">
        <v>73</v>
      </c>
      <c r="AY178" s="246" t="s">
        <v>154</v>
      </c>
    </row>
    <row r="179" spans="1:51" s="15" customFormat="1" ht="12">
      <c r="A179" s="15"/>
      <c r="B179" s="247"/>
      <c r="C179" s="248"/>
      <c r="D179" s="219" t="s">
        <v>168</v>
      </c>
      <c r="E179" s="249" t="s">
        <v>28</v>
      </c>
      <c r="F179" s="250" t="s">
        <v>222</v>
      </c>
      <c r="G179" s="248"/>
      <c r="H179" s="251">
        <v>46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168</v>
      </c>
      <c r="AU179" s="257" t="s">
        <v>83</v>
      </c>
      <c r="AV179" s="15" t="s">
        <v>162</v>
      </c>
      <c r="AW179" s="15" t="s">
        <v>35</v>
      </c>
      <c r="AX179" s="15" t="s">
        <v>81</v>
      </c>
      <c r="AY179" s="257" t="s">
        <v>154</v>
      </c>
    </row>
    <row r="180" spans="1:65" s="2" customFormat="1" ht="24.15" customHeight="1">
      <c r="A180" s="40"/>
      <c r="B180" s="41"/>
      <c r="C180" s="269" t="s">
        <v>899</v>
      </c>
      <c r="D180" s="269" t="s">
        <v>627</v>
      </c>
      <c r="E180" s="270" t="s">
        <v>2933</v>
      </c>
      <c r="F180" s="271" t="s">
        <v>2934</v>
      </c>
      <c r="G180" s="272" t="s">
        <v>190</v>
      </c>
      <c r="H180" s="273">
        <v>230</v>
      </c>
      <c r="I180" s="274"/>
      <c r="J180" s="275">
        <f>ROUND(I180*H180,2)</f>
        <v>0</v>
      </c>
      <c r="K180" s="271" t="s">
        <v>161</v>
      </c>
      <c r="L180" s="276"/>
      <c r="M180" s="277" t="s">
        <v>28</v>
      </c>
      <c r="N180" s="278" t="s">
        <v>44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442</v>
      </c>
      <c r="AT180" s="217" t="s">
        <v>627</v>
      </c>
      <c r="AU180" s="217" t="s">
        <v>83</v>
      </c>
      <c r="AY180" s="19" t="s">
        <v>154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81</v>
      </c>
      <c r="BK180" s="218">
        <f>ROUND(I180*H180,2)</f>
        <v>0</v>
      </c>
      <c r="BL180" s="19" t="s">
        <v>305</v>
      </c>
      <c r="BM180" s="217" t="s">
        <v>669</v>
      </c>
    </row>
    <row r="181" spans="1:47" s="2" customFormat="1" ht="12">
      <c r="A181" s="40"/>
      <c r="B181" s="41"/>
      <c r="C181" s="42"/>
      <c r="D181" s="219" t="s">
        <v>164</v>
      </c>
      <c r="E181" s="42"/>
      <c r="F181" s="220" t="s">
        <v>2934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164</v>
      </c>
      <c r="AU181" s="19" t="s">
        <v>83</v>
      </c>
    </row>
    <row r="182" spans="1:51" s="14" customFormat="1" ht="12">
      <c r="A182" s="14"/>
      <c r="B182" s="236"/>
      <c r="C182" s="237"/>
      <c r="D182" s="219" t="s">
        <v>168</v>
      </c>
      <c r="E182" s="238" t="s">
        <v>28</v>
      </c>
      <c r="F182" s="239" t="s">
        <v>2935</v>
      </c>
      <c r="G182" s="237"/>
      <c r="H182" s="240">
        <v>230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168</v>
      </c>
      <c r="AU182" s="246" t="s">
        <v>83</v>
      </c>
      <c r="AV182" s="14" t="s">
        <v>83</v>
      </c>
      <c r="AW182" s="14" t="s">
        <v>35</v>
      </c>
      <c r="AX182" s="14" t="s">
        <v>73</v>
      </c>
      <c r="AY182" s="246" t="s">
        <v>154</v>
      </c>
    </row>
    <row r="183" spans="1:51" s="15" customFormat="1" ht="12">
      <c r="A183" s="15"/>
      <c r="B183" s="247"/>
      <c r="C183" s="248"/>
      <c r="D183" s="219" t="s">
        <v>168</v>
      </c>
      <c r="E183" s="249" t="s">
        <v>28</v>
      </c>
      <c r="F183" s="250" t="s">
        <v>222</v>
      </c>
      <c r="G183" s="248"/>
      <c r="H183" s="251">
        <v>230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168</v>
      </c>
      <c r="AU183" s="257" t="s">
        <v>83</v>
      </c>
      <c r="AV183" s="15" t="s">
        <v>162</v>
      </c>
      <c r="AW183" s="15" t="s">
        <v>35</v>
      </c>
      <c r="AX183" s="15" t="s">
        <v>81</v>
      </c>
      <c r="AY183" s="257" t="s">
        <v>154</v>
      </c>
    </row>
    <row r="184" spans="1:65" s="2" customFormat="1" ht="37.8" customHeight="1">
      <c r="A184" s="40"/>
      <c r="B184" s="41"/>
      <c r="C184" s="206" t="s">
        <v>836</v>
      </c>
      <c r="D184" s="206" t="s">
        <v>157</v>
      </c>
      <c r="E184" s="207" t="s">
        <v>2936</v>
      </c>
      <c r="F184" s="208" t="s">
        <v>2937</v>
      </c>
      <c r="G184" s="209" t="s">
        <v>190</v>
      </c>
      <c r="H184" s="210">
        <v>175</v>
      </c>
      <c r="I184" s="211"/>
      <c r="J184" s="212">
        <f>ROUND(I184*H184,2)</f>
        <v>0</v>
      </c>
      <c r="K184" s="208" t="s">
        <v>161</v>
      </c>
      <c r="L184" s="46"/>
      <c r="M184" s="213" t="s">
        <v>28</v>
      </c>
      <c r="N184" s="214" t="s">
        <v>44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305</v>
      </c>
      <c r="AT184" s="217" t="s">
        <v>157</v>
      </c>
      <c r="AU184" s="217" t="s">
        <v>83</v>
      </c>
      <c r="AY184" s="19" t="s">
        <v>154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81</v>
      </c>
      <c r="BK184" s="218">
        <f>ROUND(I184*H184,2)</f>
        <v>0</v>
      </c>
      <c r="BL184" s="19" t="s">
        <v>305</v>
      </c>
      <c r="BM184" s="217" t="s">
        <v>686</v>
      </c>
    </row>
    <row r="185" spans="1:47" s="2" customFormat="1" ht="12">
      <c r="A185" s="40"/>
      <c r="B185" s="41"/>
      <c r="C185" s="42"/>
      <c r="D185" s="219" t="s">
        <v>164</v>
      </c>
      <c r="E185" s="42"/>
      <c r="F185" s="220" t="s">
        <v>2937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164</v>
      </c>
      <c r="AU185" s="19" t="s">
        <v>83</v>
      </c>
    </row>
    <row r="186" spans="1:47" s="2" customFormat="1" ht="12">
      <c r="A186" s="40"/>
      <c r="B186" s="41"/>
      <c r="C186" s="42"/>
      <c r="D186" s="224" t="s">
        <v>166</v>
      </c>
      <c r="E186" s="42"/>
      <c r="F186" s="225" t="s">
        <v>2938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166</v>
      </c>
      <c r="AU186" s="19" t="s">
        <v>83</v>
      </c>
    </row>
    <row r="187" spans="1:65" s="2" customFormat="1" ht="24.15" customHeight="1">
      <c r="A187" s="40"/>
      <c r="B187" s="41"/>
      <c r="C187" s="269" t="s">
        <v>847</v>
      </c>
      <c r="D187" s="269" t="s">
        <v>627</v>
      </c>
      <c r="E187" s="270" t="s">
        <v>2939</v>
      </c>
      <c r="F187" s="271" t="s">
        <v>2940</v>
      </c>
      <c r="G187" s="272" t="s">
        <v>190</v>
      </c>
      <c r="H187" s="273">
        <v>17.25</v>
      </c>
      <c r="I187" s="274"/>
      <c r="J187" s="275">
        <f>ROUND(I187*H187,2)</f>
        <v>0</v>
      </c>
      <c r="K187" s="271" t="s">
        <v>161</v>
      </c>
      <c r="L187" s="276"/>
      <c r="M187" s="277" t="s">
        <v>28</v>
      </c>
      <c r="N187" s="278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442</v>
      </c>
      <c r="AT187" s="217" t="s">
        <v>627</v>
      </c>
      <c r="AU187" s="217" t="s">
        <v>83</v>
      </c>
      <c r="AY187" s="19" t="s">
        <v>154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305</v>
      </c>
      <c r="BM187" s="217" t="s">
        <v>700</v>
      </c>
    </row>
    <row r="188" spans="1:47" s="2" customFormat="1" ht="12">
      <c r="A188" s="40"/>
      <c r="B188" s="41"/>
      <c r="C188" s="42"/>
      <c r="D188" s="219" t="s">
        <v>164</v>
      </c>
      <c r="E188" s="42"/>
      <c r="F188" s="220" t="s">
        <v>2940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164</v>
      </c>
      <c r="AU188" s="19" t="s">
        <v>83</v>
      </c>
    </row>
    <row r="189" spans="1:51" s="14" customFormat="1" ht="12">
      <c r="A189" s="14"/>
      <c r="B189" s="236"/>
      <c r="C189" s="237"/>
      <c r="D189" s="219" t="s">
        <v>168</v>
      </c>
      <c r="E189" s="238" t="s">
        <v>28</v>
      </c>
      <c r="F189" s="239" t="s">
        <v>2941</v>
      </c>
      <c r="G189" s="237"/>
      <c r="H189" s="240">
        <v>17.25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168</v>
      </c>
      <c r="AU189" s="246" t="s">
        <v>83</v>
      </c>
      <c r="AV189" s="14" t="s">
        <v>83</v>
      </c>
      <c r="AW189" s="14" t="s">
        <v>35</v>
      </c>
      <c r="AX189" s="14" t="s">
        <v>73</v>
      </c>
      <c r="AY189" s="246" t="s">
        <v>154</v>
      </c>
    </row>
    <row r="190" spans="1:51" s="15" customFormat="1" ht="12">
      <c r="A190" s="15"/>
      <c r="B190" s="247"/>
      <c r="C190" s="248"/>
      <c r="D190" s="219" t="s">
        <v>168</v>
      </c>
      <c r="E190" s="249" t="s">
        <v>28</v>
      </c>
      <c r="F190" s="250" t="s">
        <v>222</v>
      </c>
      <c r="G190" s="248"/>
      <c r="H190" s="251">
        <v>17.25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168</v>
      </c>
      <c r="AU190" s="257" t="s">
        <v>83</v>
      </c>
      <c r="AV190" s="15" t="s">
        <v>162</v>
      </c>
      <c r="AW190" s="15" t="s">
        <v>35</v>
      </c>
      <c r="AX190" s="15" t="s">
        <v>81</v>
      </c>
      <c r="AY190" s="257" t="s">
        <v>154</v>
      </c>
    </row>
    <row r="191" spans="1:65" s="2" customFormat="1" ht="24.15" customHeight="1">
      <c r="A191" s="40"/>
      <c r="B191" s="41"/>
      <c r="C191" s="269" t="s">
        <v>856</v>
      </c>
      <c r="D191" s="269" t="s">
        <v>627</v>
      </c>
      <c r="E191" s="270" t="s">
        <v>2942</v>
      </c>
      <c r="F191" s="271" t="s">
        <v>2943</v>
      </c>
      <c r="G191" s="272" t="s">
        <v>190</v>
      </c>
      <c r="H191" s="273">
        <v>184</v>
      </c>
      <c r="I191" s="274"/>
      <c r="J191" s="275">
        <f>ROUND(I191*H191,2)</f>
        <v>0</v>
      </c>
      <c r="K191" s="271" t="s">
        <v>161</v>
      </c>
      <c r="L191" s="276"/>
      <c r="M191" s="277" t="s">
        <v>28</v>
      </c>
      <c r="N191" s="278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442</v>
      </c>
      <c r="AT191" s="217" t="s">
        <v>627</v>
      </c>
      <c r="AU191" s="217" t="s">
        <v>83</v>
      </c>
      <c r="AY191" s="19" t="s">
        <v>154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81</v>
      </c>
      <c r="BK191" s="218">
        <f>ROUND(I191*H191,2)</f>
        <v>0</v>
      </c>
      <c r="BL191" s="19" t="s">
        <v>305</v>
      </c>
      <c r="BM191" s="217" t="s">
        <v>717</v>
      </c>
    </row>
    <row r="192" spans="1:47" s="2" customFormat="1" ht="12">
      <c r="A192" s="40"/>
      <c r="B192" s="41"/>
      <c r="C192" s="42"/>
      <c r="D192" s="219" t="s">
        <v>164</v>
      </c>
      <c r="E192" s="42"/>
      <c r="F192" s="220" t="s">
        <v>2943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164</v>
      </c>
      <c r="AU192" s="19" t="s">
        <v>83</v>
      </c>
    </row>
    <row r="193" spans="1:51" s="14" customFormat="1" ht="12">
      <c r="A193" s="14"/>
      <c r="B193" s="236"/>
      <c r="C193" s="237"/>
      <c r="D193" s="219" t="s">
        <v>168</v>
      </c>
      <c r="E193" s="238" t="s">
        <v>28</v>
      </c>
      <c r="F193" s="239" t="s">
        <v>2905</v>
      </c>
      <c r="G193" s="237"/>
      <c r="H193" s="240">
        <v>184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168</v>
      </c>
      <c r="AU193" s="246" t="s">
        <v>83</v>
      </c>
      <c r="AV193" s="14" t="s">
        <v>83</v>
      </c>
      <c r="AW193" s="14" t="s">
        <v>35</v>
      </c>
      <c r="AX193" s="14" t="s">
        <v>73</v>
      </c>
      <c r="AY193" s="246" t="s">
        <v>154</v>
      </c>
    </row>
    <row r="194" spans="1:51" s="15" customFormat="1" ht="12">
      <c r="A194" s="15"/>
      <c r="B194" s="247"/>
      <c r="C194" s="248"/>
      <c r="D194" s="219" t="s">
        <v>168</v>
      </c>
      <c r="E194" s="249" t="s">
        <v>28</v>
      </c>
      <c r="F194" s="250" t="s">
        <v>222</v>
      </c>
      <c r="G194" s="248"/>
      <c r="H194" s="251">
        <v>184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7" t="s">
        <v>168</v>
      </c>
      <c r="AU194" s="257" t="s">
        <v>83</v>
      </c>
      <c r="AV194" s="15" t="s">
        <v>162</v>
      </c>
      <c r="AW194" s="15" t="s">
        <v>35</v>
      </c>
      <c r="AX194" s="15" t="s">
        <v>81</v>
      </c>
      <c r="AY194" s="257" t="s">
        <v>154</v>
      </c>
    </row>
    <row r="195" spans="1:65" s="2" customFormat="1" ht="33" customHeight="1">
      <c r="A195" s="40"/>
      <c r="B195" s="41"/>
      <c r="C195" s="206" t="s">
        <v>1004</v>
      </c>
      <c r="D195" s="206" t="s">
        <v>157</v>
      </c>
      <c r="E195" s="207" t="s">
        <v>2944</v>
      </c>
      <c r="F195" s="208" t="s">
        <v>2945</v>
      </c>
      <c r="G195" s="209" t="s">
        <v>207</v>
      </c>
      <c r="H195" s="210">
        <v>171</v>
      </c>
      <c r="I195" s="211"/>
      <c r="J195" s="212">
        <f>ROUND(I195*H195,2)</f>
        <v>0</v>
      </c>
      <c r="K195" s="208" t="s">
        <v>161</v>
      </c>
      <c r="L195" s="46"/>
      <c r="M195" s="213" t="s">
        <v>28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305</v>
      </c>
      <c r="AT195" s="217" t="s">
        <v>157</v>
      </c>
      <c r="AU195" s="217" t="s">
        <v>83</v>
      </c>
      <c r="AY195" s="19" t="s">
        <v>154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305</v>
      </c>
      <c r="BM195" s="217" t="s">
        <v>730</v>
      </c>
    </row>
    <row r="196" spans="1:47" s="2" customFormat="1" ht="12">
      <c r="A196" s="40"/>
      <c r="B196" s="41"/>
      <c r="C196" s="42"/>
      <c r="D196" s="219" t="s">
        <v>164</v>
      </c>
      <c r="E196" s="42"/>
      <c r="F196" s="220" t="s">
        <v>2945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164</v>
      </c>
      <c r="AU196" s="19" t="s">
        <v>83</v>
      </c>
    </row>
    <row r="197" spans="1:47" s="2" customFormat="1" ht="12">
      <c r="A197" s="40"/>
      <c r="B197" s="41"/>
      <c r="C197" s="42"/>
      <c r="D197" s="224" t="s">
        <v>166</v>
      </c>
      <c r="E197" s="42"/>
      <c r="F197" s="225" t="s">
        <v>2946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166</v>
      </c>
      <c r="AU197" s="19" t="s">
        <v>83</v>
      </c>
    </row>
    <row r="198" spans="1:65" s="2" customFormat="1" ht="33" customHeight="1">
      <c r="A198" s="40"/>
      <c r="B198" s="41"/>
      <c r="C198" s="206" t="s">
        <v>997</v>
      </c>
      <c r="D198" s="206" t="s">
        <v>157</v>
      </c>
      <c r="E198" s="207" t="s">
        <v>2947</v>
      </c>
      <c r="F198" s="208" t="s">
        <v>2948</v>
      </c>
      <c r="G198" s="209" t="s">
        <v>207</v>
      </c>
      <c r="H198" s="210">
        <v>29</v>
      </c>
      <c r="I198" s="211"/>
      <c r="J198" s="212">
        <f>ROUND(I198*H198,2)</f>
        <v>0</v>
      </c>
      <c r="K198" s="208" t="s">
        <v>161</v>
      </c>
      <c r="L198" s="46"/>
      <c r="M198" s="213" t="s">
        <v>28</v>
      </c>
      <c r="N198" s="214" t="s">
        <v>44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305</v>
      </c>
      <c r="AT198" s="217" t="s">
        <v>157</v>
      </c>
      <c r="AU198" s="217" t="s">
        <v>83</v>
      </c>
      <c r="AY198" s="19" t="s">
        <v>154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81</v>
      </c>
      <c r="BK198" s="218">
        <f>ROUND(I198*H198,2)</f>
        <v>0</v>
      </c>
      <c r="BL198" s="19" t="s">
        <v>305</v>
      </c>
      <c r="BM198" s="217" t="s">
        <v>745</v>
      </c>
    </row>
    <row r="199" spans="1:47" s="2" customFormat="1" ht="12">
      <c r="A199" s="40"/>
      <c r="B199" s="41"/>
      <c r="C199" s="42"/>
      <c r="D199" s="219" t="s">
        <v>164</v>
      </c>
      <c r="E199" s="42"/>
      <c r="F199" s="220" t="s">
        <v>2948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164</v>
      </c>
      <c r="AU199" s="19" t="s">
        <v>83</v>
      </c>
    </row>
    <row r="200" spans="1:47" s="2" customFormat="1" ht="12">
      <c r="A200" s="40"/>
      <c r="B200" s="41"/>
      <c r="C200" s="42"/>
      <c r="D200" s="224" t="s">
        <v>166</v>
      </c>
      <c r="E200" s="42"/>
      <c r="F200" s="225" t="s">
        <v>2949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166</v>
      </c>
      <c r="AU200" s="19" t="s">
        <v>83</v>
      </c>
    </row>
    <row r="201" spans="1:65" s="2" customFormat="1" ht="33" customHeight="1">
      <c r="A201" s="40"/>
      <c r="B201" s="41"/>
      <c r="C201" s="206" t="s">
        <v>750</v>
      </c>
      <c r="D201" s="206" t="s">
        <v>157</v>
      </c>
      <c r="E201" s="207" t="s">
        <v>2950</v>
      </c>
      <c r="F201" s="208" t="s">
        <v>2951</v>
      </c>
      <c r="G201" s="209" t="s">
        <v>207</v>
      </c>
      <c r="H201" s="210">
        <v>1</v>
      </c>
      <c r="I201" s="211"/>
      <c r="J201" s="212">
        <f>ROUND(I201*H201,2)</f>
        <v>0</v>
      </c>
      <c r="K201" s="208" t="s">
        <v>161</v>
      </c>
      <c r="L201" s="46"/>
      <c r="M201" s="213" t="s">
        <v>28</v>
      </c>
      <c r="N201" s="214" t="s">
        <v>44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305</v>
      </c>
      <c r="AT201" s="217" t="s">
        <v>157</v>
      </c>
      <c r="AU201" s="217" t="s">
        <v>83</v>
      </c>
      <c r="AY201" s="19" t="s">
        <v>154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81</v>
      </c>
      <c r="BK201" s="218">
        <f>ROUND(I201*H201,2)</f>
        <v>0</v>
      </c>
      <c r="BL201" s="19" t="s">
        <v>305</v>
      </c>
      <c r="BM201" s="217" t="s">
        <v>759</v>
      </c>
    </row>
    <row r="202" spans="1:47" s="2" customFormat="1" ht="12">
      <c r="A202" s="40"/>
      <c r="B202" s="41"/>
      <c r="C202" s="42"/>
      <c r="D202" s="219" t="s">
        <v>164</v>
      </c>
      <c r="E202" s="42"/>
      <c r="F202" s="220" t="s">
        <v>2951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164</v>
      </c>
      <c r="AU202" s="19" t="s">
        <v>83</v>
      </c>
    </row>
    <row r="203" spans="1:47" s="2" customFormat="1" ht="12">
      <c r="A203" s="40"/>
      <c r="B203" s="41"/>
      <c r="C203" s="42"/>
      <c r="D203" s="224" t="s">
        <v>166</v>
      </c>
      <c r="E203" s="42"/>
      <c r="F203" s="225" t="s">
        <v>2952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166</v>
      </c>
      <c r="AU203" s="19" t="s">
        <v>83</v>
      </c>
    </row>
    <row r="204" spans="1:65" s="2" customFormat="1" ht="21.75" customHeight="1">
      <c r="A204" s="40"/>
      <c r="B204" s="41"/>
      <c r="C204" s="269" t="s">
        <v>759</v>
      </c>
      <c r="D204" s="269" t="s">
        <v>627</v>
      </c>
      <c r="E204" s="270" t="s">
        <v>2953</v>
      </c>
      <c r="F204" s="271" t="s">
        <v>2954</v>
      </c>
      <c r="G204" s="272" t="s">
        <v>207</v>
      </c>
      <c r="H204" s="273">
        <v>1</v>
      </c>
      <c r="I204" s="274"/>
      <c r="J204" s="275">
        <f>ROUND(I204*H204,2)</f>
        <v>0</v>
      </c>
      <c r="K204" s="271" t="s">
        <v>28</v>
      </c>
      <c r="L204" s="276"/>
      <c r="M204" s="277" t="s">
        <v>28</v>
      </c>
      <c r="N204" s="278" t="s">
        <v>44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442</v>
      </c>
      <c r="AT204" s="217" t="s">
        <v>627</v>
      </c>
      <c r="AU204" s="217" t="s">
        <v>83</v>
      </c>
      <c r="AY204" s="19" t="s">
        <v>154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81</v>
      </c>
      <c r="BK204" s="218">
        <f>ROUND(I204*H204,2)</f>
        <v>0</v>
      </c>
      <c r="BL204" s="19" t="s">
        <v>305</v>
      </c>
      <c r="BM204" s="217" t="s">
        <v>777</v>
      </c>
    </row>
    <row r="205" spans="1:47" s="2" customFormat="1" ht="12">
      <c r="A205" s="40"/>
      <c r="B205" s="41"/>
      <c r="C205" s="42"/>
      <c r="D205" s="219" t="s">
        <v>164</v>
      </c>
      <c r="E205" s="42"/>
      <c r="F205" s="220" t="s">
        <v>2954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164</v>
      </c>
      <c r="AU205" s="19" t="s">
        <v>83</v>
      </c>
    </row>
    <row r="206" spans="1:65" s="2" customFormat="1" ht="33" customHeight="1">
      <c r="A206" s="40"/>
      <c r="B206" s="41"/>
      <c r="C206" s="206" t="s">
        <v>223</v>
      </c>
      <c r="D206" s="206" t="s">
        <v>157</v>
      </c>
      <c r="E206" s="207" t="s">
        <v>2955</v>
      </c>
      <c r="F206" s="208" t="s">
        <v>2956</v>
      </c>
      <c r="G206" s="209" t="s">
        <v>207</v>
      </c>
      <c r="H206" s="210">
        <v>5</v>
      </c>
      <c r="I206" s="211"/>
      <c r="J206" s="212">
        <f>ROUND(I206*H206,2)</f>
        <v>0</v>
      </c>
      <c r="K206" s="208" t="s">
        <v>161</v>
      </c>
      <c r="L206" s="46"/>
      <c r="M206" s="213" t="s">
        <v>28</v>
      </c>
      <c r="N206" s="214" t="s">
        <v>44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305</v>
      </c>
      <c r="AT206" s="217" t="s">
        <v>157</v>
      </c>
      <c r="AU206" s="217" t="s">
        <v>83</v>
      </c>
      <c r="AY206" s="19" t="s">
        <v>154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81</v>
      </c>
      <c r="BK206" s="218">
        <f>ROUND(I206*H206,2)</f>
        <v>0</v>
      </c>
      <c r="BL206" s="19" t="s">
        <v>305</v>
      </c>
      <c r="BM206" s="217" t="s">
        <v>793</v>
      </c>
    </row>
    <row r="207" spans="1:47" s="2" customFormat="1" ht="12">
      <c r="A207" s="40"/>
      <c r="B207" s="41"/>
      <c r="C207" s="42"/>
      <c r="D207" s="219" t="s">
        <v>164</v>
      </c>
      <c r="E207" s="42"/>
      <c r="F207" s="220" t="s">
        <v>2956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164</v>
      </c>
      <c r="AU207" s="19" t="s">
        <v>83</v>
      </c>
    </row>
    <row r="208" spans="1:47" s="2" customFormat="1" ht="12">
      <c r="A208" s="40"/>
      <c r="B208" s="41"/>
      <c r="C208" s="42"/>
      <c r="D208" s="224" t="s">
        <v>166</v>
      </c>
      <c r="E208" s="42"/>
      <c r="F208" s="225" t="s">
        <v>2957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166</v>
      </c>
      <c r="AU208" s="19" t="s">
        <v>83</v>
      </c>
    </row>
    <row r="209" spans="1:65" s="2" customFormat="1" ht="16.5" customHeight="1">
      <c r="A209" s="40"/>
      <c r="B209" s="41"/>
      <c r="C209" s="269" t="s">
        <v>229</v>
      </c>
      <c r="D209" s="269" t="s">
        <v>627</v>
      </c>
      <c r="E209" s="270" t="s">
        <v>2958</v>
      </c>
      <c r="F209" s="271" t="s">
        <v>2959</v>
      </c>
      <c r="G209" s="272" t="s">
        <v>207</v>
      </c>
      <c r="H209" s="273">
        <v>1</v>
      </c>
      <c r="I209" s="274"/>
      <c r="J209" s="275">
        <f>ROUND(I209*H209,2)</f>
        <v>0</v>
      </c>
      <c r="K209" s="271" t="s">
        <v>28</v>
      </c>
      <c r="L209" s="276"/>
      <c r="M209" s="277" t="s">
        <v>28</v>
      </c>
      <c r="N209" s="278" t="s">
        <v>44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442</v>
      </c>
      <c r="AT209" s="217" t="s">
        <v>627</v>
      </c>
      <c r="AU209" s="217" t="s">
        <v>83</v>
      </c>
      <c r="AY209" s="19" t="s">
        <v>154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81</v>
      </c>
      <c r="BK209" s="218">
        <f>ROUND(I209*H209,2)</f>
        <v>0</v>
      </c>
      <c r="BL209" s="19" t="s">
        <v>305</v>
      </c>
      <c r="BM209" s="217" t="s">
        <v>818</v>
      </c>
    </row>
    <row r="210" spans="1:47" s="2" customFormat="1" ht="12">
      <c r="A210" s="40"/>
      <c r="B210" s="41"/>
      <c r="C210" s="42"/>
      <c r="D210" s="219" t="s">
        <v>164</v>
      </c>
      <c r="E210" s="42"/>
      <c r="F210" s="220" t="s">
        <v>2959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164</v>
      </c>
      <c r="AU210" s="19" t="s">
        <v>83</v>
      </c>
    </row>
    <row r="211" spans="1:65" s="2" customFormat="1" ht="16.5" customHeight="1">
      <c r="A211" s="40"/>
      <c r="B211" s="41"/>
      <c r="C211" s="269" t="s">
        <v>246</v>
      </c>
      <c r="D211" s="269" t="s">
        <v>627</v>
      </c>
      <c r="E211" s="270" t="s">
        <v>2960</v>
      </c>
      <c r="F211" s="271" t="s">
        <v>2961</v>
      </c>
      <c r="G211" s="272" t="s">
        <v>207</v>
      </c>
      <c r="H211" s="273">
        <v>1</v>
      </c>
      <c r="I211" s="274"/>
      <c r="J211" s="275">
        <f>ROUND(I211*H211,2)</f>
        <v>0</v>
      </c>
      <c r="K211" s="271" t="s">
        <v>28</v>
      </c>
      <c r="L211" s="276"/>
      <c r="M211" s="277" t="s">
        <v>28</v>
      </c>
      <c r="N211" s="278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442</v>
      </c>
      <c r="AT211" s="217" t="s">
        <v>627</v>
      </c>
      <c r="AU211" s="217" t="s">
        <v>83</v>
      </c>
      <c r="AY211" s="19" t="s">
        <v>154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81</v>
      </c>
      <c r="BK211" s="218">
        <f>ROUND(I211*H211,2)</f>
        <v>0</v>
      </c>
      <c r="BL211" s="19" t="s">
        <v>305</v>
      </c>
      <c r="BM211" s="217" t="s">
        <v>836</v>
      </c>
    </row>
    <row r="212" spans="1:47" s="2" customFormat="1" ht="12">
      <c r="A212" s="40"/>
      <c r="B212" s="41"/>
      <c r="C212" s="42"/>
      <c r="D212" s="219" t="s">
        <v>164</v>
      </c>
      <c r="E212" s="42"/>
      <c r="F212" s="220" t="s">
        <v>2961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164</v>
      </c>
      <c r="AU212" s="19" t="s">
        <v>83</v>
      </c>
    </row>
    <row r="213" spans="1:65" s="2" customFormat="1" ht="16.5" customHeight="1">
      <c r="A213" s="40"/>
      <c r="B213" s="41"/>
      <c r="C213" s="269" t="s">
        <v>261</v>
      </c>
      <c r="D213" s="269" t="s">
        <v>627</v>
      </c>
      <c r="E213" s="270" t="s">
        <v>2962</v>
      </c>
      <c r="F213" s="271" t="s">
        <v>2963</v>
      </c>
      <c r="G213" s="272" t="s">
        <v>207</v>
      </c>
      <c r="H213" s="273">
        <v>1</v>
      </c>
      <c r="I213" s="274"/>
      <c r="J213" s="275">
        <f>ROUND(I213*H213,2)</f>
        <v>0</v>
      </c>
      <c r="K213" s="271" t="s">
        <v>28</v>
      </c>
      <c r="L213" s="276"/>
      <c r="M213" s="277" t="s">
        <v>28</v>
      </c>
      <c r="N213" s="278" t="s">
        <v>44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442</v>
      </c>
      <c r="AT213" s="217" t="s">
        <v>627</v>
      </c>
      <c r="AU213" s="217" t="s">
        <v>83</v>
      </c>
      <c r="AY213" s="19" t="s">
        <v>154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81</v>
      </c>
      <c r="BK213" s="218">
        <f>ROUND(I213*H213,2)</f>
        <v>0</v>
      </c>
      <c r="BL213" s="19" t="s">
        <v>305</v>
      </c>
      <c r="BM213" s="217" t="s">
        <v>856</v>
      </c>
    </row>
    <row r="214" spans="1:47" s="2" customFormat="1" ht="12">
      <c r="A214" s="40"/>
      <c r="B214" s="41"/>
      <c r="C214" s="42"/>
      <c r="D214" s="219" t="s">
        <v>164</v>
      </c>
      <c r="E214" s="42"/>
      <c r="F214" s="220" t="s">
        <v>2963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164</v>
      </c>
      <c r="AU214" s="19" t="s">
        <v>83</v>
      </c>
    </row>
    <row r="215" spans="1:65" s="2" customFormat="1" ht="16.5" customHeight="1">
      <c r="A215" s="40"/>
      <c r="B215" s="41"/>
      <c r="C215" s="269" t="s">
        <v>270</v>
      </c>
      <c r="D215" s="269" t="s">
        <v>627</v>
      </c>
      <c r="E215" s="270" t="s">
        <v>2964</v>
      </c>
      <c r="F215" s="271" t="s">
        <v>2965</v>
      </c>
      <c r="G215" s="272" t="s">
        <v>207</v>
      </c>
      <c r="H215" s="273">
        <v>1</v>
      </c>
      <c r="I215" s="274"/>
      <c r="J215" s="275">
        <f>ROUND(I215*H215,2)</f>
        <v>0</v>
      </c>
      <c r="K215" s="271" t="s">
        <v>28</v>
      </c>
      <c r="L215" s="276"/>
      <c r="M215" s="277" t="s">
        <v>28</v>
      </c>
      <c r="N215" s="278" t="s">
        <v>44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442</v>
      </c>
      <c r="AT215" s="217" t="s">
        <v>627</v>
      </c>
      <c r="AU215" s="217" t="s">
        <v>83</v>
      </c>
      <c r="AY215" s="19" t="s">
        <v>154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81</v>
      </c>
      <c r="BK215" s="218">
        <f>ROUND(I215*H215,2)</f>
        <v>0</v>
      </c>
      <c r="BL215" s="19" t="s">
        <v>305</v>
      </c>
      <c r="BM215" s="217" t="s">
        <v>891</v>
      </c>
    </row>
    <row r="216" spans="1:47" s="2" customFormat="1" ht="12">
      <c r="A216" s="40"/>
      <c r="B216" s="41"/>
      <c r="C216" s="42"/>
      <c r="D216" s="219" t="s">
        <v>164</v>
      </c>
      <c r="E216" s="42"/>
      <c r="F216" s="220" t="s">
        <v>2965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164</v>
      </c>
      <c r="AU216" s="19" t="s">
        <v>83</v>
      </c>
    </row>
    <row r="217" spans="1:65" s="2" customFormat="1" ht="16.5" customHeight="1">
      <c r="A217" s="40"/>
      <c r="B217" s="41"/>
      <c r="C217" s="269" t="s">
        <v>785</v>
      </c>
      <c r="D217" s="269" t="s">
        <v>627</v>
      </c>
      <c r="E217" s="270" t="s">
        <v>2966</v>
      </c>
      <c r="F217" s="271" t="s">
        <v>2967</v>
      </c>
      <c r="G217" s="272" t="s">
        <v>207</v>
      </c>
      <c r="H217" s="273">
        <v>1</v>
      </c>
      <c r="I217" s="274"/>
      <c r="J217" s="275">
        <f>ROUND(I217*H217,2)</f>
        <v>0</v>
      </c>
      <c r="K217" s="271" t="s">
        <v>28</v>
      </c>
      <c r="L217" s="276"/>
      <c r="M217" s="277" t="s">
        <v>28</v>
      </c>
      <c r="N217" s="278" t="s">
        <v>44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442</v>
      </c>
      <c r="AT217" s="217" t="s">
        <v>627</v>
      </c>
      <c r="AU217" s="217" t="s">
        <v>83</v>
      </c>
      <c r="AY217" s="19" t="s">
        <v>154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81</v>
      </c>
      <c r="BK217" s="218">
        <f>ROUND(I217*H217,2)</f>
        <v>0</v>
      </c>
      <c r="BL217" s="19" t="s">
        <v>305</v>
      </c>
      <c r="BM217" s="217" t="s">
        <v>911</v>
      </c>
    </row>
    <row r="218" spans="1:47" s="2" customFormat="1" ht="12">
      <c r="A218" s="40"/>
      <c r="B218" s="41"/>
      <c r="C218" s="42"/>
      <c r="D218" s="219" t="s">
        <v>164</v>
      </c>
      <c r="E218" s="42"/>
      <c r="F218" s="220" t="s">
        <v>2967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164</v>
      </c>
      <c r="AU218" s="19" t="s">
        <v>83</v>
      </c>
    </row>
    <row r="219" spans="1:65" s="2" customFormat="1" ht="37.8" customHeight="1">
      <c r="A219" s="40"/>
      <c r="B219" s="41"/>
      <c r="C219" s="206" t="s">
        <v>768</v>
      </c>
      <c r="D219" s="206" t="s">
        <v>157</v>
      </c>
      <c r="E219" s="207" t="s">
        <v>2968</v>
      </c>
      <c r="F219" s="208" t="s">
        <v>2969</v>
      </c>
      <c r="G219" s="209" t="s">
        <v>207</v>
      </c>
      <c r="H219" s="210">
        <v>10</v>
      </c>
      <c r="I219" s="211"/>
      <c r="J219" s="212">
        <f>ROUND(I219*H219,2)</f>
        <v>0</v>
      </c>
      <c r="K219" s="208" t="s">
        <v>161</v>
      </c>
      <c r="L219" s="46"/>
      <c r="M219" s="213" t="s">
        <v>28</v>
      </c>
      <c r="N219" s="214" t="s">
        <v>44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305</v>
      </c>
      <c r="AT219" s="217" t="s">
        <v>157</v>
      </c>
      <c r="AU219" s="217" t="s">
        <v>83</v>
      </c>
      <c r="AY219" s="19" t="s">
        <v>154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81</v>
      </c>
      <c r="BK219" s="218">
        <f>ROUND(I219*H219,2)</f>
        <v>0</v>
      </c>
      <c r="BL219" s="19" t="s">
        <v>305</v>
      </c>
      <c r="BM219" s="217" t="s">
        <v>932</v>
      </c>
    </row>
    <row r="220" spans="1:47" s="2" customFormat="1" ht="12">
      <c r="A220" s="40"/>
      <c r="B220" s="41"/>
      <c r="C220" s="42"/>
      <c r="D220" s="219" t="s">
        <v>164</v>
      </c>
      <c r="E220" s="42"/>
      <c r="F220" s="220" t="s">
        <v>2969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164</v>
      </c>
      <c r="AU220" s="19" t="s">
        <v>83</v>
      </c>
    </row>
    <row r="221" spans="1:47" s="2" customFormat="1" ht="12">
      <c r="A221" s="40"/>
      <c r="B221" s="41"/>
      <c r="C221" s="42"/>
      <c r="D221" s="224" t="s">
        <v>166</v>
      </c>
      <c r="E221" s="42"/>
      <c r="F221" s="225" t="s">
        <v>2970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166</v>
      </c>
      <c r="AU221" s="19" t="s">
        <v>83</v>
      </c>
    </row>
    <row r="222" spans="1:65" s="2" customFormat="1" ht="24.15" customHeight="1">
      <c r="A222" s="40"/>
      <c r="B222" s="41"/>
      <c r="C222" s="269" t="s">
        <v>777</v>
      </c>
      <c r="D222" s="269" t="s">
        <v>627</v>
      </c>
      <c r="E222" s="270" t="s">
        <v>2971</v>
      </c>
      <c r="F222" s="271" t="s">
        <v>2972</v>
      </c>
      <c r="G222" s="272" t="s">
        <v>207</v>
      </c>
      <c r="H222" s="273">
        <v>10</v>
      </c>
      <c r="I222" s="274"/>
      <c r="J222" s="275">
        <f>ROUND(I222*H222,2)</f>
        <v>0</v>
      </c>
      <c r="K222" s="271" t="s">
        <v>28</v>
      </c>
      <c r="L222" s="276"/>
      <c r="M222" s="277" t="s">
        <v>28</v>
      </c>
      <c r="N222" s="278" t="s">
        <v>44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442</v>
      </c>
      <c r="AT222" s="217" t="s">
        <v>627</v>
      </c>
      <c r="AU222" s="217" t="s">
        <v>83</v>
      </c>
      <c r="AY222" s="19" t="s">
        <v>154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81</v>
      </c>
      <c r="BK222" s="218">
        <f>ROUND(I222*H222,2)</f>
        <v>0</v>
      </c>
      <c r="BL222" s="19" t="s">
        <v>305</v>
      </c>
      <c r="BM222" s="217" t="s">
        <v>954</v>
      </c>
    </row>
    <row r="223" spans="1:47" s="2" customFormat="1" ht="12">
      <c r="A223" s="40"/>
      <c r="B223" s="41"/>
      <c r="C223" s="42"/>
      <c r="D223" s="219" t="s">
        <v>164</v>
      </c>
      <c r="E223" s="42"/>
      <c r="F223" s="220" t="s">
        <v>2972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164</v>
      </c>
      <c r="AU223" s="19" t="s">
        <v>83</v>
      </c>
    </row>
    <row r="224" spans="1:65" s="2" customFormat="1" ht="49.05" customHeight="1">
      <c r="A224" s="40"/>
      <c r="B224" s="41"/>
      <c r="C224" s="206" t="s">
        <v>397</v>
      </c>
      <c r="D224" s="206" t="s">
        <v>157</v>
      </c>
      <c r="E224" s="207" t="s">
        <v>2973</v>
      </c>
      <c r="F224" s="208" t="s">
        <v>2974</v>
      </c>
      <c r="G224" s="209" t="s">
        <v>207</v>
      </c>
      <c r="H224" s="210">
        <v>21</v>
      </c>
      <c r="I224" s="211"/>
      <c r="J224" s="212">
        <f>ROUND(I224*H224,2)</f>
        <v>0</v>
      </c>
      <c r="K224" s="208" t="s">
        <v>161</v>
      </c>
      <c r="L224" s="46"/>
      <c r="M224" s="213" t="s">
        <v>28</v>
      </c>
      <c r="N224" s="214" t="s">
        <v>44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305</v>
      </c>
      <c r="AT224" s="217" t="s">
        <v>157</v>
      </c>
      <c r="AU224" s="217" t="s">
        <v>83</v>
      </c>
      <c r="AY224" s="19" t="s">
        <v>154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81</v>
      </c>
      <c r="BK224" s="218">
        <f>ROUND(I224*H224,2)</f>
        <v>0</v>
      </c>
      <c r="BL224" s="19" t="s">
        <v>305</v>
      </c>
      <c r="BM224" s="217" t="s">
        <v>970</v>
      </c>
    </row>
    <row r="225" spans="1:47" s="2" customFormat="1" ht="12">
      <c r="A225" s="40"/>
      <c r="B225" s="41"/>
      <c r="C225" s="42"/>
      <c r="D225" s="219" t="s">
        <v>164</v>
      </c>
      <c r="E225" s="42"/>
      <c r="F225" s="220" t="s">
        <v>2974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164</v>
      </c>
      <c r="AU225" s="19" t="s">
        <v>83</v>
      </c>
    </row>
    <row r="226" spans="1:47" s="2" customFormat="1" ht="12">
      <c r="A226" s="40"/>
      <c r="B226" s="41"/>
      <c r="C226" s="42"/>
      <c r="D226" s="224" t="s">
        <v>166</v>
      </c>
      <c r="E226" s="42"/>
      <c r="F226" s="225" t="s">
        <v>2975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166</v>
      </c>
      <c r="AU226" s="19" t="s">
        <v>83</v>
      </c>
    </row>
    <row r="227" spans="1:65" s="2" customFormat="1" ht="24.15" customHeight="1">
      <c r="A227" s="40"/>
      <c r="B227" s="41"/>
      <c r="C227" s="269" t="s">
        <v>405</v>
      </c>
      <c r="D227" s="269" t="s">
        <v>627</v>
      </c>
      <c r="E227" s="270" t="s">
        <v>2976</v>
      </c>
      <c r="F227" s="271" t="s">
        <v>2977</v>
      </c>
      <c r="G227" s="272" t="s">
        <v>207</v>
      </c>
      <c r="H227" s="273">
        <v>21</v>
      </c>
      <c r="I227" s="274"/>
      <c r="J227" s="275">
        <f>ROUND(I227*H227,2)</f>
        <v>0</v>
      </c>
      <c r="K227" s="271" t="s">
        <v>161</v>
      </c>
      <c r="L227" s="276"/>
      <c r="M227" s="277" t="s">
        <v>28</v>
      </c>
      <c r="N227" s="278" t="s">
        <v>44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442</v>
      </c>
      <c r="AT227" s="217" t="s">
        <v>627</v>
      </c>
      <c r="AU227" s="217" t="s">
        <v>83</v>
      </c>
      <c r="AY227" s="19" t="s">
        <v>154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81</v>
      </c>
      <c r="BK227" s="218">
        <f>ROUND(I227*H227,2)</f>
        <v>0</v>
      </c>
      <c r="BL227" s="19" t="s">
        <v>305</v>
      </c>
      <c r="BM227" s="217" t="s">
        <v>986</v>
      </c>
    </row>
    <row r="228" spans="1:47" s="2" customFormat="1" ht="12">
      <c r="A228" s="40"/>
      <c r="B228" s="41"/>
      <c r="C228" s="42"/>
      <c r="D228" s="219" t="s">
        <v>164</v>
      </c>
      <c r="E228" s="42"/>
      <c r="F228" s="220" t="s">
        <v>2977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164</v>
      </c>
      <c r="AU228" s="19" t="s">
        <v>83</v>
      </c>
    </row>
    <row r="229" spans="1:65" s="2" customFormat="1" ht="16.5" customHeight="1">
      <c r="A229" s="40"/>
      <c r="B229" s="41"/>
      <c r="C229" s="269" t="s">
        <v>413</v>
      </c>
      <c r="D229" s="269" t="s">
        <v>627</v>
      </c>
      <c r="E229" s="270" t="s">
        <v>2978</v>
      </c>
      <c r="F229" s="271" t="s">
        <v>2979</v>
      </c>
      <c r="G229" s="272" t="s">
        <v>207</v>
      </c>
      <c r="H229" s="273">
        <v>17</v>
      </c>
      <c r="I229" s="274"/>
      <c r="J229" s="275">
        <f>ROUND(I229*H229,2)</f>
        <v>0</v>
      </c>
      <c r="K229" s="271" t="s">
        <v>161</v>
      </c>
      <c r="L229" s="276"/>
      <c r="M229" s="277" t="s">
        <v>28</v>
      </c>
      <c r="N229" s="278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442</v>
      </c>
      <c r="AT229" s="217" t="s">
        <v>627</v>
      </c>
      <c r="AU229" s="217" t="s">
        <v>83</v>
      </c>
      <c r="AY229" s="19" t="s">
        <v>154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305</v>
      </c>
      <c r="BM229" s="217" t="s">
        <v>997</v>
      </c>
    </row>
    <row r="230" spans="1:47" s="2" customFormat="1" ht="12">
      <c r="A230" s="40"/>
      <c r="B230" s="41"/>
      <c r="C230" s="42"/>
      <c r="D230" s="219" t="s">
        <v>164</v>
      </c>
      <c r="E230" s="42"/>
      <c r="F230" s="220" t="s">
        <v>2979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164</v>
      </c>
      <c r="AU230" s="19" t="s">
        <v>83</v>
      </c>
    </row>
    <row r="231" spans="1:65" s="2" customFormat="1" ht="16.5" customHeight="1">
      <c r="A231" s="40"/>
      <c r="B231" s="41"/>
      <c r="C231" s="269" t="s">
        <v>419</v>
      </c>
      <c r="D231" s="269" t="s">
        <v>627</v>
      </c>
      <c r="E231" s="270" t="s">
        <v>2980</v>
      </c>
      <c r="F231" s="271" t="s">
        <v>2981</v>
      </c>
      <c r="G231" s="272" t="s">
        <v>207</v>
      </c>
      <c r="H231" s="273">
        <v>4</v>
      </c>
      <c r="I231" s="274"/>
      <c r="J231" s="275">
        <f>ROUND(I231*H231,2)</f>
        <v>0</v>
      </c>
      <c r="K231" s="271" t="s">
        <v>161</v>
      </c>
      <c r="L231" s="276"/>
      <c r="M231" s="277" t="s">
        <v>28</v>
      </c>
      <c r="N231" s="278" t="s">
        <v>44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442</v>
      </c>
      <c r="AT231" s="217" t="s">
        <v>627</v>
      </c>
      <c r="AU231" s="217" t="s">
        <v>83</v>
      </c>
      <c r="AY231" s="19" t="s">
        <v>154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81</v>
      </c>
      <c r="BK231" s="218">
        <f>ROUND(I231*H231,2)</f>
        <v>0</v>
      </c>
      <c r="BL231" s="19" t="s">
        <v>305</v>
      </c>
      <c r="BM231" s="217" t="s">
        <v>1010</v>
      </c>
    </row>
    <row r="232" spans="1:47" s="2" customFormat="1" ht="12">
      <c r="A232" s="40"/>
      <c r="B232" s="41"/>
      <c r="C232" s="42"/>
      <c r="D232" s="219" t="s">
        <v>164</v>
      </c>
      <c r="E232" s="42"/>
      <c r="F232" s="220" t="s">
        <v>2981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164</v>
      </c>
      <c r="AU232" s="19" t="s">
        <v>83</v>
      </c>
    </row>
    <row r="233" spans="1:65" s="2" customFormat="1" ht="16.5" customHeight="1">
      <c r="A233" s="40"/>
      <c r="B233" s="41"/>
      <c r="C233" s="269" t="s">
        <v>425</v>
      </c>
      <c r="D233" s="269" t="s">
        <v>627</v>
      </c>
      <c r="E233" s="270" t="s">
        <v>2982</v>
      </c>
      <c r="F233" s="271" t="s">
        <v>2983</v>
      </c>
      <c r="G233" s="272" t="s">
        <v>207</v>
      </c>
      <c r="H233" s="273">
        <v>21</v>
      </c>
      <c r="I233" s="274"/>
      <c r="J233" s="275">
        <f>ROUND(I233*H233,2)</f>
        <v>0</v>
      </c>
      <c r="K233" s="271" t="s">
        <v>161</v>
      </c>
      <c r="L233" s="276"/>
      <c r="M233" s="277" t="s">
        <v>28</v>
      </c>
      <c r="N233" s="278" t="s">
        <v>44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442</v>
      </c>
      <c r="AT233" s="217" t="s">
        <v>627</v>
      </c>
      <c r="AU233" s="217" t="s">
        <v>83</v>
      </c>
      <c r="AY233" s="19" t="s">
        <v>154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81</v>
      </c>
      <c r="BK233" s="218">
        <f>ROUND(I233*H233,2)</f>
        <v>0</v>
      </c>
      <c r="BL233" s="19" t="s">
        <v>305</v>
      </c>
      <c r="BM233" s="217" t="s">
        <v>1025</v>
      </c>
    </row>
    <row r="234" spans="1:47" s="2" customFormat="1" ht="12">
      <c r="A234" s="40"/>
      <c r="B234" s="41"/>
      <c r="C234" s="42"/>
      <c r="D234" s="219" t="s">
        <v>164</v>
      </c>
      <c r="E234" s="42"/>
      <c r="F234" s="220" t="s">
        <v>2983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164</v>
      </c>
      <c r="AU234" s="19" t="s">
        <v>83</v>
      </c>
    </row>
    <row r="235" spans="1:65" s="2" customFormat="1" ht="49.05" customHeight="1">
      <c r="A235" s="40"/>
      <c r="B235" s="41"/>
      <c r="C235" s="206" t="s">
        <v>432</v>
      </c>
      <c r="D235" s="206" t="s">
        <v>157</v>
      </c>
      <c r="E235" s="207" t="s">
        <v>2984</v>
      </c>
      <c r="F235" s="208" t="s">
        <v>2985</v>
      </c>
      <c r="G235" s="209" t="s">
        <v>207</v>
      </c>
      <c r="H235" s="210">
        <v>2</v>
      </c>
      <c r="I235" s="211"/>
      <c r="J235" s="212">
        <f>ROUND(I235*H235,2)</f>
        <v>0</v>
      </c>
      <c r="K235" s="208" t="s">
        <v>161</v>
      </c>
      <c r="L235" s="46"/>
      <c r="M235" s="213" t="s">
        <v>28</v>
      </c>
      <c r="N235" s="214" t="s">
        <v>44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305</v>
      </c>
      <c r="AT235" s="217" t="s">
        <v>157</v>
      </c>
      <c r="AU235" s="217" t="s">
        <v>83</v>
      </c>
      <c r="AY235" s="19" t="s">
        <v>154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81</v>
      </c>
      <c r="BK235" s="218">
        <f>ROUND(I235*H235,2)</f>
        <v>0</v>
      </c>
      <c r="BL235" s="19" t="s">
        <v>305</v>
      </c>
      <c r="BM235" s="217" t="s">
        <v>1037</v>
      </c>
    </row>
    <row r="236" spans="1:47" s="2" customFormat="1" ht="12">
      <c r="A236" s="40"/>
      <c r="B236" s="41"/>
      <c r="C236" s="42"/>
      <c r="D236" s="219" t="s">
        <v>164</v>
      </c>
      <c r="E236" s="42"/>
      <c r="F236" s="220" t="s">
        <v>2985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164</v>
      </c>
      <c r="AU236" s="19" t="s">
        <v>83</v>
      </c>
    </row>
    <row r="237" spans="1:47" s="2" customFormat="1" ht="12">
      <c r="A237" s="40"/>
      <c r="B237" s="41"/>
      <c r="C237" s="42"/>
      <c r="D237" s="224" t="s">
        <v>166</v>
      </c>
      <c r="E237" s="42"/>
      <c r="F237" s="225" t="s">
        <v>2986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166</v>
      </c>
      <c r="AU237" s="19" t="s">
        <v>83</v>
      </c>
    </row>
    <row r="238" spans="1:65" s="2" customFormat="1" ht="24.15" customHeight="1">
      <c r="A238" s="40"/>
      <c r="B238" s="41"/>
      <c r="C238" s="269" t="s">
        <v>442</v>
      </c>
      <c r="D238" s="269" t="s">
        <v>627</v>
      </c>
      <c r="E238" s="270" t="s">
        <v>2987</v>
      </c>
      <c r="F238" s="271" t="s">
        <v>2988</v>
      </c>
      <c r="G238" s="272" t="s">
        <v>207</v>
      </c>
      <c r="H238" s="273">
        <v>2</v>
      </c>
      <c r="I238" s="274"/>
      <c r="J238" s="275">
        <f>ROUND(I238*H238,2)</f>
        <v>0</v>
      </c>
      <c r="K238" s="271" t="s">
        <v>161</v>
      </c>
      <c r="L238" s="276"/>
      <c r="M238" s="277" t="s">
        <v>28</v>
      </c>
      <c r="N238" s="278" t="s">
        <v>44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442</v>
      </c>
      <c r="AT238" s="217" t="s">
        <v>627</v>
      </c>
      <c r="AU238" s="217" t="s">
        <v>83</v>
      </c>
      <c r="AY238" s="19" t="s">
        <v>154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81</v>
      </c>
      <c r="BK238" s="218">
        <f>ROUND(I238*H238,2)</f>
        <v>0</v>
      </c>
      <c r="BL238" s="19" t="s">
        <v>305</v>
      </c>
      <c r="BM238" s="217" t="s">
        <v>1045</v>
      </c>
    </row>
    <row r="239" spans="1:47" s="2" customFormat="1" ht="12">
      <c r="A239" s="40"/>
      <c r="B239" s="41"/>
      <c r="C239" s="42"/>
      <c r="D239" s="219" t="s">
        <v>164</v>
      </c>
      <c r="E239" s="42"/>
      <c r="F239" s="220" t="s">
        <v>2988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164</v>
      </c>
      <c r="AU239" s="19" t="s">
        <v>83</v>
      </c>
    </row>
    <row r="240" spans="1:65" s="2" customFormat="1" ht="16.5" customHeight="1">
      <c r="A240" s="40"/>
      <c r="B240" s="41"/>
      <c r="C240" s="269" t="s">
        <v>446</v>
      </c>
      <c r="D240" s="269" t="s">
        <v>627</v>
      </c>
      <c r="E240" s="270" t="s">
        <v>2989</v>
      </c>
      <c r="F240" s="271" t="s">
        <v>2990</v>
      </c>
      <c r="G240" s="272" t="s">
        <v>207</v>
      </c>
      <c r="H240" s="273">
        <v>2</v>
      </c>
      <c r="I240" s="274"/>
      <c r="J240" s="275">
        <f>ROUND(I240*H240,2)</f>
        <v>0</v>
      </c>
      <c r="K240" s="271" t="s">
        <v>161</v>
      </c>
      <c r="L240" s="276"/>
      <c r="M240" s="277" t="s">
        <v>28</v>
      </c>
      <c r="N240" s="278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442</v>
      </c>
      <c r="AT240" s="217" t="s">
        <v>627</v>
      </c>
      <c r="AU240" s="217" t="s">
        <v>83</v>
      </c>
      <c r="AY240" s="19" t="s">
        <v>154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81</v>
      </c>
      <c r="BK240" s="218">
        <f>ROUND(I240*H240,2)</f>
        <v>0</v>
      </c>
      <c r="BL240" s="19" t="s">
        <v>305</v>
      </c>
      <c r="BM240" s="217" t="s">
        <v>1058</v>
      </c>
    </row>
    <row r="241" spans="1:47" s="2" customFormat="1" ht="12">
      <c r="A241" s="40"/>
      <c r="B241" s="41"/>
      <c r="C241" s="42"/>
      <c r="D241" s="219" t="s">
        <v>164</v>
      </c>
      <c r="E241" s="42"/>
      <c r="F241" s="220" t="s">
        <v>2990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164</v>
      </c>
      <c r="AU241" s="19" t="s">
        <v>83</v>
      </c>
    </row>
    <row r="242" spans="1:65" s="2" customFormat="1" ht="16.5" customHeight="1">
      <c r="A242" s="40"/>
      <c r="B242" s="41"/>
      <c r="C242" s="269" t="s">
        <v>449</v>
      </c>
      <c r="D242" s="269" t="s">
        <v>627</v>
      </c>
      <c r="E242" s="270" t="s">
        <v>2991</v>
      </c>
      <c r="F242" s="271" t="s">
        <v>2992</v>
      </c>
      <c r="G242" s="272" t="s">
        <v>207</v>
      </c>
      <c r="H242" s="273">
        <v>2</v>
      </c>
      <c r="I242" s="274"/>
      <c r="J242" s="275">
        <f>ROUND(I242*H242,2)</f>
        <v>0</v>
      </c>
      <c r="K242" s="271" t="s">
        <v>161</v>
      </c>
      <c r="L242" s="276"/>
      <c r="M242" s="277" t="s">
        <v>28</v>
      </c>
      <c r="N242" s="278" t="s">
        <v>44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442</v>
      </c>
      <c r="AT242" s="217" t="s">
        <v>627</v>
      </c>
      <c r="AU242" s="217" t="s">
        <v>83</v>
      </c>
      <c r="AY242" s="19" t="s">
        <v>154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81</v>
      </c>
      <c r="BK242" s="218">
        <f>ROUND(I242*H242,2)</f>
        <v>0</v>
      </c>
      <c r="BL242" s="19" t="s">
        <v>305</v>
      </c>
      <c r="BM242" s="217" t="s">
        <v>1075</v>
      </c>
    </row>
    <row r="243" spans="1:47" s="2" customFormat="1" ht="12">
      <c r="A243" s="40"/>
      <c r="B243" s="41"/>
      <c r="C243" s="42"/>
      <c r="D243" s="219" t="s">
        <v>164</v>
      </c>
      <c r="E243" s="42"/>
      <c r="F243" s="220" t="s">
        <v>2992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164</v>
      </c>
      <c r="AU243" s="19" t="s">
        <v>83</v>
      </c>
    </row>
    <row r="244" spans="1:65" s="2" customFormat="1" ht="16.5" customHeight="1">
      <c r="A244" s="40"/>
      <c r="B244" s="41"/>
      <c r="C244" s="269" t="s">
        <v>453</v>
      </c>
      <c r="D244" s="269" t="s">
        <v>627</v>
      </c>
      <c r="E244" s="270" t="s">
        <v>2982</v>
      </c>
      <c r="F244" s="271" t="s">
        <v>2983</v>
      </c>
      <c r="G244" s="272" t="s">
        <v>207</v>
      </c>
      <c r="H244" s="273">
        <v>2</v>
      </c>
      <c r="I244" s="274"/>
      <c r="J244" s="275">
        <f>ROUND(I244*H244,2)</f>
        <v>0</v>
      </c>
      <c r="K244" s="271" t="s">
        <v>161</v>
      </c>
      <c r="L244" s="276"/>
      <c r="M244" s="277" t="s">
        <v>28</v>
      </c>
      <c r="N244" s="278" t="s">
        <v>44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442</v>
      </c>
      <c r="AT244" s="217" t="s">
        <v>627</v>
      </c>
      <c r="AU244" s="217" t="s">
        <v>83</v>
      </c>
      <c r="AY244" s="19" t="s">
        <v>154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81</v>
      </c>
      <c r="BK244" s="218">
        <f>ROUND(I244*H244,2)</f>
        <v>0</v>
      </c>
      <c r="BL244" s="19" t="s">
        <v>305</v>
      </c>
      <c r="BM244" s="217" t="s">
        <v>1092</v>
      </c>
    </row>
    <row r="245" spans="1:47" s="2" customFormat="1" ht="12">
      <c r="A245" s="40"/>
      <c r="B245" s="41"/>
      <c r="C245" s="42"/>
      <c r="D245" s="219" t="s">
        <v>164</v>
      </c>
      <c r="E245" s="42"/>
      <c r="F245" s="220" t="s">
        <v>2983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164</v>
      </c>
      <c r="AU245" s="19" t="s">
        <v>83</v>
      </c>
    </row>
    <row r="246" spans="1:65" s="2" customFormat="1" ht="49.05" customHeight="1">
      <c r="A246" s="40"/>
      <c r="B246" s="41"/>
      <c r="C246" s="206" t="s">
        <v>458</v>
      </c>
      <c r="D246" s="206" t="s">
        <v>157</v>
      </c>
      <c r="E246" s="207" t="s">
        <v>2993</v>
      </c>
      <c r="F246" s="208" t="s">
        <v>2994</v>
      </c>
      <c r="G246" s="209" t="s">
        <v>207</v>
      </c>
      <c r="H246" s="210">
        <v>1</v>
      </c>
      <c r="I246" s="211"/>
      <c r="J246" s="212">
        <f>ROUND(I246*H246,2)</f>
        <v>0</v>
      </c>
      <c r="K246" s="208" t="s">
        <v>161</v>
      </c>
      <c r="L246" s="46"/>
      <c r="M246" s="213" t="s">
        <v>28</v>
      </c>
      <c r="N246" s="214" t="s">
        <v>44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305</v>
      </c>
      <c r="AT246" s="217" t="s">
        <v>157</v>
      </c>
      <c r="AU246" s="217" t="s">
        <v>83</v>
      </c>
      <c r="AY246" s="19" t="s">
        <v>154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81</v>
      </c>
      <c r="BK246" s="218">
        <f>ROUND(I246*H246,2)</f>
        <v>0</v>
      </c>
      <c r="BL246" s="19" t="s">
        <v>305</v>
      </c>
      <c r="BM246" s="217" t="s">
        <v>1107</v>
      </c>
    </row>
    <row r="247" spans="1:47" s="2" customFormat="1" ht="12">
      <c r="A247" s="40"/>
      <c r="B247" s="41"/>
      <c r="C247" s="42"/>
      <c r="D247" s="219" t="s">
        <v>164</v>
      </c>
      <c r="E247" s="42"/>
      <c r="F247" s="220" t="s">
        <v>2994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164</v>
      </c>
      <c r="AU247" s="19" t="s">
        <v>83</v>
      </c>
    </row>
    <row r="248" spans="1:47" s="2" customFormat="1" ht="12">
      <c r="A248" s="40"/>
      <c r="B248" s="41"/>
      <c r="C248" s="42"/>
      <c r="D248" s="224" t="s">
        <v>166</v>
      </c>
      <c r="E248" s="42"/>
      <c r="F248" s="225" t="s">
        <v>2995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166</v>
      </c>
      <c r="AU248" s="19" t="s">
        <v>83</v>
      </c>
    </row>
    <row r="249" spans="1:65" s="2" customFormat="1" ht="24.15" customHeight="1">
      <c r="A249" s="40"/>
      <c r="B249" s="41"/>
      <c r="C249" s="269" t="s">
        <v>465</v>
      </c>
      <c r="D249" s="269" t="s">
        <v>627</v>
      </c>
      <c r="E249" s="270" t="s">
        <v>2976</v>
      </c>
      <c r="F249" s="271" t="s">
        <v>2977</v>
      </c>
      <c r="G249" s="272" t="s">
        <v>207</v>
      </c>
      <c r="H249" s="273">
        <v>1</v>
      </c>
      <c r="I249" s="274"/>
      <c r="J249" s="275">
        <f>ROUND(I249*H249,2)</f>
        <v>0</v>
      </c>
      <c r="K249" s="271" t="s">
        <v>161</v>
      </c>
      <c r="L249" s="276"/>
      <c r="M249" s="277" t="s">
        <v>28</v>
      </c>
      <c r="N249" s="278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442</v>
      </c>
      <c r="AT249" s="217" t="s">
        <v>627</v>
      </c>
      <c r="AU249" s="217" t="s">
        <v>83</v>
      </c>
      <c r="AY249" s="19" t="s">
        <v>154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305</v>
      </c>
      <c r="BM249" s="217" t="s">
        <v>1122</v>
      </c>
    </row>
    <row r="250" spans="1:47" s="2" customFormat="1" ht="12">
      <c r="A250" s="40"/>
      <c r="B250" s="41"/>
      <c r="C250" s="42"/>
      <c r="D250" s="219" t="s">
        <v>164</v>
      </c>
      <c r="E250" s="42"/>
      <c r="F250" s="220" t="s">
        <v>2977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164</v>
      </c>
      <c r="AU250" s="19" t="s">
        <v>83</v>
      </c>
    </row>
    <row r="251" spans="1:65" s="2" customFormat="1" ht="24.15" customHeight="1">
      <c r="A251" s="40"/>
      <c r="B251" s="41"/>
      <c r="C251" s="269" t="s">
        <v>474</v>
      </c>
      <c r="D251" s="269" t="s">
        <v>627</v>
      </c>
      <c r="E251" s="270" t="s">
        <v>2996</v>
      </c>
      <c r="F251" s="271" t="s">
        <v>2997</v>
      </c>
      <c r="G251" s="272" t="s">
        <v>207</v>
      </c>
      <c r="H251" s="273">
        <v>1</v>
      </c>
      <c r="I251" s="274"/>
      <c r="J251" s="275">
        <f>ROUND(I251*H251,2)</f>
        <v>0</v>
      </c>
      <c r="K251" s="271" t="s">
        <v>161</v>
      </c>
      <c r="L251" s="276"/>
      <c r="M251" s="277" t="s">
        <v>28</v>
      </c>
      <c r="N251" s="278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442</v>
      </c>
      <c r="AT251" s="217" t="s">
        <v>627</v>
      </c>
      <c r="AU251" s="217" t="s">
        <v>83</v>
      </c>
      <c r="AY251" s="19" t="s">
        <v>154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81</v>
      </c>
      <c r="BK251" s="218">
        <f>ROUND(I251*H251,2)</f>
        <v>0</v>
      </c>
      <c r="BL251" s="19" t="s">
        <v>305</v>
      </c>
      <c r="BM251" s="217" t="s">
        <v>1134</v>
      </c>
    </row>
    <row r="252" spans="1:47" s="2" customFormat="1" ht="12">
      <c r="A252" s="40"/>
      <c r="B252" s="41"/>
      <c r="C252" s="42"/>
      <c r="D252" s="219" t="s">
        <v>164</v>
      </c>
      <c r="E252" s="42"/>
      <c r="F252" s="220" t="s">
        <v>2997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164</v>
      </c>
      <c r="AU252" s="19" t="s">
        <v>83</v>
      </c>
    </row>
    <row r="253" spans="1:65" s="2" customFormat="1" ht="16.5" customHeight="1">
      <c r="A253" s="40"/>
      <c r="B253" s="41"/>
      <c r="C253" s="269" t="s">
        <v>480</v>
      </c>
      <c r="D253" s="269" t="s">
        <v>627</v>
      </c>
      <c r="E253" s="270" t="s">
        <v>2991</v>
      </c>
      <c r="F253" s="271" t="s">
        <v>2992</v>
      </c>
      <c r="G253" s="272" t="s">
        <v>207</v>
      </c>
      <c r="H253" s="273">
        <v>1</v>
      </c>
      <c r="I253" s="274"/>
      <c r="J253" s="275">
        <f>ROUND(I253*H253,2)</f>
        <v>0</v>
      </c>
      <c r="K253" s="271" t="s">
        <v>161</v>
      </c>
      <c r="L253" s="276"/>
      <c r="M253" s="277" t="s">
        <v>28</v>
      </c>
      <c r="N253" s="278" t="s">
        <v>44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442</v>
      </c>
      <c r="AT253" s="217" t="s">
        <v>627</v>
      </c>
      <c r="AU253" s="217" t="s">
        <v>83</v>
      </c>
      <c r="AY253" s="19" t="s">
        <v>154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81</v>
      </c>
      <c r="BK253" s="218">
        <f>ROUND(I253*H253,2)</f>
        <v>0</v>
      </c>
      <c r="BL253" s="19" t="s">
        <v>305</v>
      </c>
      <c r="BM253" s="217" t="s">
        <v>1144</v>
      </c>
    </row>
    <row r="254" spans="1:47" s="2" customFormat="1" ht="12">
      <c r="A254" s="40"/>
      <c r="B254" s="41"/>
      <c r="C254" s="42"/>
      <c r="D254" s="219" t="s">
        <v>164</v>
      </c>
      <c r="E254" s="42"/>
      <c r="F254" s="220" t="s">
        <v>2992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164</v>
      </c>
      <c r="AU254" s="19" t="s">
        <v>83</v>
      </c>
    </row>
    <row r="255" spans="1:65" s="2" customFormat="1" ht="16.5" customHeight="1">
      <c r="A255" s="40"/>
      <c r="B255" s="41"/>
      <c r="C255" s="269" t="s">
        <v>486</v>
      </c>
      <c r="D255" s="269" t="s">
        <v>627</v>
      </c>
      <c r="E255" s="270" t="s">
        <v>2982</v>
      </c>
      <c r="F255" s="271" t="s">
        <v>2983</v>
      </c>
      <c r="G255" s="272" t="s">
        <v>207</v>
      </c>
      <c r="H255" s="273">
        <v>1</v>
      </c>
      <c r="I255" s="274"/>
      <c r="J255" s="275">
        <f>ROUND(I255*H255,2)</f>
        <v>0</v>
      </c>
      <c r="K255" s="271" t="s">
        <v>161</v>
      </c>
      <c r="L255" s="276"/>
      <c r="M255" s="277" t="s">
        <v>28</v>
      </c>
      <c r="N255" s="278" t="s">
        <v>44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442</v>
      </c>
      <c r="AT255" s="217" t="s">
        <v>627</v>
      </c>
      <c r="AU255" s="217" t="s">
        <v>83</v>
      </c>
      <c r="AY255" s="19" t="s">
        <v>154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81</v>
      </c>
      <c r="BK255" s="218">
        <f>ROUND(I255*H255,2)</f>
        <v>0</v>
      </c>
      <c r="BL255" s="19" t="s">
        <v>305</v>
      </c>
      <c r="BM255" s="217" t="s">
        <v>1152</v>
      </c>
    </row>
    <row r="256" spans="1:47" s="2" customFormat="1" ht="12">
      <c r="A256" s="40"/>
      <c r="B256" s="41"/>
      <c r="C256" s="42"/>
      <c r="D256" s="219" t="s">
        <v>164</v>
      </c>
      <c r="E256" s="42"/>
      <c r="F256" s="220" t="s">
        <v>2983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164</v>
      </c>
      <c r="AU256" s="19" t="s">
        <v>83</v>
      </c>
    </row>
    <row r="257" spans="1:65" s="2" customFormat="1" ht="49.05" customHeight="1">
      <c r="A257" s="40"/>
      <c r="B257" s="41"/>
      <c r="C257" s="206" t="s">
        <v>496</v>
      </c>
      <c r="D257" s="206" t="s">
        <v>157</v>
      </c>
      <c r="E257" s="207" t="s">
        <v>2998</v>
      </c>
      <c r="F257" s="208" t="s">
        <v>2999</v>
      </c>
      <c r="G257" s="209" t="s">
        <v>207</v>
      </c>
      <c r="H257" s="210">
        <v>5</v>
      </c>
      <c r="I257" s="211"/>
      <c r="J257" s="212">
        <f>ROUND(I257*H257,2)</f>
        <v>0</v>
      </c>
      <c r="K257" s="208" t="s">
        <v>161</v>
      </c>
      <c r="L257" s="46"/>
      <c r="M257" s="213" t="s">
        <v>28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305</v>
      </c>
      <c r="AT257" s="217" t="s">
        <v>157</v>
      </c>
      <c r="AU257" s="217" t="s">
        <v>83</v>
      </c>
      <c r="AY257" s="19" t="s">
        <v>154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81</v>
      </c>
      <c r="BK257" s="218">
        <f>ROUND(I257*H257,2)</f>
        <v>0</v>
      </c>
      <c r="BL257" s="19" t="s">
        <v>305</v>
      </c>
      <c r="BM257" s="217" t="s">
        <v>1170</v>
      </c>
    </row>
    <row r="258" spans="1:47" s="2" customFormat="1" ht="12">
      <c r="A258" s="40"/>
      <c r="B258" s="41"/>
      <c r="C258" s="42"/>
      <c r="D258" s="219" t="s">
        <v>164</v>
      </c>
      <c r="E258" s="42"/>
      <c r="F258" s="220" t="s">
        <v>2999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164</v>
      </c>
      <c r="AU258" s="19" t="s">
        <v>83</v>
      </c>
    </row>
    <row r="259" spans="1:47" s="2" customFormat="1" ht="12">
      <c r="A259" s="40"/>
      <c r="B259" s="41"/>
      <c r="C259" s="42"/>
      <c r="D259" s="224" t="s">
        <v>166</v>
      </c>
      <c r="E259" s="42"/>
      <c r="F259" s="225" t="s">
        <v>3000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166</v>
      </c>
      <c r="AU259" s="19" t="s">
        <v>83</v>
      </c>
    </row>
    <row r="260" spans="1:65" s="2" customFormat="1" ht="24.15" customHeight="1">
      <c r="A260" s="40"/>
      <c r="B260" s="41"/>
      <c r="C260" s="269" t="s">
        <v>504</v>
      </c>
      <c r="D260" s="269" t="s">
        <v>627</v>
      </c>
      <c r="E260" s="270" t="s">
        <v>3001</v>
      </c>
      <c r="F260" s="271" t="s">
        <v>3002</v>
      </c>
      <c r="G260" s="272" t="s">
        <v>207</v>
      </c>
      <c r="H260" s="273">
        <v>5</v>
      </c>
      <c r="I260" s="274"/>
      <c r="J260" s="275">
        <f>ROUND(I260*H260,2)</f>
        <v>0</v>
      </c>
      <c r="K260" s="271" t="s">
        <v>161</v>
      </c>
      <c r="L260" s="276"/>
      <c r="M260" s="277" t="s">
        <v>28</v>
      </c>
      <c r="N260" s="278" t="s">
        <v>44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442</v>
      </c>
      <c r="AT260" s="217" t="s">
        <v>627</v>
      </c>
      <c r="AU260" s="217" t="s">
        <v>83</v>
      </c>
      <c r="AY260" s="19" t="s">
        <v>154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81</v>
      </c>
      <c r="BK260" s="218">
        <f>ROUND(I260*H260,2)</f>
        <v>0</v>
      </c>
      <c r="BL260" s="19" t="s">
        <v>305</v>
      </c>
      <c r="BM260" s="217" t="s">
        <v>1184</v>
      </c>
    </row>
    <row r="261" spans="1:47" s="2" customFormat="1" ht="12">
      <c r="A261" s="40"/>
      <c r="B261" s="41"/>
      <c r="C261" s="42"/>
      <c r="D261" s="219" t="s">
        <v>164</v>
      </c>
      <c r="E261" s="42"/>
      <c r="F261" s="220" t="s">
        <v>3002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164</v>
      </c>
      <c r="AU261" s="19" t="s">
        <v>83</v>
      </c>
    </row>
    <row r="262" spans="1:65" s="2" customFormat="1" ht="16.5" customHeight="1">
      <c r="A262" s="40"/>
      <c r="B262" s="41"/>
      <c r="C262" s="269" t="s">
        <v>507</v>
      </c>
      <c r="D262" s="269" t="s">
        <v>627</v>
      </c>
      <c r="E262" s="270" t="s">
        <v>2978</v>
      </c>
      <c r="F262" s="271" t="s">
        <v>2979</v>
      </c>
      <c r="G262" s="272" t="s">
        <v>207</v>
      </c>
      <c r="H262" s="273">
        <v>5</v>
      </c>
      <c r="I262" s="274"/>
      <c r="J262" s="275">
        <f>ROUND(I262*H262,2)</f>
        <v>0</v>
      </c>
      <c r="K262" s="271" t="s">
        <v>161</v>
      </c>
      <c r="L262" s="276"/>
      <c r="M262" s="277" t="s">
        <v>28</v>
      </c>
      <c r="N262" s="278" t="s">
        <v>44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442</v>
      </c>
      <c r="AT262" s="217" t="s">
        <v>627</v>
      </c>
      <c r="AU262" s="217" t="s">
        <v>83</v>
      </c>
      <c r="AY262" s="19" t="s">
        <v>154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81</v>
      </c>
      <c r="BK262" s="218">
        <f>ROUND(I262*H262,2)</f>
        <v>0</v>
      </c>
      <c r="BL262" s="19" t="s">
        <v>305</v>
      </c>
      <c r="BM262" s="217" t="s">
        <v>1198</v>
      </c>
    </row>
    <row r="263" spans="1:47" s="2" customFormat="1" ht="12">
      <c r="A263" s="40"/>
      <c r="B263" s="41"/>
      <c r="C263" s="42"/>
      <c r="D263" s="219" t="s">
        <v>164</v>
      </c>
      <c r="E263" s="42"/>
      <c r="F263" s="220" t="s">
        <v>2979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164</v>
      </c>
      <c r="AU263" s="19" t="s">
        <v>83</v>
      </c>
    </row>
    <row r="264" spans="1:65" s="2" customFormat="1" ht="16.5" customHeight="1">
      <c r="A264" s="40"/>
      <c r="B264" s="41"/>
      <c r="C264" s="269" t="s">
        <v>509</v>
      </c>
      <c r="D264" s="269" t="s">
        <v>627</v>
      </c>
      <c r="E264" s="270" t="s">
        <v>2982</v>
      </c>
      <c r="F264" s="271" t="s">
        <v>2983</v>
      </c>
      <c r="G264" s="272" t="s">
        <v>207</v>
      </c>
      <c r="H264" s="273">
        <v>5</v>
      </c>
      <c r="I264" s="274"/>
      <c r="J264" s="275">
        <f>ROUND(I264*H264,2)</f>
        <v>0</v>
      </c>
      <c r="K264" s="271" t="s">
        <v>161</v>
      </c>
      <c r="L264" s="276"/>
      <c r="M264" s="277" t="s">
        <v>28</v>
      </c>
      <c r="N264" s="278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442</v>
      </c>
      <c r="AT264" s="217" t="s">
        <v>627</v>
      </c>
      <c r="AU264" s="217" t="s">
        <v>83</v>
      </c>
      <c r="AY264" s="19" t="s">
        <v>154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81</v>
      </c>
      <c r="BK264" s="218">
        <f>ROUND(I264*H264,2)</f>
        <v>0</v>
      </c>
      <c r="BL264" s="19" t="s">
        <v>305</v>
      </c>
      <c r="BM264" s="217" t="s">
        <v>1215</v>
      </c>
    </row>
    <row r="265" spans="1:47" s="2" customFormat="1" ht="12">
      <c r="A265" s="40"/>
      <c r="B265" s="41"/>
      <c r="C265" s="42"/>
      <c r="D265" s="219" t="s">
        <v>164</v>
      </c>
      <c r="E265" s="42"/>
      <c r="F265" s="220" t="s">
        <v>2983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164</v>
      </c>
      <c r="AU265" s="19" t="s">
        <v>83</v>
      </c>
    </row>
    <row r="266" spans="1:65" s="2" customFormat="1" ht="49.05" customHeight="1">
      <c r="A266" s="40"/>
      <c r="B266" s="41"/>
      <c r="C266" s="206" t="s">
        <v>511</v>
      </c>
      <c r="D266" s="206" t="s">
        <v>157</v>
      </c>
      <c r="E266" s="207" t="s">
        <v>3003</v>
      </c>
      <c r="F266" s="208" t="s">
        <v>3004</v>
      </c>
      <c r="G266" s="209" t="s">
        <v>207</v>
      </c>
      <c r="H266" s="210">
        <v>1</v>
      </c>
      <c r="I266" s="211"/>
      <c r="J266" s="212">
        <f>ROUND(I266*H266,2)</f>
        <v>0</v>
      </c>
      <c r="K266" s="208" t="s">
        <v>161</v>
      </c>
      <c r="L266" s="46"/>
      <c r="M266" s="213" t="s">
        <v>28</v>
      </c>
      <c r="N266" s="214" t="s">
        <v>44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305</v>
      </c>
      <c r="AT266" s="217" t="s">
        <v>157</v>
      </c>
      <c r="AU266" s="217" t="s">
        <v>83</v>
      </c>
      <c r="AY266" s="19" t="s">
        <v>154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81</v>
      </c>
      <c r="BK266" s="218">
        <f>ROUND(I266*H266,2)</f>
        <v>0</v>
      </c>
      <c r="BL266" s="19" t="s">
        <v>305</v>
      </c>
      <c r="BM266" s="217" t="s">
        <v>1235</v>
      </c>
    </row>
    <row r="267" spans="1:47" s="2" customFormat="1" ht="12">
      <c r="A267" s="40"/>
      <c r="B267" s="41"/>
      <c r="C267" s="42"/>
      <c r="D267" s="219" t="s">
        <v>164</v>
      </c>
      <c r="E267" s="42"/>
      <c r="F267" s="220" t="s">
        <v>3004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164</v>
      </c>
      <c r="AU267" s="19" t="s">
        <v>83</v>
      </c>
    </row>
    <row r="268" spans="1:47" s="2" customFormat="1" ht="12">
      <c r="A268" s="40"/>
      <c r="B268" s="41"/>
      <c r="C268" s="42"/>
      <c r="D268" s="224" t="s">
        <v>166</v>
      </c>
      <c r="E268" s="42"/>
      <c r="F268" s="225" t="s">
        <v>3005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166</v>
      </c>
      <c r="AU268" s="19" t="s">
        <v>83</v>
      </c>
    </row>
    <row r="269" spans="1:65" s="2" customFormat="1" ht="24.15" customHeight="1">
      <c r="A269" s="40"/>
      <c r="B269" s="41"/>
      <c r="C269" s="269" t="s">
        <v>516</v>
      </c>
      <c r="D269" s="269" t="s">
        <v>627</v>
      </c>
      <c r="E269" s="270" t="s">
        <v>3006</v>
      </c>
      <c r="F269" s="271" t="s">
        <v>3007</v>
      </c>
      <c r="G269" s="272" t="s">
        <v>207</v>
      </c>
      <c r="H269" s="273">
        <v>1</v>
      </c>
      <c r="I269" s="274"/>
      <c r="J269" s="275">
        <f>ROUND(I269*H269,2)</f>
        <v>0</v>
      </c>
      <c r="K269" s="271" t="s">
        <v>161</v>
      </c>
      <c r="L269" s="276"/>
      <c r="M269" s="277" t="s">
        <v>28</v>
      </c>
      <c r="N269" s="278" t="s">
        <v>44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442</v>
      </c>
      <c r="AT269" s="217" t="s">
        <v>627</v>
      </c>
      <c r="AU269" s="217" t="s">
        <v>83</v>
      </c>
      <c r="AY269" s="19" t="s">
        <v>154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81</v>
      </c>
      <c r="BK269" s="218">
        <f>ROUND(I269*H269,2)</f>
        <v>0</v>
      </c>
      <c r="BL269" s="19" t="s">
        <v>305</v>
      </c>
      <c r="BM269" s="217" t="s">
        <v>1250</v>
      </c>
    </row>
    <row r="270" spans="1:47" s="2" customFormat="1" ht="12">
      <c r="A270" s="40"/>
      <c r="B270" s="41"/>
      <c r="C270" s="42"/>
      <c r="D270" s="219" t="s">
        <v>164</v>
      </c>
      <c r="E270" s="42"/>
      <c r="F270" s="220" t="s">
        <v>3007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164</v>
      </c>
      <c r="AU270" s="19" t="s">
        <v>83</v>
      </c>
    </row>
    <row r="271" spans="1:65" s="2" customFormat="1" ht="16.5" customHeight="1">
      <c r="A271" s="40"/>
      <c r="B271" s="41"/>
      <c r="C271" s="269" t="s">
        <v>520</v>
      </c>
      <c r="D271" s="269" t="s">
        <v>627</v>
      </c>
      <c r="E271" s="270" t="s">
        <v>3008</v>
      </c>
      <c r="F271" s="271" t="s">
        <v>3009</v>
      </c>
      <c r="G271" s="272" t="s">
        <v>207</v>
      </c>
      <c r="H271" s="273">
        <v>1</v>
      </c>
      <c r="I271" s="274"/>
      <c r="J271" s="275">
        <f>ROUND(I271*H271,2)</f>
        <v>0</v>
      </c>
      <c r="K271" s="271" t="s">
        <v>161</v>
      </c>
      <c r="L271" s="276"/>
      <c r="M271" s="277" t="s">
        <v>28</v>
      </c>
      <c r="N271" s="278" t="s">
        <v>44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442</v>
      </c>
      <c r="AT271" s="217" t="s">
        <v>627</v>
      </c>
      <c r="AU271" s="217" t="s">
        <v>83</v>
      </c>
      <c r="AY271" s="19" t="s">
        <v>154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81</v>
      </c>
      <c r="BK271" s="218">
        <f>ROUND(I271*H271,2)</f>
        <v>0</v>
      </c>
      <c r="BL271" s="19" t="s">
        <v>305</v>
      </c>
      <c r="BM271" s="217" t="s">
        <v>1269</v>
      </c>
    </row>
    <row r="272" spans="1:47" s="2" customFormat="1" ht="12">
      <c r="A272" s="40"/>
      <c r="B272" s="41"/>
      <c r="C272" s="42"/>
      <c r="D272" s="219" t="s">
        <v>164</v>
      </c>
      <c r="E272" s="42"/>
      <c r="F272" s="220" t="s">
        <v>3009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164</v>
      </c>
      <c r="AU272" s="19" t="s">
        <v>83</v>
      </c>
    </row>
    <row r="273" spans="1:65" s="2" customFormat="1" ht="16.5" customHeight="1">
      <c r="A273" s="40"/>
      <c r="B273" s="41"/>
      <c r="C273" s="269" t="s">
        <v>522</v>
      </c>
      <c r="D273" s="269" t="s">
        <v>627</v>
      </c>
      <c r="E273" s="270" t="s">
        <v>2982</v>
      </c>
      <c r="F273" s="271" t="s">
        <v>2983</v>
      </c>
      <c r="G273" s="272" t="s">
        <v>207</v>
      </c>
      <c r="H273" s="273">
        <v>1</v>
      </c>
      <c r="I273" s="274"/>
      <c r="J273" s="275">
        <f>ROUND(I273*H273,2)</f>
        <v>0</v>
      </c>
      <c r="K273" s="271" t="s">
        <v>161</v>
      </c>
      <c r="L273" s="276"/>
      <c r="M273" s="277" t="s">
        <v>28</v>
      </c>
      <c r="N273" s="278" t="s">
        <v>44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442</v>
      </c>
      <c r="AT273" s="217" t="s">
        <v>627</v>
      </c>
      <c r="AU273" s="217" t="s">
        <v>83</v>
      </c>
      <c r="AY273" s="19" t="s">
        <v>154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81</v>
      </c>
      <c r="BK273" s="218">
        <f>ROUND(I273*H273,2)</f>
        <v>0</v>
      </c>
      <c r="BL273" s="19" t="s">
        <v>305</v>
      </c>
      <c r="BM273" s="217" t="s">
        <v>1286</v>
      </c>
    </row>
    <row r="274" spans="1:47" s="2" customFormat="1" ht="12">
      <c r="A274" s="40"/>
      <c r="B274" s="41"/>
      <c r="C274" s="42"/>
      <c r="D274" s="219" t="s">
        <v>164</v>
      </c>
      <c r="E274" s="42"/>
      <c r="F274" s="220" t="s">
        <v>2983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164</v>
      </c>
      <c r="AU274" s="19" t="s">
        <v>83</v>
      </c>
    </row>
    <row r="275" spans="1:65" s="2" customFormat="1" ht="49.05" customHeight="1">
      <c r="A275" s="40"/>
      <c r="B275" s="41"/>
      <c r="C275" s="206" t="s">
        <v>535</v>
      </c>
      <c r="D275" s="206" t="s">
        <v>157</v>
      </c>
      <c r="E275" s="207" t="s">
        <v>3010</v>
      </c>
      <c r="F275" s="208" t="s">
        <v>3011</v>
      </c>
      <c r="G275" s="209" t="s">
        <v>207</v>
      </c>
      <c r="H275" s="210">
        <v>1</v>
      </c>
      <c r="I275" s="211"/>
      <c r="J275" s="212">
        <f>ROUND(I275*H275,2)</f>
        <v>0</v>
      </c>
      <c r="K275" s="208" t="s">
        <v>161</v>
      </c>
      <c r="L275" s="46"/>
      <c r="M275" s="213" t="s">
        <v>28</v>
      </c>
      <c r="N275" s="214" t="s">
        <v>44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305</v>
      </c>
      <c r="AT275" s="217" t="s">
        <v>157</v>
      </c>
      <c r="AU275" s="217" t="s">
        <v>83</v>
      </c>
      <c r="AY275" s="19" t="s">
        <v>154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81</v>
      </c>
      <c r="BK275" s="218">
        <f>ROUND(I275*H275,2)</f>
        <v>0</v>
      </c>
      <c r="BL275" s="19" t="s">
        <v>305</v>
      </c>
      <c r="BM275" s="217" t="s">
        <v>1297</v>
      </c>
    </row>
    <row r="276" spans="1:47" s="2" customFormat="1" ht="12">
      <c r="A276" s="40"/>
      <c r="B276" s="41"/>
      <c r="C276" s="42"/>
      <c r="D276" s="219" t="s">
        <v>164</v>
      </c>
      <c r="E276" s="42"/>
      <c r="F276" s="220" t="s">
        <v>3011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164</v>
      </c>
      <c r="AU276" s="19" t="s">
        <v>83</v>
      </c>
    </row>
    <row r="277" spans="1:47" s="2" customFormat="1" ht="12">
      <c r="A277" s="40"/>
      <c r="B277" s="41"/>
      <c r="C277" s="42"/>
      <c r="D277" s="224" t="s">
        <v>166</v>
      </c>
      <c r="E277" s="42"/>
      <c r="F277" s="225" t="s">
        <v>3012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166</v>
      </c>
      <c r="AU277" s="19" t="s">
        <v>83</v>
      </c>
    </row>
    <row r="278" spans="1:65" s="2" customFormat="1" ht="16.5" customHeight="1">
      <c r="A278" s="40"/>
      <c r="B278" s="41"/>
      <c r="C278" s="269" t="s">
        <v>537</v>
      </c>
      <c r="D278" s="269" t="s">
        <v>627</v>
      </c>
      <c r="E278" s="270" t="s">
        <v>3013</v>
      </c>
      <c r="F278" s="271" t="s">
        <v>3014</v>
      </c>
      <c r="G278" s="272" t="s">
        <v>207</v>
      </c>
      <c r="H278" s="273">
        <v>1</v>
      </c>
      <c r="I278" s="274"/>
      <c r="J278" s="275">
        <f>ROUND(I278*H278,2)</f>
        <v>0</v>
      </c>
      <c r="K278" s="271" t="s">
        <v>28</v>
      </c>
      <c r="L278" s="276"/>
      <c r="M278" s="277" t="s">
        <v>28</v>
      </c>
      <c r="N278" s="278" t="s">
        <v>44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442</v>
      </c>
      <c r="AT278" s="217" t="s">
        <v>627</v>
      </c>
      <c r="AU278" s="217" t="s">
        <v>83</v>
      </c>
      <c r="AY278" s="19" t="s">
        <v>154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81</v>
      </c>
      <c r="BK278" s="218">
        <f>ROUND(I278*H278,2)</f>
        <v>0</v>
      </c>
      <c r="BL278" s="19" t="s">
        <v>305</v>
      </c>
      <c r="BM278" s="217" t="s">
        <v>1311</v>
      </c>
    </row>
    <row r="279" spans="1:47" s="2" customFormat="1" ht="12">
      <c r="A279" s="40"/>
      <c r="B279" s="41"/>
      <c r="C279" s="42"/>
      <c r="D279" s="219" t="s">
        <v>164</v>
      </c>
      <c r="E279" s="42"/>
      <c r="F279" s="220" t="s">
        <v>3014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164</v>
      </c>
      <c r="AU279" s="19" t="s">
        <v>83</v>
      </c>
    </row>
    <row r="280" spans="1:65" s="2" customFormat="1" ht="24.15" customHeight="1">
      <c r="A280" s="40"/>
      <c r="B280" s="41"/>
      <c r="C280" s="206" t="s">
        <v>678</v>
      </c>
      <c r="D280" s="206" t="s">
        <v>157</v>
      </c>
      <c r="E280" s="207" t="s">
        <v>3015</v>
      </c>
      <c r="F280" s="208" t="s">
        <v>3016</v>
      </c>
      <c r="G280" s="209" t="s">
        <v>207</v>
      </c>
      <c r="H280" s="210">
        <v>1</v>
      </c>
      <c r="I280" s="211"/>
      <c r="J280" s="212">
        <f>ROUND(I280*H280,2)</f>
        <v>0</v>
      </c>
      <c r="K280" s="208" t="s">
        <v>161</v>
      </c>
      <c r="L280" s="46"/>
      <c r="M280" s="213" t="s">
        <v>28</v>
      </c>
      <c r="N280" s="214" t="s">
        <v>44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305</v>
      </c>
      <c r="AT280" s="217" t="s">
        <v>157</v>
      </c>
      <c r="AU280" s="217" t="s">
        <v>83</v>
      </c>
      <c r="AY280" s="19" t="s">
        <v>154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81</v>
      </c>
      <c r="BK280" s="218">
        <f>ROUND(I280*H280,2)</f>
        <v>0</v>
      </c>
      <c r="BL280" s="19" t="s">
        <v>305</v>
      </c>
      <c r="BM280" s="217" t="s">
        <v>1326</v>
      </c>
    </row>
    <row r="281" spans="1:47" s="2" customFormat="1" ht="12">
      <c r="A281" s="40"/>
      <c r="B281" s="41"/>
      <c r="C281" s="42"/>
      <c r="D281" s="219" t="s">
        <v>164</v>
      </c>
      <c r="E281" s="42"/>
      <c r="F281" s="220" t="s">
        <v>3016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164</v>
      </c>
      <c r="AU281" s="19" t="s">
        <v>83</v>
      </c>
    </row>
    <row r="282" spans="1:47" s="2" customFormat="1" ht="12">
      <c r="A282" s="40"/>
      <c r="B282" s="41"/>
      <c r="C282" s="42"/>
      <c r="D282" s="224" t="s">
        <v>166</v>
      </c>
      <c r="E282" s="42"/>
      <c r="F282" s="225" t="s">
        <v>3017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166</v>
      </c>
      <c r="AU282" s="19" t="s">
        <v>83</v>
      </c>
    </row>
    <row r="283" spans="1:65" s="2" customFormat="1" ht="21.75" customHeight="1">
      <c r="A283" s="40"/>
      <c r="B283" s="41"/>
      <c r="C283" s="269" t="s">
        <v>686</v>
      </c>
      <c r="D283" s="269" t="s">
        <v>627</v>
      </c>
      <c r="E283" s="270" t="s">
        <v>3018</v>
      </c>
      <c r="F283" s="271" t="s">
        <v>3019</v>
      </c>
      <c r="G283" s="272" t="s">
        <v>207</v>
      </c>
      <c r="H283" s="273">
        <v>1</v>
      </c>
      <c r="I283" s="274"/>
      <c r="J283" s="275">
        <f>ROUND(I283*H283,2)</f>
        <v>0</v>
      </c>
      <c r="K283" s="271" t="s">
        <v>28</v>
      </c>
      <c r="L283" s="276"/>
      <c r="M283" s="277" t="s">
        <v>28</v>
      </c>
      <c r="N283" s="278" t="s">
        <v>44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442</v>
      </c>
      <c r="AT283" s="217" t="s">
        <v>627</v>
      </c>
      <c r="AU283" s="217" t="s">
        <v>83</v>
      </c>
      <c r="AY283" s="19" t="s">
        <v>154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81</v>
      </c>
      <c r="BK283" s="218">
        <f>ROUND(I283*H283,2)</f>
        <v>0</v>
      </c>
      <c r="BL283" s="19" t="s">
        <v>305</v>
      </c>
      <c r="BM283" s="217" t="s">
        <v>1335</v>
      </c>
    </row>
    <row r="284" spans="1:47" s="2" customFormat="1" ht="12">
      <c r="A284" s="40"/>
      <c r="B284" s="41"/>
      <c r="C284" s="42"/>
      <c r="D284" s="219" t="s">
        <v>164</v>
      </c>
      <c r="E284" s="42"/>
      <c r="F284" s="220" t="s">
        <v>3019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164</v>
      </c>
      <c r="AU284" s="19" t="s">
        <v>83</v>
      </c>
    </row>
    <row r="285" spans="1:65" s="2" customFormat="1" ht="24.15" customHeight="1">
      <c r="A285" s="40"/>
      <c r="B285" s="41"/>
      <c r="C285" s="206" t="s">
        <v>530</v>
      </c>
      <c r="D285" s="206" t="s">
        <v>157</v>
      </c>
      <c r="E285" s="207" t="s">
        <v>3020</v>
      </c>
      <c r="F285" s="208" t="s">
        <v>3021</v>
      </c>
      <c r="G285" s="209" t="s">
        <v>207</v>
      </c>
      <c r="H285" s="210">
        <v>6</v>
      </c>
      <c r="I285" s="211"/>
      <c r="J285" s="212">
        <f>ROUND(I285*H285,2)</f>
        <v>0</v>
      </c>
      <c r="K285" s="208" t="s">
        <v>161</v>
      </c>
      <c r="L285" s="46"/>
      <c r="M285" s="213" t="s">
        <v>28</v>
      </c>
      <c r="N285" s="214" t="s">
        <v>44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305</v>
      </c>
      <c r="AT285" s="217" t="s">
        <v>157</v>
      </c>
      <c r="AU285" s="217" t="s">
        <v>83</v>
      </c>
      <c r="AY285" s="19" t="s">
        <v>154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81</v>
      </c>
      <c r="BK285" s="218">
        <f>ROUND(I285*H285,2)</f>
        <v>0</v>
      </c>
      <c r="BL285" s="19" t="s">
        <v>305</v>
      </c>
      <c r="BM285" s="217" t="s">
        <v>1348</v>
      </c>
    </row>
    <row r="286" spans="1:47" s="2" customFormat="1" ht="12">
      <c r="A286" s="40"/>
      <c r="B286" s="41"/>
      <c r="C286" s="42"/>
      <c r="D286" s="219" t="s">
        <v>164</v>
      </c>
      <c r="E286" s="42"/>
      <c r="F286" s="220" t="s">
        <v>3021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164</v>
      </c>
      <c r="AU286" s="19" t="s">
        <v>83</v>
      </c>
    </row>
    <row r="287" spans="1:47" s="2" customFormat="1" ht="12">
      <c r="A287" s="40"/>
      <c r="B287" s="41"/>
      <c r="C287" s="42"/>
      <c r="D287" s="224" t="s">
        <v>166</v>
      </c>
      <c r="E287" s="42"/>
      <c r="F287" s="225" t="s">
        <v>3022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166</v>
      </c>
      <c r="AU287" s="19" t="s">
        <v>83</v>
      </c>
    </row>
    <row r="288" spans="1:65" s="2" customFormat="1" ht="24.15" customHeight="1">
      <c r="A288" s="40"/>
      <c r="B288" s="41"/>
      <c r="C288" s="269" t="s">
        <v>533</v>
      </c>
      <c r="D288" s="269" t="s">
        <v>627</v>
      </c>
      <c r="E288" s="270" t="s">
        <v>3023</v>
      </c>
      <c r="F288" s="271" t="s">
        <v>3024</v>
      </c>
      <c r="G288" s="272" t="s">
        <v>207</v>
      </c>
      <c r="H288" s="273">
        <v>6</v>
      </c>
      <c r="I288" s="274"/>
      <c r="J288" s="275">
        <f>ROUND(I288*H288,2)</f>
        <v>0</v>
      </c>
      <c r="K288" s="271" t="s">
        <v>28</v>
      </c>
      <c r="L288" s="276"/>
      <c r="M288" s="277" t="s">
        <v>28</v>
      </c>
      <c r="N288" s="278" t="s">
        <v>44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442</v>
      </c>
      <c r="AT288" s="217" t="s">
        <v>627</v>
      </c>
      <c r="AU288" s="217" t="s">
        <v>83</v>
      </c>
      <c r="AY288" s="19" t="s">
        <v>154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81</v>
      </c>
      <c r="BK288" s="218">
        <f>ROUND(I288*H288,2)</f>
        <v>0</v>
      </c>
      <c r="BL288" s="19" t="s">
        <v>305</v>
      </c>
      <c r="BM288" s="217" t="s">
        <v>1359</v>
      </c>
    </row>
    <row r="289" spans="1:47" s="2" customFormat="1" ht="12">
      <c r="A289" s="40"/>
      <c r="B289" s="41"/>
      <c r="C289" s="42"/>
      <c r="D289" s="219" t="s">
        <v>164</v>
      </c>
      <c r="E289" s="42"/>
      <c r="F289" s="220" t="s">
        <v>3024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164</v>
      </c>
      <c r="AU289" s="19" t="s">
        <v>83</v>
      </c>
    </row>
    <row r="290" spans="1:65" s="2" customFormat="1" ht="49.05" customHeight="1">
      <c r="A290" s="40"/>
      <c r="B290" s="41"/>
      <c r="C290" s="206" t="s">
        <v>555</v>
      </c>
      <c r="D290" s="206" t="s">
        <v>157</v>
      </c>
      <c r="E290" s="207" t="s">
        <v>3025</v>
      </c>
      <c r="F290" s="208" t="s">
        <v>3026</v>
      </c>
      <c r="G290" s="209" t="s">
        <v>207</v>
      </c>
      <c r="H290" s="210">
        <v>94</v>
      </c>
      <c r="I290" s="211"/>
      <c r="J290" s="212">
        <f>ROUND(I290*H290,2)</f>
        <v>0</v>
      </c>
      <c r="K290" s="208" t="s">
        <v>161</v>
      </c>
      <c r="L290" s="46"/>
      <c r="M290" s="213" t="s">
        <v>28</v>
      </c>
      <c r="N290" s="214" t="s">
        <v>44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305</v>
      </c>
      <c r="AT290" s="217" t="s">
        <v>157</v>
      </c>
      <c r="AU290" s="217" t="s">
        <v>83</v>
      </c>
      <c r="AY290" s="19" t="s">
        <v>154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81</v>
      </c>
      <c r="BK290" s="218">
        <f>ROUND(I290*H290,2)</f>
        <v>0</v>
      </c>
      <c r="BL290" s="19" t="s">
        <v>305</v>
      </c>
      <c r="BM290" s="217" t="s">
        <v>1370</v>
      </c>
    </row>
    <row r="291" spans="1:47" s="2" customFormat="1" ht="12">
      <c r="A291" s="40"/>
      <c r="B291" s="41"/>
      <c r="C291" s="42"/>
      <c r="D291" s="219" t="s">
        <v>164</v>
      </c>
      <c r="E291" s="42"/>
      <c r="F291" s="220" t="s">
        <v>3026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164</v>
      </c>
      <c r="AU291" s="19" t="s">
        <v>83</v>
      </c>
    </row>
    <row r="292" spans="1:47" s="2" customFormat="1" ht="12">
      <c r="A292" s="40"/>
      <c r="B292" s="41"/>
      <c r="C292" s="42"/>
      <c r="D292" s="224" t="s">
        <v>166</v>
      </c>
      <c r="E292" s="42"/>
      <c r="F292" s="225" t="s">
        <v>3027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166</v>
      </c>
      <c r="AU292" s="19" t="s">
        <v>83</v>
      </c>
    </row>
    <row r="293" spans="1:65" s="2" customFormat="1" ht="24.15" customHeight="1">
      <c r="A293" s="40"/>
      <c r="B293" s="41"/>
      <c r="C293" s="269" t="s">
        <v>561</v>
      </c>
      <c r="D293" s="269" t="s">
        <v>627</v>
      </c>
      <c r="E293" s="270" t="s">
        <v>3028</v>
      </c>
      <c r="F293" s="271" t="s">
        <v>3029</v>
      </c>
      <c r="G293" s="272" t="s">
        <v>207</v>
      </c>
      <c r="H293" s="273">
        <v>94</v>
      </c>
      <c r="I293" s="274"/>
      <c r="J293" s="275">
        <f>ROUND(I293*H293,2)</f>
        <v>0</v>
      </c>
      <c r="K293" s="271" t="s">
        <v>161</v>
      </c>
      <c r="L293" s="276"/>
      <c r="M293" s="277" t="s">
        <v>28</v>
      </c>
      <c r="N293" s="278" t="s">
        <v>44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442</v>
      </c>
      <c r="AT293" s="217" t="s">
        <v>627</v>
      </c>
      <c r="AU293" s="217" t="s">
        <v>83</v>
      </c>
      <c r="AY293" s="19" t="s">
        <v>154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81</v>
      </c>
      <c r="BK293" s="218">
        <f>ROUND(I293*H293,2)</f>
        <v>0</v>
      </c>
      <c r="BL293" s="19" t="s">
        <v>305</v>
      </c>
      <c r="BM293" s="217" t="s">
        <v>1382</v>
      </c>
    </row>
    <row r="294" spans="1:47" s="2" customFormat="1" ht="12">
      <c r="A294" s="40"/>
      <c r="B294" s="41"/>
      <c r="C294" s="42"/>
      <c r="D294" s="219" t="s">
        <v>164</v>
      </c>
      <c r="E294" s="42"/>
      <c r="F294" s="220" t="s">
        <v>3029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164</v>
      </c>
      <c r="AU294" s="19" t="s">
        <v>83</v>
      </c>
    </row>
    <row r="295" spans="1:65" s="2" customFormat="1" ht="49.05" customHeight="1">
      <c r="A295" s="40"/>
      <c r="B295" s="41"/>
      <c r="C295" s="206" t="s">
        <v>540</v>
      </c>
      <c r="D295" s="206" t="s">
        <v>157</v>
      </c>
      <c r="E295" s="207" t="s">
        <v>3030</v>
      </c>
      <c r="F295" s="208" t="s">
        <v>3031</v>
      </c>
      <c r="G295" s="209" t="s">
        <v>207</v>
      </c>
      <c r="H295" s="210">
        <v>10</v>
      </c>
      <c r="I295" s="211"/>
      <c r="J295" s="212">
        <f>ROUND(I295*H295,2)</f>
        <v>0</v>
      </c>
      <c r="K295" s="208" t="s">
        <v>161</v>
      </c>
      <c r="L295" s="46"/>
      <c r="M295" s="213" t="s">
        <v>28</v>
      </c>
      <c r="N295" s="214" t="s">
        <v>44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305</v>
      </c>
      <c r="AT295" s="217" t="s">
        <v>157</v>
      </c>
      <c r="AU295" s="217" t="s">
        <v>83</v>
      </c>
      <c r="AY295" s="19" t="s">
        <v>154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81</v>
      </c>
      <c r="BK295" s="218">
        <f>ROUND(I295*H295,2)</f>
        <v>0</v>
      </c>
      <c r="BL295" s="19" t="s">
        <v>305</v>
      </c>
      <c r="BM295" s="217" t="s">
        <v>1396</v>
      </c>
    </row>
    <row r="296" spans="1:47" s="2" customFormat="1" ht="12">
      <c r="A296" s="40"/>
      <c r="B296" s="41"/>
      <c r="C296" s="42"/>
      <c r="D296" s="219" t="s">
        <v>164</v>
      </c>
      <c r="E296" s="42"/>
      <c r="F296" s="220" t="s">
        <v>3031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164</v>
      </c>
      <c r="AU296" s="19" t="s">
        <v>83</v>
      </c>
    </row>
    <row r="297" spans="1:47" s="2" customFormat="1" ht="12">
      <c r="A297" s="40"/>
      <c r="B297" s="41"/>
      <c r="C297" s="42"/>
      <c r="D297" s="224" t="s">
        <v>166</v>
      </c>
      <c r="E297" s="42"/>
      <c r="F297" s="225" t="s">
        <v>3032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166</v>
      </c>
      <c r="AU297" s="19" t="s">
        <v>83</v>
      </c>
    </row>
    <row r="298" spans="1:65" s="2" customFormat="1" ht="24.15" customHeight="1">
      <c r="A298" s="40"/>
      <c r="B298" s="41"/>
      <c r="C298" s="269" t="s">
        <v>546</v>
      </c>
      <c r="D298" s="269" t="s">
        <v>627</v>
      </c>
      <c r="E298" s="270" t="s">
        <v>3033</v>
      </c>
      <c r="F298" s="271" t="s">
        <v>3034</v>
      </c>
      <c r="G298" s="272" t="s">
        <v>207</v>
      </c>
      <c r="H298" s="273">
        <v>10</v>
      </c>
      <c r="I298" s="274"/>
      <c r="J298" s="275">
        <f>ROUND(I298*H298,2)</f>
        <v>0</v>
      </c>
      <c r="K298" s="271" t="s">
        <v>161</v>
      </c>
      <c r="L298" s="276"/>
      <c r="M298" s="277" t="s">
        <v>28</v>
      </c>
      <c r="N298" s="278" t="s">
        <v>44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442</v>
      </c>
      <c r="AT298" s="217" t="s">
        <v>627</v>
      </c>
      <c r="AU298" s="217" t="s">
        <v>83</v>
      </c>
      <c r="AY298" s="19" t="s">
        <v>154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81</v>
      </c>
      <c r="BK298" s="218">
        <f>ROUND(I298*H298,2)</f>
        <v>0</v>
      </c>
      <c r="BL298" s="19" t="s">
        <v>305</v>
      </c>
      <c r="BM298" s="217" t="s">
        <v>1408</v>
      </c>
    </row>
    <row r="299" spans="1:47" s="2" customFormat="1" ht="12">
      <c r="A299" s="40"/>
      <c r="B299" s="41"/>
      <c r="C299" s="42"/>
      <c r="D299" s="219" t="s">
        <v>164</v>
      </c>
      <c r="E299" s="42"/>
      <c r="F299" s="220" t="s">
        <v>3034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164</v>
      </c>
      <c r="AU299" s="19" t="s">
        <v>83</v>
      </c>
    </row>
    <row r="300" spans="1:65" s="2" customFormat="1" ht="49.05" customHeight="1">
      <c r="A300" s="40"/>
      <c r="B300" s="41"/>
      <c r="C300" s="206" t="s">
        <v>569</v>
      </c>
      <c r="D300" s="206" t="s">
        <v>157</v>
      </c>
      <c r="E300" s="207" t="s">
        <v>3035</v>
      </c>
      <c r="F300" s="208" t="s">
        <v>3036</v>
      </c>
      <c r="G300" s="209" t="s">
        <v>207</v>
      </c>
      <c r="H300" s="210">
        <v>20</v>
      </c>
      <c r="I300" s="211"/>
      <c r="J300" s="212">
        <f>ROUND(I300*H300,2)</f>
        <v>0</v>
      </c>
      <c r="K300" s="208" t="s">
        <v>161</v>
      </c>
      <c r="L300" s="46"/>
      <c r="M300" s="213" t="s">
        <v>28</v>
      </c>
      <c r="N300" s="214" t="s">
        <v>44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305</v>
      </c>
      <c r="AT300" s="217" t="s">
        <v>157</v>
      </c>
      <c r="AU300" s="217" t="s">
        <v>83</v>
      </c>
      <c r="AY300" s="19" t="s">
        <v>154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81</v>
      </c>
      <c r="BK300" s="218">
        <f>ROUND(I300*H300,2)</f>
        <v>0</v>
      </c>
      <c r="BL300" s="19" t="s">
        <v>305</v>
      </c>
      <c r="BM300" s="217" t="s">
        <v>1423</v>
      </c>
    </row>
    <row r="301" spans="1:47" s="2" customFormat="1" ht="12">
      <c r="A301" s="40"/>
      <c r="B301" s="41"/>
      <c r="C301" s="42"/>
      <c r="D301" s="219" t="s">
        <v>164</v>
      </c>
      <c r="E301" s="42"/>
      <c r="F301" s="220" t="s">
        <v>3036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164</v>
      </c>
      <c r="AU301" s="19" t="s">
        <v>83</v>
      </c>
    </row>
    <row r="302" spans="1:47" s="2" customFormat="1" ht="12">
      <c r="A302" s="40"/>
      <c r="B302" s="41"/>
      <c r="C302" s="42"/>
      <c r="D302" s="224" t="s">
        <v>166</v>
      </c>
      <c r="E302" s="42"/>
      <c r="F302" s="225" t="s">
        <v>3037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166</v>
      </c>
      <c r="AU302" s="19" t="s">
        <v>83</v>
      </c>
    </row>
    <row r="303" spans="1:65" s="2" customFormat="1" ht="37.8" customHeight="1">
      <c r="A303" s="40"/>
      <c r="B303" s="41"/>
      <c r="C303" s="269" t="s">
        <v>579</v>
      </c>
      <c r="D303" s="269" t="s">
        <v>627</v>
      </c>
      <c r="E303" s="270" t="s">
        <v>3038</v>
      </c>
      <c r="F303" s="271" t="s">
        <v>3039</v>
      </c>
      <c r="G303" s="272" t="s">
        <v>207</v>
      </c>
      <c r="H303" s="273">
        <v>20</v>
      </c>
      <c r="I303" s="274"/>
      <c r="J303" s="275">
        <f>ROUND(I303*H303,2)</f>
        <v>0</v>
      </c>
      <c r="K303" s="271" t="s">
        <v>161</v>
      </c>
      <c r="L303" s="276"/>
      <c r="M303" s="277" t="s">
        <v>28</v>
      </c>
      <c r="N303" s="278" t="s">
        <v>44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442</v>
      </c>
      <c r="AT303" s="217" t="s">
        <v>627</v>
      </c>
      <c r="AU303" s="217" t="s">
        <v>83</v>
      </c>
      <c r="AY303" s="19" t="s">
        <v>154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81</v>
      </c>
      <c r="BK303" s="218">
        <f>ROUND(I303*H303,2)</f>
        <v>0</v>
      </c>
      <c r="BL303" s="19" t="s">
        <v>305</v>
      </c>
      <c r="BM303" s="217" t="s">
        <v>1435</v>
      </c>
    </row>
    <row r="304" spans="1:47" s="2" customFormat="1" ht="12">
      <c r="A304" s="40"/>
      <c r="B304" s="41"/>
      <c r="C304" s="42"/>
      <c r="D304" s="219" t="s">
        <v>164</v>
      </c>
      <c r="E304" s="42"/>
      <c r="F304" s="220" t="s">
        <v>3039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164</v>
      </c>
      <c r="AU304" s="19" t="s">
        <v>83</v>
      </c>
    </row>
    <row r="305" spans="1:65" s="2" customFormat="1" ht="16.5" customHeight="1">
      <c r="A305" s="40"/>
      <c r="B305" s="41"/>
      <c r="C305" s="269" t="s">
        <v>588</v>
      </c>
      <c r="D305" s="269" t="s">
        <v>627</v>
      </c>
      <c r="E305" s="270" t="s">
        <v>2982</v>
      </c>
      <c r="F305" s="271" t="s">
        <v>2983</v>
      </c>
      <c r="G305" s="272" t="s">
        <v>207</v>
      </c>
      <c r="H305" s="273">
        <v>10</v>
      </c>
      <c r="I305" s="274"/>
      <c r="J305" s="275">
        <f>ROUND(I305*H305,2)</f>
        <v>0</v>
      </c>
      <c r="K305" s="271" t="s">
        <v>161</v>
      </c>
      <c r="L305" s="276"/>
      <c r="M305" s="277" t="s">
        <v>28</v>
      </c>
      <c r="N305" s="278" t="s">
        <v>44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442</v>
      </c>
      <c r="AT305" s="217" t="s">
        <v>627</v>
      </c>
      <c r="AU305" s="217" t="s">
        <v>83</v>
      </c>
      <c r="AY305" s="19" t="s">
        <v>154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81</v>
      </c>
      <c r="BK305" s="218">
        <f>ROUND(I305*H305,2)</f>
        <v>0</v>
      </c>
      <c r="BL305" s="19" t="s">
        <v>305</v>
      </c>
      <c r="BM305" s="217" t="s">
        <v>1450</v>
      </c>
    </row>
    <row r="306" spans="1:47" s="2" customFormat="1" ht="12">
      <c r="A306" s="40"/>
      <c r="B306" s="41"/>
      <c r="C306" s="42"/>
      <c r="D306" s="219" t="s">
        <v>164</v>
      </c>
      <c r="E306" s="42"/>
      <c r="F306" s="220" t="s">
        <v>2983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164</v>
      </c>
      <c r="AU306" s="19" t="s">
        <v>83</v>
      </c>
    </row>
    <row r="307" spans="1:65" s="2" customFormat="1" ht="16.5" customHeight="1">
      <c r="A307" s="40"/>
      <c r="B307" s="41"/>
      <c r="C307" s="269" t="s">
        <v>597</v>
      </c>
      <c r="D307" s="269" t="s">
        <v>627</v>
      </c>
      <c r="E307" s="270" t="s">
        <v>3040</v>
      </c>
      <c r="F307" s="271" t="s">
        <v>3041</v>
      </c>
      <c r="G307" s="272" t="s">
        <v>207</v>
      </c>
      <c r="H307" s="273">
        <v>49</v>
      </c>
      <c r="I307" s="274"/>
      <c r="J307" s="275">
        <f>ROUND(I307*H307,2)</f>
        <v>0</v>
      </c>
      <c r="K307" s="271" t="s">
        <v>161</v>
      </c>
      <c r="L307" s="276"/>
      <c r="M307" s="277" t="s">
        <v>28</v>
      </c>
      <c r="N307" s="278" t="s">
        <v>44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442</v>
      </c>
      <c r="AT307" s="217" t="s">
        <v>627</v>
      </c>
      <c r="AU307" s="217" t="s">
        <v>83</v>
      </c>
      <c r="AY307" s="19" t="s">
        <v>154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81</v>
      </c>
      <c r="BK307" s="218">
        <f>ROUND(I307*H307,2)</f>
        <v>0</v>
      </c>
      <c r="BL307" s="19" t="s">
        <v>305</v>
      </c>
      <c r="BM307" s="217" t="s">
        <v>1467</v>
      </c>
    </row>
    <row r="308" spans="1:47" s="2" customFormat="1" ht="12">
      <c r="A308" s="40"/>
      <c r="B308" s="41"/>
      <c r="C308" s="42"/>
      <c r="D308" s="219" t="s">
        <v>164</v>
      </c>
      <c r="E308" s="42"/>
      <c r="F308" s="220" t="s">
        <v>3041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164</v>
      </c>
      <c r="AU308" s="19" t="s">
        <v>83</v>
      </c>
    </row>
    <row r="309" spans="1:65" s="2" customFormat="1" ht="16.5" customHeight="1">
      <c r="A309" s="40"/>
      <c r="B309" s="41"/>
      <c r="C309" s="269" t="s">
        <v>609</v>
      </c>
      <c r="D309" s="269" t="s">
        <v>627</v>
      </c>
      <c r="E309" s="270" t="s">
        <v>3042</v>
      </c>
      <c r="F309" s="271" t="s">
        <v>3043</v>
      </c>
      <c r="G309" s="272" t="s">
        <v>207</v>
      </c>
      <c r="H309" s="273">
        <v>2</v>
      </c>
      <c r="I309" s="274"/>
      <c r="J309" s="275">
        <f>ROUND(I309*H309,2)</f>
        <v>0</v>
      </c>
      <c r="K309" s="271" t="s">
        <v>161</v>
      </c>
      <c r="L309" s="276"/>
      <c r="M309" s="277" t="s">
        <v>28</v>
      </c>
      <c r="N309" s="278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442</v>
      </c>
      <c r="AT309" s="217" t="s">
        <v>627</v>
      </c>
      <c r="AU309" s="217" t="s">
        <v>83</v>
      </c>
      <c r="AY309" s="19" t="s">
        <v>154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305</v>
      </c>
      <c r="BM309" s="217" t="s">
        <v>1482</v>
      </c>
    </row>
    <row r="310" spans="1:47" s="2" customFormat="1" ht="12">
      <c r="A310" s="40"/>
      <c r="B310" s="41"/>
      <c r="C310" s="42"/>
      <c r="D310" s="219" t="s">
        <v>164</v>
      </c>
      <c r="E310" s="42"/>
      <c r="F310" s="220" t="s">
        <v>3043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164</v>
      </c>
      <c r="AU310" s="19" t="s">
        <v>83</v>
      </c>
    </row>
    <row r="311" spans="1:65" s="2" customFormat="1" ht="24.15" customHeight="1">
      <c r="A311" s="40"/>
      <c r="B311" s="41"/>
      <c r="C311" s="206" t="s">
        <v>81</v>
      </c>
      <c r="D311" s="206" t="s">
        <v>157</v>
      </c>
      <c r="E311" s="207" t="s">
        <v>3044</v>
      </c>
      <c r="F311" s="208" t="s">
        <v>3045</v>
      </c>
      <c r="G311" s="209" t="s">
        <v>207</v>
      </c>
      <c r="H311" s="210">
        <v>2</v>
      </c>
      <c r="I311" s="211"/>
      <c r="J311" s="212">
        <f>ROUND(I311*H311,2)</f>
        <v>0</v>
      </c>
      <c r="K311" s="208" t="s">
        <v>161</v>
      </c>
      <c r="L311" s="46"/>
      <c r="M311" s="213" t="s">
        <v>28</v>
      </c>
      <c r="N311" s="214" t="s">
        <v>44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305</v>
      </c>
      <c r="AT311" s="217" t="s">
        <v>157</v>
      </c>
      <c r="AU311" s="217" t="s">
        <v>83</v>
      </c>
      <c r="AY311" s="19" t="s">
        <v>154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81</v>
      </c>
      <c r="BK311" s="218">
        <f>ROUND(I311*H311,2)</f>
        <v>0</v>
      </c>
      <c r="BL311" s="19" t="s">
        <v>305</v>
      </c>
      <c r="BM311" s="217" t="s">
        <v>1496</v>
      </c>
    </row>
    <row r="312" spans="1:47" s="2" customFormat="1" ht="12">
      <c r="A312" s="40"/>
      <c r="B312" s="41"/>
      <c r="C312" s="42"/>
      <c r="D312" s="219" t="s">
        <v>164</v>
      </c>
      <c r="E312" s="42"/>
      <c r="F312" s="220" t="s">
        <v>3045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164</v>
      </c>
      <c r="AU312" s="19" t="s">
        <v>83</v>
      </c>
    </row>
    <row r="313" spans="1:47" s="2" customFormat="1" ht="12">
      <c r="A313" s="40"/>
      <c r="B313" s="41"/>
      <c r="C313" s="42"/>
      <c r="D313" s="224" t="s">
        <v>166</v>
      </c>
      <c r="E313" s="42"/>
      <c r="F313" s="225" t="s">
        <v>3046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166</v>
      </c>
      <c r="AU313" s="19" t="s">
        <v>83</v>
      </c>
    </row>
    <row r="314" spans="1:65" s="2" customFormat="1" ht="24.15" customHeight="1">
      <c r="A314" s="40"/>
      <c r="B314" s="41"/>
      <c r="C314" s="269" t="s">
        <v>83</v>
      </c>
      <c r="D314" s="269" t="s">
        <v>627</v>
      </c>
      <c r="E314" s="270" t="s">
        <v>3047</v>
      </c>
      <c r="F314" s="271" t="s">
        <v>3048</v>
      </c>
      <c r="G314" s="272" t="s">
        <v>207</v>
      </c>
      <c r="H314" s="273">
        <v>1</v>
      </c>
      <c r="I314" s="274"/>
      <c r="J314" s="275">
        <f>ROUND(I314*H314,2)</f>
        <v>0</v>
      </c>
      <c r="K314" s="271" t="s">
        <v>161</v>
      </c>
      <c r="L314" s="276"/>
      <c r="M314" s="277" t="s">
        <v>28</v>
      </c>
      <c r="N314" s="278" t="s">
        <v>44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442</v>
      </c>
      <c r="AT314" s="217" t="s">
        <v>627</v>
      </c>
      <c r="AU314" s="217" t="s">
        <v>83</v>
      </c>
      <c r="AY314" s="19" t="s">
        <v>154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81</v>
      </c>
      <c r="BK314" s="218">
        <f>ROUND(I314*H314,2)</f>
        <v>0</v>
      </c>
      <c r="BL314" s="19" t="s">
        <v>305</v>
      </c>
      <c r="BM314" s="217" t="s">
        <v>1510</v>
      </c>
    </row>
    <row r="315" spans="1:47" s="2" customFormat="1" ht="12">
      <c r="A315" s="40"/>
      <c r="B315" s="41"/>
      <c r="C315" s="42"/>
      <c r="D315" s="219" t="s">
        <v>164</v>
      </c>
      <c r="E315" s="42"/>
      <c r="F315" s="220" t="s">
        <v>3048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164</v>
      </c>
      <c r="AU315" s="19" t="s">
        <v>83</v>
      </c>
    </row>
    <row r="316" spans="1:65" s="2" customFormat="1" ht="24.15" customHeight="1">
      <c r="A316" s="40"/>
      <c r="B316" s="41"/>
      <c r="C316" s="269" t="s">
        <v>178</v>
      </c>
      <c r="D316" s="269" t="s">
        <v>627</v>
      </c>
      <c r="E316" s="270" t="s">
        <v>3049</v>
      </c>
      <c r="F316" s="271" t="s">
        <v>3050</v>
      </c>
      <c r="G316" s="272" t="s">
        <v>207</v>
      </c>
      <c r="H316" s="273">
        <v>1</v>
      </c>
      <c r="I316" s="274"/>
      <c r="J316" s="275">
        <f>ROUND(I316*H316,2)</f>
        <v>0</v>
      </c>
      <c r="K316" s="271" t="s">
        <v>161</v>
      </c>
      <c r="L316" s="276"/>
      <c r="M316" s="277" t="s">
        <v>28</v>
      </c>
      <c r="N316" s="278" t="s">
        <v>44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442</v>
      </c>
      <c r="AT316" s="217" t="s">
        <v>627</v>
      </c>
      <c r="AU316" s="217" t="s">
        <v>83</v>
      </c>
      <c r="AY316" s="19" t="s">
        <v>154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81</v>
      </c>
      <c r="BK316" s="218">
        <f>ROUND(I316*H316,2)</f>
        <v>0</v>
      </c>
      <c r="BL316" s="19" t="s">
        <v>305</v>
      </c>
      <c r="BM316" s="217" t="s">
        <v>1524</v>
      </c>
    </row>
    <row r="317" spans="1:47" s="2" customFormat="1" ht="12">
      <c r="A317" s="40"/>
      <c r="B317" s="41"/>
      <c r="C317" s="42"/>
      <c r="D317" s="219" t="s">
        <v>164</v>
      </c>
      <c r="E317" s="42"/>
      <c r="F317" s="220" t="s">
        <v>3050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164</v>
      </c>
      <c r="AU317" s="19" t="s">
        <v>83</v>
      </c>
    </row>
    <row r="318" spans="1:65" s="2" customFormat="1" ht="24.15" customHeight="1">
      <c r="A318" s="40"/>
      <c r="B318" s="41"/>
      <c r="C318" s="206" t="s">
        <v>162</v>
      </c>
      <c r="D318" s="206" t="s">
        <v>157</v>
      </c>
      <c r="E318" s="207" t="s">
        <v>3051</v>
      </c>
      <c r="F318" s="208" t="s">
        <v>3052</v>
      </c>
      <c r="G318" s="209" t="s">
        <v>207</v>
      </c>
      <c r="H318" s="210">
        <v>2</v>
      </c>
      <c r="I318" s="211"/>
      <c r="J318" s="212">
        <f>ROUND(I318*H318,2)</f>
        <v>0</v>
      </c>
      <c r="K318" s="208" t="s">
        <v>161</v>
      </c>
      <c r="L318" s="46"/>
      <c r="M318" s="213" t="s">
        <v>28</v>
      </c>
      <c r="N318" s="214" t="s">
        <v>44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305</v>
      </c>
      <c r="AT318" s="217" t="s">
        <v>157</v>
      </c>
      <c r="AU318" s="217" t="s">
        <v>83</v>
      </c>
      <c r="AY318" s="19" t="s">
        <v>154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305</v>
      </c>
      <c r="BM318" s="217" t="s">
        <v>1539</v>
      </c>
    </row>
    <row r="319" spans="1:47" s="2" customFormat="1" ht="12">
      <c r="A319" s="40"/>
      <c r="B319" s="41"/>
      <c r="C319" s="42"/>
      <c r="D319" s="219" t="s">
        <v>164</v>
      </c>
      <c r="E319" s="42"/>
      <c r="F319" s="220" t="s">
        <v>3052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164</v>
      </c>
      <c r="AU319" s="19" t="s">
        <v>83</v>
      </c>
    </row>
    <row r="320" spans="1:47" s="2" customFormat="1" ht="12">
      <c r="A320" s="40"/>
      <c r="B320" s="41"/>
      <c r="C320" s="42"/>
      <c r="D320" s="224" t="s">
        <v>166</v>
      </c>
      <c r="E320" s="42"/>
      <c r="F320" s="225" t="s">
        <v>3053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166</v>
      </c>
      <c r="AU320" s="19" t="s">
        <v>83</v>
      </c>
    </row>
    <row r="321" spans="1:65" s="2" customFormat="1" ht="24.15" customHeight="1">
      <c r="A321" s="40"/>
      <c r="B321" s="41"/>
      <c r="C321" s="269" t="s">
        <v>196</v>
      </c>
      <c r="D321" s="269" t="s">
        <v>627</v>
      </c>
      <c r="E321" s="270" t="s">
        <v>3054</v>
      </c>
      <c r="F321" s="271" t="s">
        <v>3055</v>
      </c>
      <c r="G321" s="272" t="s">
        <v>207</v>
      </c>
      <c r="H321" s="273">
        <v>1</v>
      </c>
      <c r="I321" s="274"/>
      <c r="J321" s="275">
        <f>ROUND(I321*H321,2)</f>
        <v>0</v>
      </c>
      <c r="K321" s="271" t="s">
        <v>161</v>
      </c>
      <c r="L321" s="276"/>
      <c r="M321" s="277" t="s">
        <v>28</v>
      </c>
      <c r="N321" s="278" t="s">
        <v>44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442</v>
      </c>
      <c r="AT321" s="217" t="s">
        <v>627</v>
      </c>
      <c r="AU321" s="217" t="s">
        <v>83</v>
      </c>
      <c r="AY321" s="19" t="s">
        <v>154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81</v>
      </c>
      <c r="BK321" s="218">
        <f>ROUND(I321*H321,2)</f>
        <v>0</v>
      </c>
      <c r="BL321" s="19" t="s">
        <v>305</v>
      </c>
      <c r="BM321" s="217" t="s">
        <v>1555</v>
      </c>
    </row>
    <row r="322" spans="1:47" s="2" customFormat="1" ht="12">
      <c r="A322" s="40"/>
      <c r="B322" s="41"/>
      <c r="C322" s="42"/>
      <c r="D322" s="219" t="s">
        <v>164</v>
      </c>
      <c r="E322" s="42"/>
      <c r="F322" s="220" t="s">
        <v>3055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164</v>
      </c>
      <c r="AU322" s="19" t="s">
        <v>83</v>
      </c>
    </row>
    <row r="323" spans="1:65" s="2" customFormat="1" ht="24.15" customHeight="1">
      <c r="A323" s="40"/>
      <c r="B323" s="41"/>
      <c r="C323" s="269" t="s">
        <v>279</v>
      </c>
      <c r="D323" s="269" t="s">
        <v>627</v>
      </c>
      <c r="E323" s="270" t="s">
        <v>3056</v>
      </c>
      <c r="F323" s="271" t="s">
        <v>3057</v>
      </c>
      <c r="G323" s="272" t="s">
        <v>207</v>
      </c>
      <c r="H323" s="273">
        <v>1</v>
      </c>
      <c r="I323" s="274"/>
      <c r="J323" s="275">
        <f>ROUND(I323*H323,2)</f>
        <v>0</v>
      </c>
      <c r="K323" s="271" t="s">
        <v>161</v>
      </c>
      <c r="L323" s="276"/>
      <c r="M323" s="277" t="s">
        <v>28</v>
      </c>
      <c r="N323" s="278" t="s">
        <v>44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442</v>
      </c>
      <c r="AT323" s="217" t="s">
        <v>627</v>
      </c>
      <c r="AU323" s="217" t="s">
        <v>83</v>
      </c>
      <c r="AY323" s="19" t="s">
        <v>154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81</v>
      </c>
      <c r="BK323" s="218">
        <f>ROUND(I323*H323,2)</f>
        <v>0</v>
      </c>
      <c r="BL323" s="19" t="s">
        <v>305</v>
      </c>
      <c r="BM323" s="217" t="s">
        <v>1570</v>
      </c>
    </row>
    <row r="324" spans="1:47" s="2" customFormat="1" ht="12">
      <c r="A324" s="40"/>
      <c r="B324" s="41"/>
      <c r="C324" s="42"/>
      <c r="D324" s="219" t="s">
        <v>164</v>
      </c>
      <c r="E324" s="42"/>
      <c r="F324" s="220" t="s">
        <v>3057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164</v>
      </c>
      <c r="AU324" s="19" t="s">
        <v>83</v>
      </c>
    </row>
    <row r="325" spans="1:65" s="2" customFormat="1" ht="24.15" customHeight="1">
      <c r="A325" s="40"/>
      <c r="B325" s="41"/>
      <c r="C325" s="206" t="s">
        <v>204</v>
      </c>
      <c r="D325" s="206" t="s">
        <v>157</v>
      </c>
      <c r="E325" s="207" t="s">
        <v>3058</v>
      </c>
      <c r="F325" s="208" t="s">
        <v>3059</v>
      </c>
      <c r="G325" s="209" t="s">
        <v>207</v>
      </c>
      <c r="H325" s="210">
        <v>2</v>
      </c>
      <c r="I325" s="211"/>
      <c r="J325" s="212">
        <f>ROUND(I325*H325,2)</f>
        <v>0</v>
      </c>
      <c r="K325" s="208" t="s">
        <v>161</v>
      </c>
      <c r="L325" s="46"/>
      <c r="M325" s="213" t="s">
        <v>28</v>
      </c>
      <c r="N325" s="214" t="s">
        <v>44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305</v>
      </c>
      <c r="AT325" s="217" t="s">
        <v>157</v>
      </c>
      <c r="AU325" s="217" t="s">
        <v>83</v>
      </c>
      <c r="AY325" s="19" t="s">
        <v>154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81</v>
      </c>
      <c r="BK325" s="218">
        <f>ROUND(I325*H325,2)</f>
        <v>0</v>
      </c>
      <c r="BL325" s="19" t="s">
        <v>305</v>
      </c>
      <c r="BM325" s="217" t="s">
        <v>1584</v>
      </c>
    </row>
    <row r="326" spans="1:47" s="2" customFormat="1" ht="12">
      <c r="A326" s="40"/>
      <c r="B326" s="41"/>
      <c r="C326" s="42"/>
      <c r="D326" s="219" t="s">
        <v>164</v>
      </c>
      <c r="E326" s="42"/>
      <c r="F326" s="220" t="s">
        <v>3059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164</v>
      </c>
      <c r="AU326" s="19" t="s">
        <v>83</v>
      </c>
    </row>
    <row r="327" spans="1:47" s="2" customFormat="1" ht="12">
      <c r="A327" s="40"/>
      <c r="B327" s="41"/>
      <c r="C327" s="42"/>
      <c r="D327" s="224" t="s">
        <v>166</v>
      </c>
      <c r="E327" s="42"/>
      <c r="F327" s="225" t="s">
        <v>3060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166</v>
      </c>
      <c r="AU327" s="19" t="s">
        <v>83</v>
      </c>
    </row>
    <row r="328" spans="1:65" s="2" customFormat="1" ht="24.15" customHeight="1">
      <c r="A328" s="40"/>
      <c r="B328" s="41"/>
      <c r="C328" s="269" t="s">
        <v>214</v>
      </c>
      <c r="D328" s="269" t="s">
        <v>627</v>
      </c>
      <c r="E328" s="270" t="s">
        <v>3061</v>
      </c>
      <c r="F328" s="271" t="s">
        <v>3062</v>
      </c>
      <c r="G328" s="272" t="s">
        <v>207</v>
      </c>
      <c r="H328" s="273">
        <v>2</v>
      </c>
      <c r="I328" s="274"/>
      <c r="J328" s="275">
        <f>ROUND(I328*H328,2)</f>
        <v>0</v>
      </c>
      <c r="K328" s="271" t="s">
        <v>161</v>
      </c>
      <c r="L328" s="276"/>
      <c r="M328" s="277" t="s">
        <v>28</v>
      </c>
      <c r="N328" s="278" t="s">
        <v>44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442</v>
      </c>
      <c r="AT328" s="217" t="s">
        <v>627</v>
      </c>
      <c r="AU328" s="217" t="s">
        <v>83</v>
      </c>
      <c r="AY328" s="19" t="s">
        <v>154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81</v>
      </c>
      <c r="BK328" s="218">
        <f>ROUND(I328*H328,2)</f>
        <v>0</v>
      </c>
      <c r="BL328" s="19" t="s">
        <v>305</v>
      </c>
      <c r="BM328" s="217" t="s">
        <v>1598</v>
      </c>
    </row>
    <row r="329" spans="1:47" s="2" customFormat="1" ht="12">
      <c r="A329" s="40"/>
      <c r="B329" s="41"/>
      <c r="C329" s="42"/>
      <c r="D329" s="219" t="s">
        <v>164</v>
      </c>
      <c r="E329" s="42"/>
      <c r="F329" s="220" t="s">
        <v>3062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164</v>
      </c>
      <c r="AU329" s="19" t="s">
        <v>83</v>
      </c>
    </row>
    <row r="330" spans="1:65" s="2" customFormat="1" ht="37.8" customHeight="1">
      <c r="A330" s="40"/>
      <c r="B330" s="41"/>
      <c r="C330" s="206" t="s">
        <v>288</v>
      </c>
      <c r="D330" s="206" t="s">
        <v>157</v>
      </c>
      <c r="E330" s="207" t="s">
        <v>3063</v>
      </c>
      <c r="F330" s="208" t="s">
        <v>3064</v>
      </c>
      <c r="G330" s="209" t="s">
        <v>207</v>
      </c>
      <c r="H330" s="210">
        <v>2</v>
      </c>
      <c r="I330" s="211"/>
      <c r="J330" s="212">
        <f>ROUND(I330*H330,2)</f>
        <v>0</v>
      </c>
      <c r="K330" s="208" t="s">
        <v>161</v>
      </c>
      <c r="L330" s="46"/>
      <c r="M330" s="213" t="s">
        <v>28</v>
      </c>
      <c r="N330" s="214" t="s">
        <v>44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305</v>
      </c>
      <c r="AT330" s="217" t="s">
        <v>157</v>
      </c>
      <c r="AU330" s="217" t="s">
        <v>83</v>
      </c>
      <c r="AY330" s="19" t="s">
        <v>154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81</v>
      </c>
      <c r="BK330" s="218">
        <f>ROUND(I330*H330,2)</f>
        <v>0</v>
      </c>
      <c r="BL330" s="19" t="s">
        <v>305</v>
      </c>
      <c r="BM330" s="217" t="s">
        <v>1614</v>
      </c>
    </row>
    <row r="331" spans="1:47" s="2" customFormat="1" ht="12">
      <c r="A331" s="40"/>
      <c r="B331" s="41"/>
      <c r="C331" s="42"/>
      <c r="D331" s="219" t="s">
        <v>164</v>
      </c>
      <c r="E331" s="42"/>
      <c r="F331" s="220" t="s">
        <v>3064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164</v>
      </c>
      <c r="AU331" s="19" t="s">
        <v>83</v>
      </c>
    </row>
    <row r="332" spans="1:47" s="2" customFormat="1" ht="12">
      <c r="A332" s="40"/>
      <c r="B332" s="41"/>
      <c r="C332" s="42"/>
      <c r="D332" s="224" t="s">
        <v>166</v>
      </c>
      <c r="E332" s="42"/>
      <c r="F332" s="225" t="s">
        <v>3065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166</v>
      </c>
      <c r="AU332" s="19" t="s">
        <v>83</v>
      </c>
    </row>
    <row r="333" spans="1:65" s="2" customFormat="1" ht="24.15" customHeight="1">
      <c r="A333" s="40"/>
      <c r="B333" s="41"/>
      <c r="C333" s="269" t="s">
        <v>8</v>
      </c>
      <c r="D333" s="269" t="s">
        <v>627</v>
      </c>
      <c r="E333" s="270" t="s">
        <v>72</v>
      </c>
      <c r="F333" s="271" t="s">
        <v>3066</v>
      </c>
      <c r="G333" s="272" t="s">
        <v>207</v>
      </c>
      <c r="H333" s="273">
        <v>2</v>
      </c>
      <c r="I333" s="274"/>
      <c r="J333" s="275">
        <f>ROUND(I333*H333,2)</f>
        <v>0</v>
      </c>
      <c r="K333" s="271" t="s">
        <v>28</v>
      </c>
      <c r="L333" s="276"/>
      <c r="M333" s="277" t="s">
        <v>28</v>
      </c>
      <c r="N333" s="278" t="s">
        <v>44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442</v>
      </c>
      <c r="AT333" s="217" t="s">
        <v>627</v>
      </c>
      <c r="AU333" s="217" t="s">
        <v>83</v>
      </c>
      <c r="AY333" s="19" t="s">
        <v>154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81</v>
      </c>
      <c r="BK333" s="218">
        <f>ROUND(I333*H333,2)</f>
        <v>0</v>
      </c>
      <c r="BL333" s="19" t="s">
        <v>305</v>
      </c>
      <c r="BM333" s="217" t="s">
        <v>1628</v>
      </c>
    </row>
    <row r="334" spans="1:47" s="2" customFormat="1" ht="12">
      <c r="A334" s="40"/>
      <c r="B334" s="41"/>
      <c r="C334" s="42"/>
      <c r="D334" s="219" t="s">
        <v>164</v>
      </c>
      <c r="E334" s="42"/>
      <c r="F334" s="220" t="s">
        <v>3066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164</v>
      </c>
      <c r="AU334" s="19" t="s">
        <v>83</v>
      </c>
    </row>
    <row r="335" spans="1:65" s="2" customFormat="1" ht="37.8" customHeight="1">
      <c r="A335" s="40"/>
      <c r="B335" s="41"/>
      <c r="C335" s="206" t="s">
        <v>305</v>
      </c>
      <c r="D335" s="206" t="s">
        <v>157</v>
      </c>
      <c r="E335" s="207" t="s">
        <v>3067</v>
      </c>
      <c r="F335" s="208" t="s">
        <v>3068</v>
      </c>
      <c r="G335" s="209" t="s">
        <v>207</v>
      </c>
      <c r="H335" s="210">
        <v>61</v>
      </c>
      <c r="I335" s="211"/>
      <c r="J335" s="212">
        <f>ROUND(I335*H335,2)</f>
        <v>0</v>
      </c>
      <c r="K335" s="208" t="s">
        <v>161</v>
      </c>
      <c r="L335" s="46"/>
      <c r="M335" s="213" t="s">
        <v>28</v>
      </c>
      <c r="N335" s="214" t="s">
        <v>44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305</v>
      </c>
      <c r="AT335" s="217" t="s">
        <v>157</v>
      </c>
      <c r="AU335" s="217" t="s">
        <v>83</v>
      </c>
      <c r="AY335" s="19" t="s">
        <v>154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81</v>
      </c>
      <c r="BK335" s="218">
        <f>ROUND(I335*H335,2)</f>
        <v>0</v>
      </c>
      <c r="BL335" s="19" t="s">
        <v>305</v>
      </c>
      <c r="BM335" s="217" t="s">
        <v>1655</v>
      </c>
    </row>
    <row r="336" spans="1:47" s="2" customFormat="1" ht="12">
      <c r="A336" s="40"/>
      <c r="B336" s="41"/>
      <c r="C336" s="42"/>
      <c r="D336" s="219" t="s">
        <v>164</v>
      </c>
      <c r="E336" s="42"/>
      <c r="F336" s="220" t="s">
        <v>3068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164</v>
      </c>
      <c r="AU336" s="19" t="s">
        <v>83</v>
      </c>
    </row>
    <row r="337" spans="1:47" s="2" customFormat="1" ht="12">
      <c r="A337" s="40"/>
      <c r="B337" s="41"/>
      <c r="C337" s="42"/>
      <c r="D337" s="224" t="s">
        <v>166</v>
      </c>
      <c r="E337" s="42"/>
      <c r="F337" s="225" t="s">
        <v>3069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166</v>
      </c>
      <c r="AU337" s="19" t="s">
        <v>83</v>
      </c>
    </row>
    <row r="338" spans="1:65" s="2" customFormat="1" ht="16.5" customHeight="1">
      <c r="A338" s="40"/>
      <c r="B338" s="41"/>
      <c r="C338" s="269" t="s">
        <v>313</v>
      </c>
      <c r="D338" s="269" t="s">
        <v>627</v>
      </c>
      <c r="E338" s="270" t="s">
        <v>87</v>
      </c>
      <c r="F338" s="271" t="s">
        <v>3070</v>
      </c>
      <c r="G338" s="272" t="s">
        <v>207</v>
      </c>
      <c r="H338" s="273">
        <v>13</v>
      </c>
      <c r="I338" s="274"/>
      <c r="J338" s="275">
        <f>ROUND(I338*H338,2)</f>
        <v>0</v>
      </c>
      <c r="K338" s="271" t="s">
        <v>28</v>
      </c>
      <c r="L338" s="276"/>
      <c r="M338" s="277" t="s">
        <v>28</v>
      </c>
      <c r="N338" s="278" t="s">
        <v>44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442</v>
      </c>
      <c r="AT338" s="217" t="s">
        <v>627</v>
      </c>
      <c r="AU338" s="217" t="s">
        <v>83</v>
      </c>
      <c r="AY338" s="19" t="s">
        <v>154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81</v>
      </c>
      <c r="BK338" s="218">
        <f>ROUND(I338*H338,2)</f>
        <v>0</v>
      </c>
      <c r="BL338" s="19" t="s">
        <v>305</v>
      </c>
      <c r="BM338" s="217" t="s">
        <v>1677</v>
      </c>
    </row>
    <row r="339" spans="1:47" s="2" customFormat="1" ht="12">
      <c r="A339" s="40"/>
      <c r="B339" s="41"/>
      <c r="C339" s="42"/>
      <c r="D339" s="219" t="s">
        <v>164</v>
      </c>
      <c r="E339" s="42"/>
      <c r="F339" s="220" t="s">
        <v>3070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164</v>
      </c>
      <c r="AU339" s="19" t="s">
        <v>83</v>
      </c>
    </row>
    <row r="340" spans="1:65" s="2" customFormat="1" ht="16.5" customHeight="1">
      <c r="A340" s="40"/>
      <c r="B340" s="41"/>
      <c r="C340" s="269" t="s">
        <v>329</v>
      </c>
      <c r="D340" s="269" t="s">
        <v>627</v>
      </c>
      <c r="E340" s="270" t="s">
        <v>3071</v>
      </c>
      <c r="F340" s="271" t="s">
        <v>3072</v>
      </c>
      <c r="G340" s="272" t="s">
        <v>207</v>
      </c>
      <c r="H340" s="273">
        <v>26</v>
      </c>
      <c r="I340" s="274"/>
      <c r="J340" s="275">
        <f>ROUND(I340*H340,2)</f>
        <v>0</v>
      </c>
      <c r="K340" s="271" t="s">
        <v>28</v>
      </c>
      <c r="L340" s="276"/>
      <c r="M340" s="277" t="s">
        <v>28</v>
      </c>
      <c r="N340" s="278" t="s">
        <v>44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442</v>
      </c>
      <c r="AT340" s="217" t="s">
        <v>627</v>
      </c>
      <c r="AU340" s="217" t="s">
        <v>83</v>
      </c>
      <c r="AY340" s="19" t="s">
        <v>154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81</v>
      </c>
      <c r="BK340" s="218">
        <f>ROUND(I340*H340,2)</f>
        <v>0</v>
      </c>
      <c r="BL340" s="19" t="s">
        <v>305</v>
      </c>
      <c r="BM340" s="217" t="s">
        <v>1709</v>
      </c>
    </row>
    <row r="341" spans="1:47" s="2" customFormat="1" ht="12">
      <c r="A341" s="40"/>
      <c r="B341" s="41"/>
      <c r="C341" s="42"/>
      <c r="D341" s="219" t="s">
        <v>164</v>
      </c>
      <c r="E341" s="42"/>
      <c r="F341" s="220" t="s">
        <v>3072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164</v>
      </c>
      <c r="AU341" s="19" t="s">
        <v>83</v>
      </c>
    </row>
    <row r="342" spans="1:65" s="2" customFormat="1" ht="37.8" customHeight="1">
      <c r="A342" s="40"/>
      <c r="B342" s="41"/>
      <c r="C342" s="269" t="s">
        <v>337</v>
      </c>
      <c r="D342" s="269" t="s">
        <v>627</v>
      </c>
      <c r="E342" s="270" t="s">
        <v>84</v>
      </c>
      <c r="F342" s="271" t="s">
        <v>3073</v>
      </c>
      <c r="G342" s="272" t="s">
        <v>207</v>
      </c>
      <c r="H342" s="273">
        <v>6</v>
      </c>
      <c r="I342" s="274"/>
      <c r="J342" s="275">
        <f>ROUND(I342*H342,2)</f>
        <v>0</v>
      </c>
      <c r="K342" s="271" t="s">
        <v>28</v>
      </c>
      <c r="L342" s="276"/>
      <c r="M342" s="277" t="s">
        <v>28</v>
      </c>
      <c r="N342" s="278" t="s">
        <v>44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442</v>
      </c>
      <c r="AT342" s="217" t="s">
        <v>627</v>
      </c>
      <c r="AU342" s="217" t="s">
        <v>83</v>
      </c>
      <c r="AY342" s="19" t="s">
        <v>154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81</v>
      </c>
      <c r="BK342" s="218">
        <f>ROUND(I342*H342,2)</f>
        <v>0</v>
      </c>
      <c r="BL342" s="19" t="s">
        <v>305</v>
      </c>
      <c r="BM342" s="217" t="s">
        <v>1726</v>
      </c>
    </row>
    <row r="343" spans="1:47" s="2" customFormat="1" ht="12">
      <c r="A343" s="40"/>
      <c r="B343" s="41"/>
      <c r="C343" s="42"/>
      <c r="D343" s="219" t="s">
        <v>164</v>
      </c>
      <c r="E343" s="42"/>
      <c r="F343" s="220" t="s">
        <v>3073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164</v>
      </c>
      <c r="AU343" s="19" t="s">
        <v>83</v>
      </c>
    </row>
    <row r="344" spans="1:65" s="2" customFormat="1" ht="21.75" customHeight="1">
      <c r="A344" s="40"/>
      <c r="B344" s="41"/>
      <c r="C344" s="269" t="s">
        <v>375</v>
      </c>
      <c r="D344" s="269" t="s">
        <v>627</v>
      </c>
      <c r="E344" s="270" t="s">
        <v>78</v>
      </c>
      <c r="F344" s="271" t="s">
        <v>3074</v>
      </c>
      <c r="G344" s="272" t="s">
        <v>207</v>
      </c>
      <c r="H344" s="273">
        <v>42</v>
      </c>
      <c r="I344" s="274"/>
      <c r="J344" s="275">
        <f>ROUND(I344*H344,2)</f>
        <v>0</v>
      </c>
      <c r="K344" s="271" t="s">
        <v>28</v>
      </c>
      <c r="L344" s="276"/>
      <c r="M344" s="277" t="s">
        <v>28</v>
      </c>
      <c r="N344" s="278" t="s">
        <v>44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442</v>
      </c>
      <c r="AT344" s="217" t="s">
        <v>627</v>
      </c>
      <c r="AU344" s="217" t="s">
        <v>83</v>
      </c>
      <c r="AY344" s="19" t="s">
        <v>154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81</v>
      </c>
      <c r="BK344" s="218">
        <f>ROUND(I344*H344,2)</f>
        <v>0</v>
      </c>
      <c r="BL344" s="19" t="s">
        <v>305</v>
      </c>
      <c r="BM344" s="217" t="s">
        <v>1734</v>
      </c>
    </row>
    <row r="345" spans="1:47" s="2" customFormat="1" ht="12">
      <c r="A345" s="40"/>
      <c r="B345" s="41"/>
      <c r="C345" s="42"/>
      <c r="D345" s="219" t="s">
        <v>164</v>
      </c>
      <c r="E345" s="42"/>
      <c r="F345" s="220" t="s">
        <v>3074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164</v>
      </c>
      <c r="AU345" s="19" t="s">
        <v>83</v>
      </c>
    </row>
    <row r="346" spans="1:65" s="2" customFormat="1" ht="16.5" customHeight="1">
      <c r="A346" s="40"/>
      <c r="B346" s="41"/>
      <c r="C346" s="269" t="s">
        <v>388</v>
      </c>
      <c r="D346" s="269" t="s">
        <v>627</v>
      </c>
      <c r="E346" s="270" t="s">
        <v>3075</v>
      </c>
      <c r="F346" s="271" t="s">
        <v>3076</v>
      </c>
      <c r="G346" s="272" t="s">
        <v>207</v>
      </c>
      <c r="H346" s="273">
        <v>84</v>
      </c>
      <c r="I346" s="274"/>
      <c r="J346" s="275">
        <f>ROUND(I346*H346,2)</f>
        <v>0</v>
      </c>
      <c r="K346" s="271" t="s">
        <v>28</v>
      </c>
      <c r="L346" s="276"/>
      <c r="M346" s="277" t="s">
        <v>28</v>
      </c>
      <c r="N346" s="278" t="s">
        <v>44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442</v>
      </c>
      <c r="AT346" s="217" t="s">
        <v>627</v>
      </c>
      <c r="AU346" s="217" t="s">
        <v>83</v>
      </c>
      <c r="AY346" s="19" t="s">
        <v>154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81</v>
      </c>
      <c r="BK346" s="218">
        <f>ROUND(I346*H346,2)</f>
        <v>0</v>
      </c>
      <c r="BL346" s="19" t="s">
        <v>305</v>
      </c>
      <c r="BM346" s="217" t="s">
        <v>1741</v>
      </c>
    </row>
    <row r="347" spans="1:47" s="2" customFormat="1" ht="12">
      <c r="A347" s="40"/>
      <c r="B347" s="41"/>
      <c r="C347" s="42"/>
      <c r="D347" s="219" t="s">
        <v>164</v>
      </c>
      <c r="E347" s="42"/>
      <c r="F347" s="220" t="s">
        <v>3076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164</v>
      </c>
      <c r="AU347" s="19" t="s">
        <v>83</v>
      </c>
    </row>
    <row r="348" spans="1:65" s="2" customFormat="1" ht="37.8" customHeight="1">
      <c r="A348" s="40"/>
      <c r="B348" s="41"/>
      <c r="C348" s="206" t="s">
        <v>7</v>
      </c>
      <c r="D348" s="206" t="s">
        <v>157</v>
      </c>
      <c r="E348" s="207" t="s">
        <v>3077</v>
      </c>
      <c r="F348" s="208" t="s">
        <v>3078</v>
      </c>
      <c r="G348" s="209" t="s">
        <v>207</v>
      </c>
      <c r="H348" s="210">
        <v>2</v>
      </c>
      <c r="I348" s="211"/>
      <c r="J348" s="212">
        <f>ROUND(I348*H348,2)</f>
        <v>0</v>
      </c>
      <c r="K348" s="208" t="s">
        <v>161</v>
      </c>
      <c r="L348" s="46"/>
      <c r="M348" s="213" t="s">
        <v>28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305</v>
      </c>
      <c r="AT348" s="217" t="s">
        <v>157</v>
      </c>
      <c r="AU348" s="217" t="s">
        <v>83</v>
      </c>
      <c r="AY348" s="19" t="s">
        <v>154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81</v>
      </c>
      <c r="BK348" s="218">
        <f>ROUND(I348*H348,2)</f>
        <v>0</v>
      </c>
      <c r="BL348" s="19" t="s">
        <v>305</v>
      </c>
      <c r="BM348" s="217" t="s">
        <v>1749</v>
      </c>
    </row>
    <row r="349" spans="1:47" s="2" customFormat="1" ht="12">
      <c r="A349" s="40"/>
      <c r="B349" s="41"/>
      <c r="C349" s="42"/>
      <c r="D349" s="219" t="s">
        <v>164</v>
      </c>
      <c r="E349" s="42"/>
      <c r="F349" s="220" t="s">
        <v>3078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164</v>
      </c>
      <c r="AU349" s="19" t="s">
        <v>83</v>
      </c>
    </row>
    <row r="350" spans="1:47" s="2" customFormat="1" ht="12">
      <c r="A350" s="40"/>
      <c r="B350" s="41"/>
      <c r="C350" s="42"/>
      <c r="D350" s="224" t="s">
        <v>166</v>
      </c>
      <c r="E350" s="42"/>
      <c r="F350" s="225" t="s">
        <v>3079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166</v>
      </c>
      <c r="AU350" s="19" t="s">
        <v>83</v>
      </c>
    </row>
    <row r="351" spans="1:65" s="2" customFormat="1" ht="16.5" customHeight="1">
      <c r="A351" s="40"/>
      <c r="B351" s="41"/>
      <c r="C351" s="269" t="s">
        <v>357</v>
      </c>
      <c r="D351" s="269" t="s">
        <v>627</v>
      </c>
      <c r="E351" s="270" t="s">
        <v>92</v>
      </c>
      <c r="F351" s="271" t="s">
        <v>3080</v>
      </c>
      <c r="G351" s="272" t="s">
        <v>207</v>
      </c>
      <c r="H351" s="273">
        <v>2</v>
      </c>
      <c r="I351" s="274"/>
      <c r="J351" s="275">
        <f>ROUND(I351*H351,2)</f>
        <v>0</v>
      </c>
      <c r="K351" s="271" t="s">
        <v>28</v>
      </c>
      <c r="L351" s="276"/>
      <c r="M351" s="277" t="s">
        <v>28</v>
      </c>
      <c r="N351" s="278" t="s">
        <v>44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442</v>
      </c>
      <c r="AT351" s="217" t="s">
        <v>627</v>
      </c>
      <c r="AU351" s="217" t="s">
        <v>83</v>
      </c>
      <c r="AY351" s="19" t="s">
        <v>154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81</v>
      </c>
      <c r="BK351" s="218">
        <f>ROUND(I351*H351,2)</f>
        <v>0</v>
      </c>
      <c r="BL351" s="19" t="s">
        <v>305</v>
      </c>
      <c r="BM351" s="217" t="s">
        <v>1758</v>
      </c>
    </row>
    <row r="352" spans="1:47" s="2" customFormat="1" ht="12">
      <c r="A352" s="40"/>
      <c r="B352" s="41"/>
      <c r="C352" s="42"/>
      <c r="D352" s="219" t="s">
        <v>164</v>
      </c>
      <c r="E352" s="42"/>
      <c r="F352" s="220" t="s">
        <v>3080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164</v>
      </c>
      <c r="AU352" s="19" t="s">
        <v>83</v>
      </c>
    </row>
    <row r="353" spans="1:65" s="2" customFormat="1" ht="16.5" customHeight="1">
      <c r="A353" s="40"/>
      <c r="B353" s="41"/>
      <c r="C353" s="269" t="s">
        <v>366</v>
      </c>
      <c r="D353" s="269" t="s">
        <v>627</v>
      </c>
      <c r="E353" s="270" t="s">
        <v>3081</v>
      </c>
      <c r="F353" s="271" t="s">
        <v>3082</v>
      </c>
      <c r="G353" s="272" t="s">
        <v>207</v>
      </c>
      <c r="H353" s="273">
        <v>2</v>
      </c>
      <c r="I353" s="274"/>
      <c r="J353" s="275">
        <f>ROUND(I353*H353,2)</f>
        <v>0</v>
      </c>
      <c r="K353" s="271" t="s">
        <v>28</v>
      </c>
      <c r="L353" s="276"/>
      <c r="M353" s="277" t="s">
        <v>28</v>
      </c>
      <c r="N353" s="278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442</v>
      </c>
      <c r="AT353" s="217" t="s">
        <v>627</v>
      </c>
      <c r="AU353" s="217" t="s">
        <v>83</v>
      </c>
      <c r="AY353" s="19" t="s">
        <v>154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81</v>
      </c>
      <c r="BK353" s="218">
        <f>ROUND(I353*H353,2)</f>
        <v>0</v>
      </c>
      <c r="BL353" s="19" t="s">
        <v>305</v>
      </c>
      <c r="BM353" s="217" t="s">
        <v>1769</v>
      </c>
    </row>
    <row r="354" spans="1:47" s="2" customFormat="1" ht="12">
      <c r="A354" s="40"/>
      <c r="B354" s="41"/>
      <c r="C354" s="42"/>
      <c r="D354" s="219" t="s">
        <v>164</v>
      </c>
      <c r="E354" s="42"/>
      <c r="F354" s="220" t="s">
        <v>3082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164</v>
      </c>
      <c r="AU354" s="19" t="s">
        <v>83</v>
      </c>
    </row>
    <row r="355" spans="1:65" s="2" customFormat="1" ht="44.25" customHeight="1">
      <c r="A355" s="40"/>
      <c r="B355" s="41"/>
      <c r="C355" s="206" t="s">
        <v>1025</v>
      </c>
      <c r="D355" s="206" t="s">
        <v>157</v>
      </c>
      <c r="E355" s="207" t="s">
        <v>3083</v>
      </c>
      <c r="F355" s="208" t="s">
        <v>3084</v>
      </c>
      <c r="G355" s="209" t="s">
        <v>207</v>
      </c>
      <c r="H355" s="210">
        <v>1</v>
      </c>
      <c r="I355" s="211"/>
      <c r="J355" s="212">
        <f>ROUND(I355*H355,2)</f>
        <v>0</v>
      </c>
      <c r="K355" s="208" t="s">
        <v>161</v>
      </c>
      <c r="L355" s="46"/>
      <c r="M355" s="213" t="s">
        <v>28</v>
      </c>
      <c r="N355" s="214" t="s">
        <v>44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305</v>
      </c>
      <c r="AT355" s="217" t="s">
        <v>157</v>
      </c>
      <c r="AU355" s="217" t="s">
        <v>83</v>
      </c>
      <c r="AY355" s="19" t="s">
        <v>154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81</v>
      </c>
      <c r="BK355" s="218">
        <f>ROUND(I355*H355,2)</f>
        <v>0</v>
      </c>
      <c r="BL355" s="19" t="s">
        <v>305</v>
      </c>
      <c r="BM355" s="217" t="s">
        <v>1785</v>
      </c>
    </row>
    <row r="356" spans="1:47" s="2" customFormat="1" ht="12">
      <c r="A356" s="40"/>
      <c r="B356" s="41"/>
      <c r="C356" s="42"/>
      <c r="D356" s="219" t="s">
        <v>164</v>
      </c>
      <c r="E356" s="42"/>
      <c r="F356" s="220" t="s">
        <v>3084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164</v>
      </c>
      <c r="AU356" s="19" t="s">
        <v>83</v>
      </c>
    </row>
    <row r="357" spans="1:47" s="2" customFormat="1" ht="12">
      <c r="A357" s="40"/>
      <c r="B357" s="41"/>
      <c r="C357" s="42"/>
      <c r="D357" s="224" t="s">
        <v>166</v>
      </c>
      <c r="E357" s="42"/>
      <c r="F357" s="225" t="s">
        <v>3085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166</v>
      </c>
      <c r="AU357" s="19" t="s">
        <v>83</v>
      </c>
    </row>
    <row r="358" spans="1:65" s="2" customFormat="1" ht="44.25" customHeight="1">
      <c r="A358" s="40"/>
      <c r="B358" s="41"/>
      <c r="C358" s="206" t="s">
        <v>1030</v>
      </c>
      <c r="D358" s="206" t="s">
        <v>157</v>
      </c>
      <c r="E358" s="207" t="s">
        <v>3086</v>
      </c>
      <c r="F358" s="208" t="s">
        <v>3087</v>
      </c>
      <c r="G358" s="209" t="s">
        <v>549</v>
      </c>
      <c r="H358" s="210">
        <v>0.562</v>
      </c>
      <c r="I358" s="211"/>
      <c r="J358" s="212">
        <f>ROUND(I358*H358,2)</f>
        <v>0</v>
      </c>
      <c r="K358" s="208" t="s">
        <v>161</v>
      </c>
      <c r="L358" s="46"/>
      <c r="M358" s="213" t="s">
        <v>28</v>
      </c>
      <c r="N358" s="214" t="s">
        <v>44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305</v>
      </c>
      <c r="AT358" s="217" t="s">
        <v>157</v>
      </c>
      <c r="AU358" s="217" t="s">
        <v>83</v>
      </c>
      <c r="AY358" s="19" t="s">
        <v>154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81</v>
      </c>
      <c r="BK358" s="218">
        <f>ROUND(I358*H358,2)</f>
        <v>0</v>
      </c>
      <c r="BL358" s="19" t="s">
        <v>305</v>
      </c>
      <c r="BM358" s="217" t="s">
        <v>1793</v>
      </c>
    </row>
    <row r="359" spans="1:47" s="2" customFormat="1" ht="12">
      <c r="A359" s="40"/>
      <c r="B359" s="41"/>
      <c r="C359" s="42"/>
      <c r="D359" s="219" t="s">
        <v>164</v>
      </c>
      <c r="E359" s="42"/>
      <c r="F359" s="220" t="s">
        <v>3087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164</v>
      </c>
      <c r="AU359" s="19" t="s">
        <v>83</v>
      </c>
    </row>
    <row r="360" spans="1:47" s="2" customFormat="1" ht="12">
      <c r="A360" s="40"/>
      <c r="B360" s="41"/>
      <c r="C360" s="42"/>
      <c r="D360" s="224" t="s">
        <v>166</v>
      </c>
      <c r="E360" s="42"/>
      <c r="F360" s="225" t="s">
        <v>3088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166</v>
      </c>
      <c r="AU360" s="19" t="s">
        <v>83</v>
      </c>
    </row>
    <row r="361" spans="1:63" s="12" customFormat="1" ht="25.9" customHeight="1">
      <c r="A361" s="12"/>
      <c r="B361" s="190"/>
      <c r="C361" s="191"/>
      <c r="D361" s="192" t="s">
        <v>72</v>
      </c>
      <c r="E361" s="193" t="s">
        <v>3089</v>
      </c>
      <c r="F361" s="193" t="s">
        <v>3090</v>
      </c>
      <c r="G361" s="191"/>
      <c r="H361" s="191"/>
      <c r="I361" s="194"/>
      <c r="J361" s="195">
        <f>BK361</f>
        <v>0</v>
      </c>
      <c r="K361" s="191"/>
      <c r="L361" s="196"/>
      <c r="M361" s="197"/>
      <c r="N361" s="198"/>
      <c r="O361" s="198"/>
      <c r="P361" s="199">
        <f>SUM(P362:P370)</f>
        <v>0</v>
      </c>
      <c r="Q361" s="198"/>
      <c r="R361" s="199">
        <f>SUM(R362:R370)</f>
        <v>0</v>
      </c>
      <c r="S361" s="198"/>
      <c r="T361" s="200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1" t="s">
        <v>162</v>
      </c>
      <c r="AT361" s="202" t="s">
        <v>72</v>
      </c>
      <c r="AU361" s="202" t="s">
        <v>73</v>
      </c>
      <c r="AY361" s="201" t="s">
        <v>154</v>
      </c>
      <c r="BK361" s="203">
        <f>SUM(BK362:BK370)</f>
        <v>0</v>
      </c>
    </row>
    <row r="362" spans="1:65" s="2" customFormat="1" ht="33" customHeight="1">
      <c r="A362" s="40"/>
      <c r="B362" s="41"/>
      <c r="C362" s="206" t="s">
        <v>1037</v>
      </c>
      <c r="D362" s="206" t="s">
        <v>157</v>
      </c>
      <c r="E362" s="207" t="s">
        <v>3091</v>
      </c>
      <c r="F362" s="208" t="s">
        <v>3092</v>
      </c>
      <c r="G362" s="209" t="s">
        <v>2570</v>
      </c>
      <c r="H362" s="210">
        <v>70</v>
      </c>
      <c r="I362" s="211"/>
      <c r="J362" s="212">
        <f>ROUND(I362*H362,2)</f>
        <v>0</v>
      </c>
      <c r="K362" s="208" t="s">
        <v>161</v>
      </c>
      <c r="L362" s="46"/>
      <c r="M362" s="213" t="s">
        <v>28</v>
      </c>
      <c r="N362" s="214" t="s">
        <v>44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3093</v>
      </c>
      <c r="AT362" s="217" t="s">
        <v>157</v>
      </c>
      <c r="AU362" s="217" t="s">
        <v>81</v>
      </c>
      <c r="AY362" s="19" t="s">
        <v>154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81</v>
      </c>
      <c r="BK362" s="218">
        <f>ROUND(I362*H362,2)</f>
        <v>0</v>
      </c>
      <c r="BL362" s="19" t="s">
        <v>3093</v>
      </c>
      <c r="BM362" s="217" t="s">
        <v>1800</v>
      </c>
    </row>
    <row r="363" spans="1:47" s="2" customFormat="1" ht="12">
      <c r="A363" s="40"/>
      <c r="B363" s="41"/>
      <c r="C363" s="42"/>
      <c r="D363" s="219" t="s">
        <v>164</v>
      </c>
      <c r="E363" s="42"/>
      <c r="F363" s="220" t="s">
        <v>3094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164</v>
      </c>
      <c r="AU363" s="19" t="s">
        <v>81</v>
      </c>
    </row>
    <row r="364" spans="1:47" s="2" customFormat="1" ht="12">
      <c r="A364" s="40"/>
      <c r="B364" s="41"/>
      <c r="C364" s="42"/>
      <c r="D364" s="224" t="s">
        <v>166</v>
      </c>
      <c r="E364" s="42"/>
      <c r="F364" s="225" t="s">
        <v>3095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166</v>
      </c>
      <c r="AU364" s="19" t="s">
        <v>81</v>
      </c>
    </row>
    <row r="365" spans="1:65" s="2" customFormat="1" ht="37.8" customHeight="1">
      <c r="A365" s="40"/>
      <c r="B365" s="41"/>
      <c r="C365" s="206" t="s">
        <v>1041</v>
      </c>
      <c r="D365" s="206" t="s">
        <v>157</v>
      </c>
      <c r="E365" s="207" t="s">
        <v>3096</v>
      </c>
      <c r="F365" s="208" t="s">
        <v>3097</v>
      </c>
      <c r="G365" s="209" t="s">
        <v>2570</v>
      </c>
      <c r="H365" s="210">
        <v>5</v>
      </c>
      <c r="I365" s="211"/>
      <c r="J365" s="212">
        <f>ROUND(I365*H365,2)</f>
        <v>0</v>
      </c>
      <c r="K365" s="208" t="s">
        <v>161</v>
      </c>
      <c r="L365" s="46"/>
      <c r="M365" s="213" t="s">
        <v>28</v>
      </c>
      <c r="N365" s="214" t="s">
        <v>44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3093</v>
      </c>
      <c r="AT365" s="217" t="s">
        <v>157</v>
      </c>
      <c r="AU365" s="217" t="s">
        <v>81</v>
      </c>
      <c r="AY365" s="19" t="s">
        <v>154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81</v>
      </c>
      <c r="BK365" s="218">
        <f>ROUND(I365*H365,2)</f>
        <v>0</v>
      </c>
      <c r="BL365" s="19" t="s">
        <v>3093</v>
      </c>
      <c r="BM365" s="217" t="s">
        <v>1807</v>
      </c>
    </row>
    <row r="366" spans="1:47" s="2" customFormat="1" ht="12">
      <c r="A366" s="40"/>
      <c r="B366" s="41"/>
      <c r="C366" s="42"/>
      <c r="D366" s="219" t="s">
        <v>164</v>
      </c>
      <c r="E366" s="42"/>
      <c r="F366" s="220" t="s">
        <v>3098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164</v>
      </c>
      <c r="AU366" s="19" t="s">
        <v>81</v>
      </c>
    </row>
    <row r="367" spans="1:47" s="2" customFormat="1" ht="12">
      <c r="A367" s="40"/>
      <c r="B367" s="41"/>
      <c r="C367" s="42"/>
      <c r="D367" s="224" t="s">
        <v>166</v>
      </c>
      <c r="E367" s="42"/>
      <c r="F367" s="225" t="s">
        <v>3099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166</v>
      </c>
      <c r="AU367" s="19" t="s">
        <v>81</v>
      </c>
    </row>
    <row r="368" spans="1:65" s="2" customFormat="1" ht="37.8" customHeight="1">
      <c r="A368" s="40"/>
      <c r="B368" s="41"/>
      <c r="C368" s="206" t="s">
        <v>1045</v>
      </c>
      <c r="D368" s="206" t="s">
        <v>157</v>
      </c>
      <c r="E368" s="207" t="s">
        <v>3100</v>
      </c>
      <c r="F368" s="208" t="s">
        <v>3101</v>
      </c>
      <c r="G368" s="209" t="s">
        <v>2570</v>
      </c>
      <c r="H368" s="210">
        <v>150</v>
      </c>
      <c r="I368" s="211"/>
      <c r="J368" s="212">
        <f>ROUND(I368*H368,2)</f>
        <v>0</v>
      </c>
      <c r="K368" s="208" t="s">
        <v>161</v>
      </c>
      <c r="L368" s="46"/>
      <c r="M368" s="213" t="s">
        <v>28</v>
      </c>
      <c r="N368" s="214" t="s">
        <v>44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3093</v>
      </c>
      <c r="AT368" s="217" t="s">
        <v>157</v>
      </c>
      <c r="AU368" s="217" t="s">
        <v>81</v>
      </c>
      <c r="AY368" s="19" t="s">
        <v>154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81</v>
      </c>
      <c r="BK368" s="218">
        <f>ROUND(I368*H368,2)</f>
        <v>0</v>
      </c>
      <c r="BL368" s="19" t="s">
        <v>3093</v>
      </c>
      <c r="BM368" s="217" t="s">
        <v>1811</v>
      </c>
    </row>
    <row r="369" spans="1:47" s="2" customFormat="1" ht="12">
      <c r="A369" s="40"/>
      <c r="B369" s="41"/>
      <c r="C369" s="42"/>
      <c r="D369" s="219" t="s">
        <v>164</v>
      </c>
      <c r="E369" s="42"/>
      <c r="F369" s="220" t="s">
        <v>3102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164</v>
      </c>
      <c r="AU369" s="19" t="s">
        <v>81</v>
      </c>
    </row>
    <row r="370" spans="1:47" s="2" customFormat="1" ht="12">
      <c r="A370" s="40"/>
      <c r="B370" s="41"/>
      <c r="C370" s="42"/>
      <c r="D370" s="224" t="s">
        <v>166</v>
      </c>
      <c r="E370" s="42"/>
      <c r="F370" s="225" t="s">
        <v>3103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166</v>
      </c>
      <c r="AU370" s="19" t="s">
        <v>81</v>
      </c>
    </row>
    <row r="371" spans="1:63" s="12" customFormat="1" ht="25.9" customHeight="1">
      <c r="A371" s="12"/>
      <c r="B371" s="190"/>
      <c r="C371" s="191"/>
      <c r="D371" s="192" t="s">
        <v>72</v>
      </c>
      <c r="E371" s="193" t="s">
        <v>3104</v>
      </c>
      <c r="F371" s="193" t="s">
        <v>3105</v>
      </c>
      <c r="G371" s="191"/>
      <c r="H371" s="191"/>
      <c r="I371" s="194"/>
      <c r="J371" s="195">
        <f>BK371</f>
        <v>0</v>
      </c>
      <c r="K371" s="191"/>
      <c r="L371" s="196"/>
      <c r="M371" s="197"/>
      <c r="N371" s="198"/>
      <c r="O371" s="198"/>
      <c r="P371" s="199">
        <f>P372</f>
        <v>0</v>
      </c>
      <c r="Q371" s="198"/>
      <c r="R371" s="199">
        <f>R372</f>
        <v>0</v>
      </c>
      <c r="S371" s="198"/>
      <c r="T371" s="200">
        <f>T372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1" t="s">
        <v>196</v>
      </c>
      <c r="AT371" s="202" t="s">
        <v>72</v>
      </c>
      <c r="AU371" s="202" t="s">
        <v>73</v>
      </c>
      <c r="AY371" s="201" t="s">
        <v>154</v>
      </c>
      <c r="BK371" s="203">
        <f>BK372</f>
        <v>0</v>
      </c>
    </row>
    <row r="372" spans="1:63" s="12" customFormat="1" ht="22.8" customHeight="1">
      <c r="A372" s="12"/>
      <c r="B372" s="190"/>
      <c r="C372" s="191"/>
      <c r="D372" s="192" t="s">
        <v>72</v>
      </c>
      <c r="E372" s="204" t="s">
        <v>3106</v>
      </c>
      <c r="F372" s="204" t="s">
        <v>3107</v>
      </c>
      <c r="G372" s="191"/>
      <c r="H372" s="191"/>
      <c r="I372" s="194"/>
      <c r="J372" s="205">
        <f>BK372</f>
        <v>0</v>
      </c>
      <c r="K372" s="191"/>
      <c r="L372" s="196"/>
      <c r="M372" s="197"/>
      <c r="N372" s="198"/>
      <c r="O372" s="198"/>
      <c r="P372" s="199">
        <f>SUM(P373:P375)</f>
        <v>0</v>
      </c>
      <c r="Q372" s="198"/>
      <c r="R372" s="199">
        <f>SUM(R373:R375)</f>
        <v>0</v>
      </c>
      <c r="S372" s="198"/>
      <c r="T372" s="200">
        <f>SUM(T373:T375)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1" t="s">
        <v>196</v>
      </c>
      <c r="AT372" s="202" t="s">
        <v>72</v>
      </c>
      <c r="AU372" s="202" t="s">
        <v>81</v>
      </c>
      <c r="AY372" s="201" t="s">
        <v>154</v>
      </c>
      <c r="BK372" s="203">
        <f>SUM(BK373:BK375)</f>
        <v>0</v>
      </c>
    </row>
    <row r="373" spans="1:65" s="2" customFormat="1" ht="16.5" customHeight="1">
      <c r="A373" s="40"/>
      <c r="B373" s="41"/>
      <c r="C373" s="206" t="s">
        <v>1052</v>
      </c>
      <c r="D373" s="206" t="s">
        <v>157</v>
      </c>
      <c r="E373" s="207" t="s">
        <v>3108</v>
      </c>
      <c r="F373" s="208" t="s">
        <v>3109</v>
      </c>
      <c r="G373" s="209" t="s">
        <v>2570</v>
      </c>
      <c r="H373" s="210">
        <v>15</v>
      </c>
      <c r="I373" s="211"/>
      <c r="J373" s="212">
        <f>ROUND(I373*H373,2)</f>
        <v>0</v>
      </c>
      <c r="K373" s="208" t="s">
        <v>161</v>
      </c>
      <c r="L373" s="46"/>
      <c r="M373" s="213" t="s">
        <v>28</v>
      </c>
      <c r="N373" s="214" t="s">
        <v>44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162</v>
      </c>
      <c r="AT373" s="217" t="s">
        <v>157</v>
      </c>
      <c r="AU373" s="217" t="s">
        <v>83</v>
      </c>
      <c r="AY373" s="19" t="s">
        <v>154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81</v>
      </c>
      <c r="BK373" s="218">
        <f>ROUND(I373*H373,2)</f>
        <v>0</v>
      </c>
      <c r="BL373" s="19" t="s">
        <v>162</v>
      </c>
      <c r="BM373" s="217" t="s">
        <v>1817</v>
      </c>
    </row>
    <row r="374" spans="1:47" s="2" customFormat="1" ht="12">
      <c r="A374" s="40"/>
      <c r="B374" s="41"/>
      <c r="C374" s="42"/>
      <c r="D374" s="219" t="s">
        <v>164</v>
      </c>
      <c r="E374" s="42"/>
      <c r="F374" s="220" t="s">
        <v>3109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164</v>
      </c>
      <c r="AU374" s="19" t="s">
        <v>83</v>
      </c>
    </row>
    <row r="375" spans="1:47" s="2" customFormat="1" ht="12">
      <c r="A375" s="40"/>
      <c r="B375" s="41"/>
      <c r="C375" s="42"/>
      <c r="D375" s="224" t="s">
        <v>166</v>
      </c>
      <c r="E375" s="42"/>
      <c r="F375" s="225" t="s">
        <v>3110</v>
      </c>
      <c r="G375" s="42"/>
      <c r="H375" s="42"/>
      <c r="I375" s="221"/>
      <c r="J375" s="42"/>
      <c r="K375" s="42"/>
      <c r="L375" s="46"/>
      <c r="M375" s="283"/>
      <c r="N375" s="284"/>
      <c r="O375" s="285"/>
      <c r="P375" s="285"/>
      <c r="Q375" s="285"/>
      <c r="R375" s="285"/>
      <c r="S375" s="285"/>
      <c r="T375" s="286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166</v>
      </c>
      <c r="AU375" s="19" t="s">
        <v>83</v>
      </c>
    </row>
    <row r="376" spans="1:31" s="2" customFormat="1" ht="6.95" customHeight="1">
      <c r="A376" s="40"/>
      <c r="B376" s="61"/>
      <c r="C376" s="62"/>
      <c r="D376" s="62"/>
      <c r="E376" s="62"/>
      <c r="F376" s="62"/>
      <c r="G376" s="62"/>
      <c r="H376" s="62"/>
      <c r="I376" s="62"/>
      <c r="J376" s="62"/>
      <c r="K376" s="62"/>
      <c r="L376" s="46"/>
      <c r="M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</row>
  </sheetData>
  <sheetProtection password="CC35" sheet="1" objects="1" scenarios="1" formatColumns="0" formatRows="0" autoFilter="0"/>
  <autoFilter ref="C83:K37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2_01/741110003"/>
    <hyperlink ref="F98" r:id="rId2" display="https://podminky.urs.cz/item/CS_URS_2022_01/741110511"/>
    <hyperlink ref="F103" r:id="rId3" display="https://podminky.urs.cz/item/CS_URS_2022_01/741110513"/>
    <hyperlink ref="F110" r:id="rId4" display="https://podminky.urs.cz/item/CS_URS_2022_01/741110541"/>
    <hyperlink ref="F115" r:id="rId5" display="https://podminky.urs.cz/item/CS_URS_2022_01/741112061"/>
    <hyperlink ref="F120" r:id="rId6" display="https://podminky.urs.cz/item/CS_URS_2022_01/741112063"/>
    <hyperlink ref="F127" r:id="rId7" display="https://podminky.urs.cz/item/CS_URS_2022_01/741112101"/>
    <hyperlink ref="F132" r:id="rId8" display="https://podminky.urs.cz/item/CS_URS_2022_01/741112151"/>
    <hyperlink ref="F139" r:id="rId9" display="https://podminky.urs.cz/item/CS_URS_2022_01/741120401"/>
    <hyperlink ref="F150" r:id="rId10" display="https://podminky.urs.cz/item/CS_URS_2022_01/741122011"/>
    <hyperlink ref="F157" r:id="rId11" display="https://podminky.urs.cz/item/CS_URS_2022_01/741122015"/>
    <hyperlink ref="F168" r:id="rId12" display="https://podminky.urs.cz/item/CS_URS_2022_01/741122016"/>
    <hyperlink ref="F175" r:id="rId13" display="https://podminky.urs.cz/item/CS_URS_2022_01/741122031"/>
    <hyperlink ref="F186" r:id="rId14" display="https://podminky.urs.cz/item/CS_URS_2022_01/741122032"/>
    <hyperlink ref="F197" r:id="rId15" display="https://podminky.urs.cz/item/CS_URS_2022_01/741130001"/>
    <hyperlink ref="F200" r:id="rId16" display="https://podminky.urs.cz/item/CS_URS_2022_01/741130004"/>
    <hyperlink ref="F203" r:id="rId17" display="https://podminky.urs.cz/item/CS_URS_2022_01/741210001"/>
    <hyperlink ref="F208" r:id="rId18" display="https://podminky.urs.cz/item/CS_URS_2022_01/741210002"/>
    <hyperlink ref="F221" r:id="rId19" display="https://podminky.urs.cz/item/CS_URS_2022_01/741210121"/>
    <hyperlink ref="F226" r:id="rId20" display="https://podminky.urs.cz/item/CS_URS_2022_01/741310101"/>
    <hyperlink ref="F237" r:id="rId21" display="https://podminky.urs.cz/item/CS_URS_2022_01/741310102"/>
    <hyperlink ref="F248" r:id="rId22" display="https://podminky.urs.cz/item/CS_URS_2022_01/741310103"/>
    <hyperlink ref="F259" r:id="rId23" display="https://podminky.urs.cz/item/CS_URS_2022_01/741310122"/>
    <hyperlink ref="F268" r:id="rId24" display="https://podminky.urs.cz/item/CS_URS_2022_01/741310125"/>
    <hyperlink ref="F277" r:id="rId25" display="https://podminky.urs.cz/item/CS_URS_2022_01/741310222"/>
    <hyperlink ref="F282" r:id="rId26" display="https://podminky.urs.cz/item/CS_URS_2022_01/741311004"/>
    <hyperlink ref="F287" r:id="rId27" display="https://podminky.urs.cz/item/CS_URS_2022_01/741311021"/>
    <hyperlink ref="F292" r:id="rId28" display="https://podminky.urs.cz/item/CS_URS_2022_01/741313002"/>
    <hyperlink ref="F297" r:id="rId29" display="https://podminky.urs.cz/item/CS_URS_2022_01/741313004"/>
    <hyperlink ref="F302" r:id="rId30" display="https://podminky.urs.cz/item/CS_URS_2022_01/741313005"/>
    <hyperlink ref="F313" r:id="rId31" display="https://podminky.urs.cz/item/CS_URS_2022_01/741320105"/>
    <hyperlink ref="F320" r:id="rId32" display="https://podminky.urs.cz/item/CS_URS_2022_01/741320165"/>
    <hyperlink ref="F327" r:id="rId33" display="https://podminky.urs.cz/item/CS_URS_2022_01/741320175"/>
    <hyperlink ref="F332" r:id="rId34" display="https://podminky.urs.cz/item/CS_URS_2022_01/741370002"/>
    <hyperlink ref="F337" r:id="rId35" display="https://podminky.urs.cz/item/CS_URS_2022_01/741371004"/>
    <hyperlink ref="F350" r:id="rId36" display="https://podminky.urs.cz/item/CS_URS_2022_01/741371031"/>
    <hyperlink ref="F357" r:id="rId37" display="https://podminky.urs.cz/item/CS_URS_2022_01/741810003"/>
    <hyperlink ref="F360" r:id="rId38" display="https://podminky.urs.cz/item/CS_URS_2022_01/998741102"/>
    <hyperlink ref="F364" r:id="rId39" display="https://podminky.urs.cz/item/CS_URS_2022_01/HZS2231"/>
    <hyperlink ref="F367" r:id="rId40" display="https://podminky.urs.cz/item/CS_URS_2022_01/HZS2232"/>
    <hyperlink ref="F370" r:id="rId41" display="https://podminky.urs.cz/item/CS_URS_2022_01/HZS2491"/>
    <hyperlink ref="F375" r:id="rId42" display="https://podminky.urs.cz/item/CS_URS_2022_01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28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Město Litvínov</v>
      </c>
      <c r="F15" s="40"/>
      <c r="G15" s="40"/>
      <c r="H15" s="40"/>
      <c r="I15" s="134" t="s">
        <v>30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>DPT projekty Ostrov</v>
      </c>
      <c r="F21" s="40"/>
      <c r="G21" s="40"/>
      <c r="H21" s="40"/>
      <c r="I21" s="134" t="s">
        <v>30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30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ROUND((SUM(BE83:BE267)),2)</f>
        <v>0</v>
      </c>
      <c r="G33" s="40"/>
      <c r="H33" s="40"/>
      <c r="I33" s="150">
        <v>0.21</v>
      </c>
      <c r="J33" s="149">
        <f>ROUND(((SUM(BE83:BE267))*I33),2)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ROUND((SUM(BF83:BF267)),2)</f>
        <v>0</v>
      </c>
      <c r="G34" s="40"/>
      <c r="H34" s="40"/>
      <c r="I34" s="150">
        <v>0.15</v>
      </c>
      <c r="J34" s="149">
        <f>ROUND(((SUM(BF83:BF267))*I34),2)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ROUND((SUM(BG83:BG267)),2)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ROUND((SUM(BH83:BH267)),2)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ROUND((SUM(BI83:BI267)),2)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 - Slaboproud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>DPT projekty Ostrov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3112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3113</v>
      </c>
      <c r="E61" s="170"/>
      <c r="F61" s="170"/>
      <c r="G61" s="170"/>
      <c r="H61" s="170"/>
      <c r="I61" s="170"/>
      <c r="J61" s="171">
        <f>J111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3114</v>
      </c>
      <c r="E62" s="170"/>
      <c r="F62" s="170"/>
      <c r="G62" s="170"/>
      <c r="H62" s="170"/>
      <c r="I62" s="170"/>
      <c r="J62" s="171">
        <f>J188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3115</v>
      </c>
      <c r="E63" s="170"/>
      <c r="F63" s="170"/>
      <c r="G63" s="170"/>
      <c r="H63" s="170"/>
      <c r="I63" s="170"/>
      <c r="J63" s="171">
        <f>J211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139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Modernizace infrastruktury základních škol v Litvínově - ZŠ Janov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E - Slaboproud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 xml:space="preserve"> </v>
      </c>
      <c r="G77" s="42"/>
      <c r="H77" s="42"/>
      <c r="I77" s="34" t="s">
        <v>24</v>
      </c>
      <c r="J77" s="74" t="str">
        <f>IF(J12="","",J12)</f>
        <v>8. 2. 2022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Město Litvínov</v>
      </c>
      <c r="G79" s="42"/>
      <c r="H79" s="42"/>
      <c r="I79" s="34" t="s">
        <v>33</v>
      </c>
      <c r="J79" s="38" t="str">
        <f>E21</f>
        <v>DPT projekty Ostrov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140</v>
      </c>
      <c r="D82" s="182" t="s">
        <v>58</v>
      </c>
      <c r="E82" s="182" t="s">
        <v>54</v>
      </c>
      <c r="F82" s="182" t="s">
        <v>55</v>
      </c>
      <c r="G82" s="182" t="s">
        <v>141</v>
      </c>
      <c r="H82" s="182" t="s">
        <v>142</v>
      </c>
      <c r="I82" s="182" t="s">
        <v>143</v>
      </c>
      <c r="J82" s="182" t="s">
        <v>105</v>
      </c>
      <c r="K82" s="183" t="s">
        <v>144</v>
      </c>
      <c r="L82" s="184"/>
      <c r="M82" s="94" t="s">
        <v>28</v>
      </c>
      <c r="N82" s="95" t="s">
        <v>43</v>
      </c>
      <c r="O82" s="95" t="s">
        <v>145</v>
      </c>
      <c r="P82" s="95" t="s">
        <v>146</v>
      </c>
      <c r="Q82" s="95" t="s">
        <v>147</v>
      </c>
      <c r="R82" s="95" t="s">
        <v>148</v>
      </c>
      <c r="S82" s="95" t="s">
        <v>149</v>
      </c>
      <c r="T82" s="96" t="s">
        <v>150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151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P84+P111+P188+P211</f>
        <v>0</v>
      </c>
      <c r="Q83" s="98"/>
      <c r="R83" s="187">
        <f>R84+R111+R188+R211</f>
        <v>0</v>
      </c>
      <c r="S83" s="98"/>
      <c r="T83" s="188">
        <f>T84+T111+T188+T211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106</v>
      </c>
      <c r="BK83" s="189">
        <f>BK84+BK111+BK188+BK211</f>
        <v>0</v>
      </c>
    </row>
    <row r="84" spans="1:63" s="12" customFormat="1" ht="25.9" customHeight="1">
      <c r="A84" s="12"/>
      <c r="B84" s="190"/>
      <c r="C84" s="191"/>
      <c r="D84" s="192" t="s">
        <v>72</v>
      </c>
      <c r="E84" s="193" t="s">
        <v>3116</v>
      </c>
      <c r="F84" s="193" t="s">
        <v>3117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SUM(P85:P110)</f>
        <v>0</v>
      </c>
      <c r="Q84" s="198"/>
      <c r="R84" s="199">
        <f>SUM(R85:R110)</f>
        <v>0</v>
      </c>
      <c r="S84" s="198"/>
      <c r="T84" s="200">
        <f>SUM(T85:T110)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154</v>
      </c>
      <c r="BK84" s="203">
        <f>SUM(BK85:BK110)</f>
        <v>0</v>
      </c>
    </row>
    <row r="85" spans="1:65" s="2" customFormat="1" ht="21.75" customHeight="1">
      <c r="A85" s="40"/>
      <c r="B85" s="41"/>
      <c r="C85" s="206" t="s">
        <v>73</v>
      </c>
      <c r="D85" s="206" t="s">
        <v>157</v>
      </c>
      <c r="E85" s="207" t="s">
        <v>3118</v>
      </c>
      <c r="F85" s="208" t="s">
        <v>3119</v>
      </c>
      <c r="G85" s="209" t="s">
        <v>2590</v>
      </c>
      <c r="H85" s="210">
        <v>1</v>
      </c>
      <c r="I85" s="211"/>
      <c r="J85" s="212">
        <f>ROUND(I85*H85,2)</f>
        <v>0</v>
      </c>
      <c r="K85" s="208" t="s">
        <v>28</v>
      </c>
      <c r="L85" s="46"/>
      <c r="M85" s="213" t="s">
        <v>28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162</v>
      </c>
      <c r="AT85" s="217" t="s">
        <v>157</v>
      </c>
      <c r="AU85" s="217" t="s">
        <v>81</v>
      </c>
      <c r="AY85" s="19" t="s">
        <v>154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81</v>
      </c>
      <c r="BK85" s="218">
        <f>ROUND(I85*H85,2)</f>
        <v>0</v>
      </c>
      <c r="BL85" s="19" t="s">
        <v>162</v>
      </c>
      <c r="BM85" s="217" t="s">
        <v>83</v>
      </c>
    </row>
    <row r="86" spans="1:47" s="2" customFormat="1" ht="12">
      <c r="A86" s="40"/>
      <c r="B86" s="41"/>
      <c r="C86" s="42"/>
      <c r="D86" s="219" t="s">
        <v>164</v>
      </c>
      <c r="E86" s="42"/>
      <c r="F86" s="220" t="s">
        <v>3119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164</v>
      </c>
      <c r="AU86" s="19" t="s">
        <v>81</v>
      </c>
    </row>
    <row r="87" spans="1:65" s="2" customFormat="1" ht="16.5" customHeight="1">
      <c r="A87" s="40"/>
      <c r="B87" s="41"/>
      <c r="C87" s="206" t="s">
        <v>73</v>
      </c>
      <c r="D87" s="206" t="s">
        <v>157</v>
      </c>
      <c r="E87" s="207" t="s">
        <v>3120</v>
      </c>
      <c r="F87" s="208" t="s">
        <v>3121</v>
      </c>
      <c r="G87" s="209" t="s">
        <v>2590</v>
      </c>
      <c r="H87" s="210">
        <v>1</v>
      </c>
      <c r="I87" s="211"/>
      <c r="J87" s="212">
        <f>ROUND(I87*H87,2)</f>
        <v>0</v>
      </c>
      <c r="K87" s="208" t="s">
        <v>28</v>
      </c>
      <c r="L87" s="46"/>
      <c r="M87" s="213" t="s">
        <v>28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162</v>
      </c>
      <c r="AT87" s="217" t="s">
        <v>157</v>
      </c>
      <c r="AU87" s="217" t="s">
        <v>81</v>
      </c>
      <c r="AY87" s="19" t="s">
        <v>154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81</v>
      </c>
      <c r="BK87" s="218">
        <f>ROUND(I87*H87,2)</f>
        <v>0</v>
      </c>
      <c r="BL87" s="19" t="s">
        <v>162</v>
      </c>
      <c r="BM87" s="217" t="s">
        <v>162</v>
      </c>
    </row>
    <row r="88" spans="1:47" s="2" customFormat="1" ht="12">
      <c r="A88" s="40"/>
      <c r="B88" s="41"/>
      <c r="C88" s="42"/>
      <c r="D88" s="219" t="s">
        <v>164</v>
      </c>
      <c r="E88" s="42"/>
      <c r="F88" s="220" t="s">
        <v>3121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164</v>
      </c>
      <c r="AU88" s="19" t="s">
        <v>81</v>
      </c>
    </row>
    <row r="89" spans="1:65" s="2" customFormat="1" ht="21.75" customHeight="1">
      <c r="A89" s="40"/>
      <c r="B89" s="41"/>
      <c r="C89" s="206" t="s">
        <v>73</v>
      </c>
      <c r="D89" s="206" t="s">
        <v>157</v>
      </c>
      <c r="E89" s="207" t="s">
        <v>3122</v>
      </c>
      <c r="F89" s="208" t="s">
        <v>3123</v>
      </c>
      <c r="G89" s="209" t="s">
        <v>2590</v>
      </c>
      <c r="H89" s="210">
        <v>3</v>
      </c>
      <c r="I89" s="211"/>
      <c r="J89" s="212">
        <f>ROUND(I89*H89,2)</f>
        <v>0</v>
      </c>
      <c r="K89" s="208" t="s">
        <v>28</v>
      </c>
      <c r="L89" s="46"/>
      <c r="M89" s="213" t="s">
        <v>28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162</v>
      </c>
      <c r="AT89" s="217" t="s">
        <v>157</v>
      </c>
      <c r="AU89" s="217" t="s">
        <v>81</v>
      </c>
      <c r="AY89" s="19" t="s">
        <v>154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81</v>
      </c>
      <c r="BK89" s="218">
        <f>ROUND(I89*H89,2)</f>
        <v>0</v>
      </c>
      <c r="BL89" s="19" t="s">
        <v>162</v>
      </c>
      <c r="BM89" s="217" t="s">
        <v>204</v>
      </c>
    </row>
    <row r="90" spans="1:47" s="2" customFormat="1" ht="12">
      <c r="A90" s="40"/>
      <c r="B90" s="41"/>
      <c r="C90" s="42"/>
      <c r="D90" s="219" t="s">
        <v>164</v>
      </c>
      <c r="E90" s="42"/>
      <c r="F90" s="220" t="s">
        <v>3123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164</v>
      </c>
      <c r="AU90" s="19" t="s">
        <v>81</v>
      </c>
    </row>
    <row r="91" spans="1:65" s="2" customFormat="1" ht="16.5" customHeight="1">
      <c r="A91" s="40"/>
      <c r="B91" s="41"/>
      <c r="C91" s="206" t="s">
        <v>73</v>
      </c>
      <c r="D91" s="206" t="s">
        <v>157</v>
      </c>
      <c r="E91" s="207" t="s">
        <v>3124</v>
      </c>
      <c r="F91" s="208" t="s">
        <v>3125</v>
      </c>
      <c r="G91" s="209" t="s">
        <v>190</v>
      </c>
      <c r="H91" s="210">
        <v>25</v>
      </c>
      <c r="I91" s="211"/>
      <c r="J91" s="212">
        <f>ROUND(I91*H91,2)</f>
        <v>0</v>
      </c>
      <c r="K91" s="208" t="s">
        <v>28</v>
      </c>
      <c r="L91" s="46"/>
      <c r="M91" s="213" t="s">
        <v>28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162</v>
      </c>
      <c r="AT91" s="217" t="s">
        <v>157</v>
      </c>
      <c r="AU91" s="217" t="s">
        <v>81</v>
      </c>
      <c r="AY91" s="19" t="s">
        <v>154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162</v>
      </c>
      <c r="BM91" s="217" t="s">
        <v>223</v>
      </c>
    </row>
    <row r="92" spans="1:47" s="2" customFormat="1" ht="12">
      <c r="A92" s="40"/>
      <c r="B92" s="41"/>
      <c r="C92" s="42"/>
      <c r="D92" s="219" t="s">
        <v>164</v>
      </c>
      <c r="E92" s="42"/>
      <c r="F92" s="220" t="s">
        <v>3125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164</v>
      </c>
      <c r="AU92" s="19" t="s">
        <v>81</v>
      </c>
    </row>
    <row r="93" spans="1:65" s="2" customFormat="1" ht="21.75" customHeight="1">
      <c r="A93" s="40"/>
      <c r="B93" s="41"/>
      <c r="C93" s="206" t="s">
        <v>73</v>
      </c>
      <c r="D93" s="206" t="s">
        <v>157</v>
      </c>
      <c r="E93" s="207" t="s">
        <v>3126</v>
      </c>
      <c r="F93" s="208" t="s">
        <v>3127</v>
      </c>
      <c r="G93" s="209" t="s">
        <v>190</v>
      </c>
      <c r="H93" s="210">
        <v>20</v>
      </c>
      <c r="I93" s="211"/>
      <c r="J93" s="212">
        <f>ROUND(I93*H93,2)</f>
        <v>0</v>
      </c>
      <c r="K93" s="208" t="s">
        <v>28</v>
      </c>
      <c r="L93" s="46"/>
      <c r="M93" s="213" t="s">
        <v>28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162</v>
      </c>
      <c r="AT93" s="217" t="s">
        <v>157</v>
      </c>
      <c r="AU93" s="217" t="s">
        <v>81</v>
      </c>
      <c r="AY93" s="19" t="s">
        <v>154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81</v>
      </c>
      <c r="BK93" s="218">
        <f>ROUND(I93*H93,2)</f>
        <v>0</v>
      </c>
      <c r="BL93" s="19" t="s">
        <v>162</v>
      </c>
      <c r="BM93" s="217" t="s">
        <v>246</v>
      </c>
    </row>
    <row r="94" spans="1:47" s="2" customFormat="1" ht="12">
      <c r="A94" s="40"/>
      <c r="B94" s="41"/>
      <c r="C94" s="42"/>
      <c r="D94" s="219" t="s">
        <v>164</v>
      </c>
      <c r="E94" s="42"/>
      <c r="F94" s="220" t="s">
        <v>3127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164</v>
      </c>
      <c r="AU94" s="19" t="s">
        <v>81</v>
      </c>
    </row>
    <row r="95" spans="1:65" s="2" customFormat="1" ht="16.5" customHeight="1">
      <c r="A95" s="40"/>
      <c r="B95" s="41"/>
      <c r="C95" s="206" t="s">
        <v>73</v>
      </c>
      <c r="D95" s="206" t="s">
        <v>157</v>
      </c>
      <c r="E95" s="207" t="s">
        <v>3128</v>
      </c>
      <c r="F95" s="208" t="s">
        <v>3129</v>
      </c>
      <c r="G95" s="209" t="s">
        <v>748</v>
      </c>
      <c r="H95" s="210">
        <v>1</v>
      </c>
      <c r="I95" s="211"/>
      <c r="J95" s="212">
        <f>ROUND(I95*H95,2)</f>
        <v>0</v>
      </c>
      <c r="K95" s="208" t="s">
        <v>28</v>
      </c>
      <c r="L95" s="46"/>
      <c r="M95" s="213" t="s">
        <v>28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162</v>
      </c>
      <c r="AT95" s="217" t="s">
        <v>157</v>
      </c>
      <c r="AU95" s="217" t="s">
        <v>81</v>
      </c>
      <c r="AY95" s="19" t="s">
        <v>154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81</v>
      </c>
      <c r="BK95" s="218">
        <f>ROUND(I95*H95,2)</f>
        <v>0</v>
      </c>
      <c r="BL95" s="19" t="s">
        <v>162</v>
      </c>
      <c r="BM95" s="217" t="s">
        <v>270</v>
      </c>
    </row>
    <row r="96" spans="1:47" s="2" customFormat="1" ht="12">
      <c r="A96" s="40"/>
      <c r="B96" s="41"/>
      <c r="C96" s="42"/>
      <c r="D96" s="219" t="s">
        <v>164</v>
      </c>
      <c r="E96" s="42"/>
      <c r="F96" s="220" t="s">
        <v>3129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164</v>
      </c>
      <c r="AU96" s="19" t="s">
        <v>81</v>
      </c>
    </row>
    <row r="97" spans="1:65" s="2" customFormat="1" ht="16.5" customHeight="1">
      <c r="A97" s="40"/>
      <c r="B97" s="41"/>
      <c r="C97" s="206" t="s">
        <v>73</v>
      </c>
      <c r="D97" s="206" t="s">
        <v>157</v>
      </c>
      <c r="E97" s="207" t="s">
        <v>3130</v>
      </c>
      <c r="F97" s="208" t="s">
        <v>3131</v>
      </c>
      <c r="G97" s="209" t="s">
        <v>748</v>
      </c>
      <c r="H97" s="210">
        <v>1</v>
      </c>
      <c r="I97" s="211"/>
      <c r="J97" s="212">
        <f>ROUND(I97*H97,2)</f>
        <v>0</v>
      </c>
      <c r="K97" s="208" t="s">
        <v>28</v>
      </c>
      <c r="L97" s="46"/>
      <c r="M97" s="213" t="s">
        <v>28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162</v>
      </c>
      <c r="AT97" s="217" t="s">
        <v>157</v>
      </c>
      <c r="AU97" s="217" t="s">
        <v>81</v>
      </c>
      <c r="AY97" s="19" t="s">
        <v>154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162</v>
      </c>
      <c r="BM97" s="217" t="s">
        <v>288</v>
      </c>
    </row>
    <row r="98" spans="1:47" s="2" customFormat="1" ht="12">
      <c r="A98" s="40"/>
      <c r="B98" s="41"/>
      <c r="C98" s="42"/>
      <c r="D98" s="219" t="s">
        <v>164</v>
      </c>
      <c r="E98" s="42"/>
      <c r="F98" s="220" t="s">
        <v>3131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164</v>
      </c>
      <c r="AU98" s="19" t="s">
        <v>81</v>
      </c>
    </row>
    <row r="99" spans="1:65" s="2" customFormat="1" ht="16.5" customHeight="1">
      <c r="A99" s="40"/>
      <c r="B99" s="41"/>
      <c r="C99" s="206" t="s">
        <v>73</v>
      </c>
      <c r="D99" s="206" t="s">
        <v>157</v>
      </c>
      <c r="E99" s="207" t="s">
        <v>3132</v>
      </c>
      <c r="F99" s="208" t="s">
        <v>3133</v>
      </c>
      <c r="G99" s="209" t="s">
        <v>748</v>
      </c>
      <c r="H99" s="210">
        <v>1</v>
      </c>
      <c r="I99" s="211"/>
      <c r="J99" s="212">
        <f>ROUND(I99*H99,2)</f>
        <v>0</v>
      </c>
      <c r="K99" s="208" t="s">
        <v>28</v>
      </c>
      <c r="L99" s="46"/>
      <c r="M99" s="213" t="s">
        <v>28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162</v>
      </c>
      <c r="AT99" s="217" t="s">
        <v>157</v>
      </c>
      <c r="AU99" s="217" t="s">
        <v>81</v>
      </c>
      <c r="AY99" s="19" t="s">
        <v>154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81</v>
      </c>
      <c r="BK99" s="218">
        <f>ROUND(I99*H99,2)</f>
        <v>0</v>
      </c>
      <c r="BL99" s="19" t="s">
        <v>162</v>
      </c>
      <c r="BM99" s="217" t="s">
        <v>305</v>
      </c>
    </row>
    <row r="100" spans="1:47" s="2" customFormat="1" ht="12">
      <c r="A100" s="40"/>
      <c r="B100" s="41"/>
      <c r="C100" s="42"/>
      <c r="D100" s="219" t="s">
        <v>164</v>
      </c>
      <c r="E100" s="42"/>
      <c r="F100" s="220" t="s">
        <v>3133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164</v>
      </c>
      <c r="AU100" s="19" t="s">
        <v>81</v>
      </c>
    </row>
    <row r="101" spans="1:65" s="2" customFormat="1" ht="16.5" customHeight="1">
      <c r="A101" s="40"/>
      <c r="B101" s="41"/>
      <c r="C101" s="206" t="s">
        <v>73</v>
      </c>
      <c r="D101" s="206" t="s">
        <v>157</v>
      </c>
      <c r="E101" s="207" t="s">
        <v>3134</v>
      </c>
      <c r="F101" s="208" t="s">
        <v>3135</v>
      </c>
      <c r="G101" s="209" t="s">
        <v>748</v>
      </c>
      <c r="H101" s="210">
        <v>1</v>
      </c>
      <c r="I101" s="211"/>
      <c r="J101" s="212">
        <f>ROUND(I101*H101,2)</f>
        <v>0</v>
      </c>
      <c r="K101" s="208" t="s">
        <v>28</v>
      </c>
      <c r="L101" s="46"/>
      <c r="M101" s="213" t="s">
        <v>28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162</v>
      </c>
      <c r="AT101" s="217" t="s">
        <v>157</v>
      </c>
      <c r="AU101" s="217" t="s">
        <v>81</v>
      </c>
      <c r="AY101" s="19" t="s">
        <v>154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162</v>
      </c>
      <c r="BM101" s="217" t="s">
        <v>321</v>
      </c>
    </row>
    <row r="102" spans="1:47" s="2" customFormat="1" ht="12">
      <c r="A102" s="40"/>
      <c r="B102" s="41"/>
      <c r="C102" s="42"/>
      <c r="D102" s="219" t="s">
        <v>164</v>
      </c>
      <c r="E102" s="42"/>
      <c r="F102" s="220" t="s">
        <v>3135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164</v>
      </c>
      <c r="AU102" s="19" t="s">
        <v>81</v>
      </c>
    </row>
    <row r="103" spans="1:65" s="2" customFormat="1" ht="16.5" customHeight="1">
      <c r="A103" s="40"/>
      <c r="B103" s="41"/>
      <c r="C103" s="206" t="s">
        <v>73</v>
      </c>
      <c r="D103" s="206" t="s">
        <v>157</v>
      </c>
      <c r="E103" s="207" t="s">
        <v>3136</v>
      </c>
      <c r="F103" s="208" t="s">
        <v>3137</v>
      </c>
      <c r="G103" s="209" t="s">
        <v>748</v>
      </c>
      <c r="H103" s="210">
        <v>1</v>
      </c>
      <c r="I103" s="211"/>
      <c r="J103" s="212">
        <f>ROUND(I103*H103,2)</f>
        <v>0</v>
      </c>
      <c r="K103" s="208" t="s">
        <v>28</v>
      </c>
      <c r="L103" s="46"/>
      <c r="M103" s="213" t="s">
        <v>28</v>
      </c>
      <c r="N103" s="214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162</v>
      </c>
      <c r="AT103" s="217" t="s">
        <v>157</v>
      </c>
      <c r="AU103" s="217" t="s">
        <v>81</v>
      </c>
      <c r="AY103" s="19" t="s">
        <v>154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81</v>
      </c>
      <c r="BK103" s="218">
        <f>ROUND(I103*H103,2)</f>
        <v>0</v>
      </c>
      <c r="BL103" s="19" t="s">
        <v>162</v>
      </c>
      <c r="BM103" s="217" t="s">
        <v>337</v>
      </c>
    </row>
    <row r="104" spans="1:47" s="2" customFormat="1" ht="12">
      <c r="A104" s="40"/>
      <c r="B104" s="41"/>
      <c r="C104" s="42"/>
      <c r="D104" s="219" t="s">
        <v>164</v>
      </c>
      <c r="E104" s="42"/>
      <c r="F104" s="220" t="s">
        <v>3137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164</v>
      </c>
      <c r="AU104" s="19" t="s">
        <v>81</v>
      </c>
    </row>
    <row r="105" spans="1:65" s="2" customFormat="1" ht="16.5" customHeight="1">
      <c r="A105" s="40"/>
      <c r="B105" s="41"/>
      <c r="C105" s="206" t="s">
        <v>73</v>
      </c>
      <c r="D105" s="206" t="s">
        <v>157</v>
      </c>
      <c r="E105" s="207" t="s">
        <v>3138</v>
      </c>
      <c r="F105" s="208" t="s">
        <v>3139</v>
      </c>
      <c r="G105" s="209" t="s">
        <v>748</v>
      </c>
      <c r="H105" s="210">
        <v>1</v>
      </c>
      <c r="I105" s="211"/>
      <c r="J105" s="212">
        <f>ROUND(I105*H105,2)</f>
        <v>0</v>
      </c>
      <c r="K105" s="208" t="s">
        <v>28</v>
      </c>
      <c r="L105" s="46"/>
      <c r="M105" s="213" t="s">
        <v>28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162</v>
      </c>
      <c r="AT105" s="217" t="s">
        <v>157</v>
      </c>
      <c r="AU105" s="217" t="s">
        <v>81</v>
      </c>
      <c r="AY105" s="19" t="s">
        <v>154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162</v>
      </c>
      <c r="BM105" s="217" t="s">
        <v>357</v>
      </c>
    </row>
    <row r="106" spans="1:47" s="2" customFormat="1" ht="12">
      <c r="A106" s="40"/>
      <c r="B106" s="41"/>
      <c r="C106" s="42"/>
      <c r="D106" s="219" t="s">
        <v>164</v>
      </c>
      <c r="E106" s="42"/>
      <c r="F106" s="220" t="s">
        <v>3139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164</v>
      </c>
      <c r="AU106" s="19" t="s">
        <v>81</v>
      </c>
    </row>
    <row r="107" spans="1:65" s="2" customFormat="1" ht="16.5" customHeight="1">
      <c r="A107" s="40"/>
      <c r="B107" s="41"/>
      <c r="C107" s="206" t="s">
        <v>73</v>
      </c>
      <c r="D107" s="206" t="s">
        <v>157</v>
      </c>
      <c r="E107" s="207" t="s">
        <v>3140</v>
      </c>
      <c r="F107" s="208" t="s">
        <v>3141</v>
      </c>
      <c r="G107" s="209" t="s">
        <v>748</v>
      </c>
      <c r="H107" s="210">
        <v>1</v>
      </c>
      <c r="I107" s="211"/>
      <c r="J107" s="212">
        <f>ROUND(I107*H107,2)</f>
        <v>0</v>
      </c>
      <c r="K107" s="208" t="s">
        <v>28</v>
      </c>
      <c r="L107" s="46"/>
      <c r="M107" s="213" t="s">
        <v>28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162</v>
      </c>
      <c r="AT107" s="217" t="s">
        <v>157</v>
      </c>
      <c r="AU107" s="217" t="s">
        <v>81</v>
      </c>
      <c r="AY107" s="19" t="s">
        <v>154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81</v>
      </c>
      <c r="BK107" s="218">
        <f>ROUND(I107*H107,2)</f>
        <v>0</v>
      </c>
      <c r="BL107" s="19" t="s">
        <v>162</v>
      </c>
      <c r="BM107" s="217" t="s">
        <v>375</v>
      </c>
    </row>
    <row r="108" spans="1:47" s="2" customFormat="1" ht="12">
      <c r="A108" s="40"/>
      <c r="B108" s="41"/>
      <c r="C108" s="42"/>
      <c r="D108" s="219" t="s">
        <v>164</v>
      </c>
      <c r="E108" s="42"/>
      <c r="F108" s="220" t="s">
        <v>3141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164</v>
      </c>
      <c r="AU108" s="19" t="s">
        <v>81</v>
      </c>
    </row>
    <row r="109" spans="1:65" s="2" customFormat="1" ht="16.5" customHeight="1">
      <c r="A109" s="40"/>
      <c r="B109" s="41"/>
      <c r="C109" s="206" t="s">
        <v>73</v>
      </c>
      <c r="D109" s="206" t="s">
        <v>157</v>
      </c>
      <c r="E109" s="207" t="s">
        <v>3142</v>
      </c>
      <c r="F109" s="208" t="s">
        <v>3143</v>
      </c>
      <c r="G109" s="209" t="s">
        <v>748</v>
      </c>
      <c r="H109" s="210">
        <v>1</v>
      </c>
      <c r="I109" s="211"/>
      <c r="J109" s="212">
        <f>ROUND(I109*H109,2)</f>
        <v>0</v>
      </c>
      <c r="K109" s="208" t="s">
        <v>28</v>
      </c>
      <c r="L109" s="46"/>
      <c r="M109" s="213" t="s">
        <v>28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162</v>
      </c>
      <c r="AT109" s="217" t="s">
        <v>157</v>
      </c>
      <c r="AU109" s="217" t="s">
        <v>81</v>
      </c>
      <c r="AY109" s="19" t="s">
        <v>154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81</v>
      </c>
      <c r="BK109" s="218">
        <f>ROUND(I109*H109,2)</f>
        <v>0</v>
      </c>
      <c r="BL109" s="19" t="s">
        <v>162</v>
      </c>
      <c r="BM109" s="217" t="s">
        <v>397</v>
      </c>
    </row>
    <row r="110" spans="1:47" s="2" customFormat="1" ht="12">
      <c r="A110" s="40"/>
      <c r="B110" s="41"/>
      <c r="C110" s="42"/>
      <c r="D110" s="219" t="s">
        <v>164</v>
      </c>
      <c r="E110" s="42"/>
      <c r="F110" s="220" t="s">
        <v>3143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164</v>
      </c>
      <c r="AU110" s="19" t="s">
        <v>81</v>
      </c>
    </row>
    <row r="111" spans="1:63" s="12" customFormat="1" ht="25.9" customHeight="1">
      <c r="A111" s="12"/>
      <c r="B111" s="190"/>
      <c r="C111" s="191"/>
      <c r="D111" s="192" t="s">
        <v>72</v>
      </c>
      <c r="E111" s="193" t="s">
        <v>3144</v>
      </c>
      <c r="F111" s="193" t="s">
        <v>3145</v>
      </c>
      <c r="G111" s="191"/>
      <c r="H111" s="191"/>
      <c r="I111" s="194"/>
      <c r="J111" s="195">
        <f>BK111</f>
        <v>0</v>
      </c>
      <c r="K111" s="191"/>
      <c r="L111" s="196"/>
      <c r="M111" s="197"/>
      <c r="N111" s="198"/>
      <c r="O111" s="198"/>
      <c r="P111" s="199">
        <f>SUM(P112:P187)</f>
        <v>0</v>
      </c>
      <c r="Q111" s="198"/>
      <c r="R111" s="199">
        <f>SUM(R112:R187)</f>
        <v>0</v>
      </c>
      <c r="S111" s="198"/>
      <c r="T111" s="200">
        <f>SUM(T112:T187)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81</v>
      </c>
      <c r="AT111" s="202" t="s">
        <v>72</v>
      </c>
      <c r="AU111" s="202" t="s">
        <v>73</v>
      </c>
      <c r="AY111" s="201" t="s">
        <v>154</v>
      </c>
      <c r="BK111" s="203">
        <f>SUM(BK112:BK187)</f>
        <v>0</v>
      </c>
    </row>
    <row r="112" spans="1:65" s="2" customFormat="1" ht="24.15" customHeight="1">
      <c r="A112" s="40"/>
      <c r="B112" s="41"/>
      <c r="C112" s="206" t="s">
        <v>73</v>
      </c>
      <c r="D112" s="206" t="s">
        <v>157</v>
      </c>
      <c r="E112" s="207" t="s">
        <v>3146</v>
      </c>
      <c r="F112" s="208" t="s">
        <v>3147</v>
      </c>
      <c r="G112" s="209" t="s">
        <v>2590</v>
      </c>
      <c r="H112" s="210">
        <v>1</v>
      </c>
      <c r="I112" s="211"/>
      <c r="J112" s="212">
        <f>ROUND(I112*H112,2)</f>
        <v>0</v>
      </c>
      <c r="K112" s="208" t="s">
        <v>28</v>
      </c>
      <c r="L112" s="46"/>
      <c r="M112" s="213" t="s">
        <v>28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162</v>
      </c>
      <c r="AT112" s="217" t="s">
        <v>157</v>
      </c>
      <c r="AU112" s="217" t="s">
        <v>81</v>
      </c>
      <c r="AY112" s="19" t="s">
        <v>154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81</v>
      </c>
      <c r="BK112" s="218">
        <f>ROUND(I112*H112,2)</f>
        <v>0</v>
      </c>
      <c r="BL112" s="19" t="s">
        <v>162</v>
      </c>
      <c r="BM112" s="217" t="s">
        <v>413</v>
      </c>
    </row>
    <row r="113" spans="1:47" s="2" customFormat="1" ht="12">
      <c r="A113" s="40"/>
      <c r="B113" s="41"/>
      <c r="C113" s="42"/>
      <c r="D113" s="219" t="s">
        <v>164</v>
      </c>
      <c r="E113" s="42"/>
      <c r="F113" s="220" t="s">
        <v>3147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164</v>
      </c>
      <c r="AU113" s="19" t="s">
        <v>81</v>
      </c>
    </row>
    <row r="114" spans="1:65" s="2" customFormat="1" ht="24.15" customHeight="1">
      <c r="A114" s="40"/>
      <c r="B114" s="41"/>
      <c r="C114" s="206" t="s">
        <v>73</v>
      </c>
      <c r="D114" s="206" t="s">
        <v>157</v>
      </c>
      <c r="E114" s="207" t="s">
        <v>3148</v>
      </c>
      <c r="F114" s="208" t="s">
        <v>3149</v>
      </c>
      <c r="G114" s="209" t="s">
        <v>2590</v>
      </c>
      <c r="H114" s="210">
        <v>1</v>
      </c>
      <c r="I114" s="211"/>
      <c r="J114" s="212">
        <f>ROUND(I114*H114,2)</f>
        <v>0</v>
      </c>
      <c r="K114" s="208" t="s">
        <v>28</v>
      </c>
      <c r="L114" s="46"/>
      <c r="M114" s="213" t="s">
        <v>28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162</v>
      </c>
      <c r="AT114" s="217" t="s">
        <v>157</v>
      </c>
      <c r="AU114" s="217" t="s">
        <v>81</v>
      </c>
      <c r="AY114" s="19" t="s">
        <v>154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81</v>
      </c>
      <c r="BK114" s="218">
        <f>ROUND(I114*H114,2)</f>
        <v>0</v>
      </c>
      <c r="BL114" s="19" t="s">
        <v>162</v>
      </c>
      <c r="BM114" s="217" t="s">
        <v>425</v>
      </c>
    </row>
    <row r="115" spans="1:47" s="2" customFormat="1" ht="12">
      <c r="A115" s="40"/>
      <c r="B115" s="41"/>
      <c r="C115" s="42"/>
      <c r="D115" s="219" t="s">
        <v>164</v>
      </c>
      <c r="E115" s="42"/>
      <c r="F115" s="220" t="s">
        <v>3149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164</v>
      </c>
      <c r="AU115" s="19" t="s">
        <v>81</v>
      </c>
    </row>
    <row r="116" spans="1:65" s="2" customFormat="1" ht="16.5" customHeight="1">
      <c r="A116" s="40"/>
      <c r="B116" s="41"/>
      <c r="C116" s="206" t="s">
        <v>73</v>
      </c>
      <c r="D116" s="206" t="s">
        <v>157</v>
      </c>
      <c r="E116" s="207" t="s">
        <v>3150</v>
      </c>
      <c r="F116" s="208" t="s">
        <v>3151</v>
      </c>
      <c r="G116" s="209" t="s">
        <v>2590</v>
      </c>
      <c r="H116" s="210">
        <v>2</v>
      </c>
      <c r="I116" s="211"/>
      <c r="J116" s="212">
        <f>ROUND(I116*H116,2)</f>
        <v>0</v>
      </c>
      <c r="K116" s="208" t="s">
        <v>28</v>
      </c>
      <c r="L116" s="46"/>
      <c r="M116" s="213" t="s">
        <v>28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162</v>
      </c>
      <c r="AT116" s="217" t="s">
        <v>157</v>
      </c>
      <c r="AU116" s="217" t="s">
        <v>81</v>
      </c>
      <c r="AY116" s="19" t="s">
        <v>154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162</v>
      </c>
      <c r="BM116" s="217" t="s">
        <v>442</v>
      </c>
    </row>
    <row r="117" spans="1:47" s="2" customFormat="1" ht="12">
      <c r="A117" s="40"/>
      <c r="B117" s="41"/>
      <c r="C117" s="42"/>
      <c r="D117" s="219" t="s">
        <v>164</v>
      </c>
      <c r="E117" s="42"/>
      <c r="F117" s="220" t="s">
        <v>3151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164</v>
      </c>
      <c r="AU117" s="19" t="s">
        <v>81</v>
      </c>
    </row>
    <row r="118" spans="1:65" s="2" customFormat="1" ht="24.15" customHeight="1">
      <c r="A118" s="40"/>
      <c r="B118" s="41"/>
      <c r="C118" s="206" t="s">
        <v>73</v>
      </c>
      <c r="D118" s="206" t="s">
        <v>157</v>
      </c>
      <c r="E118" s="207" t="s">
        <v>3152</v>
      </c>
      <c r="F118" s="208" t="s">
        <v>3153</v>
      </c>
      <c r="G118" s="209" t="s">
        <v>2590</v>
      </c>
      <c r="H118" s="210">
        <v>4</v>
      </c>
      <c r="I118" s="211"/>
      <c r="J118" s="212">
        <f>ROUND(I118*H118,2)</f>
        <v>0</v>
      </c>
      <c r="K118" s="208" t="s">
        <v>28</v>
      </c>
      <c r="L118" s="46"/>
      <c r="M118" s="213" t="s">
        <v>28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162</v>
      </c>
      <c r="AT118" s="217" t="s">
        <v>157</v>
      </c>
      <c r="AU118" s="217" t="s">
        <v>81</v>
      </c>
      <c r="AY118" s="19" t="s">
        <v>154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81</v>
      </c>
      <c r="BK118" s="218">
        <f>ROUND(I118*H118,2)</f>
        <v>0</v>
      </c>
      <c r="BL118" s="19" t="s">
        <v>162</v>
      </c>
      <c r="BM118" s="217" t="s">
        <v>449</v>
      </c>
    </row>
    <row r="119" spans="1:47" s="2" customFormat="1" ht="12">
      <c r="A119" s="40"/>
      <c r="B119" s="41"/>
      <c r="C119" s="42"/>
      <c r="D119" s="219" t="s">
        <v>164</v>
      </c>
      <c r="E119" s="42"/>
      <c r="F119" s="220" t="s">
        <v>3153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81</v>
      </c>
    </row>
    <row r="120" spans="1:65" s="2" customFormat="1" ht="24.15" customHeight="1">
      <c r="A120" s="40"/>
      <c r="B120" s="41"/>
      <c r="C120" s="206" t="s">
        <v>73</v>
      </c>
      <c r="D120" s="206" t="s">
        <v>157</v>
      </c>
      <c r="E120" s="207" t="s">
        <v>3154</v>
      </c>
      <c r="F120" s="208" t="s">
        <v>3155</v>
      </c>
      <c r="G120" s="209" t="s">
        <v>2590</v>
      </c>
      <c r="H120" s="210">
        <v>2</v>
      </c>
      <c r="I120" s="211"/>
      <c r="J120" s="212">
        <f>ROUND(I120*H120,2)</f>
        <v>0</v>
      </c>
      <c r="K120" s="208" t="s">
        <v>28</v>
      </c>
      <c r="L120" s="46"/>
      <c r="M120" s="213" t="s">
        <v>28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162</v>
      </c>
      <c r="AT120" s="217" t="s">
        <v>157</v>
      </c>
      <c r="AU120" s="217" t="s">
        <v>81</v>
      </c>
      <c r="AY120" s="19" t="s">
        <v>154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81</v>
      </c>
      <c r="BK120" s="218">
        <f>ROUND(I120*H120,2)</f>
        <v>0</v>
      </c>
      <c r="BL120" s="19" t="s">
        <v>162</v>
      </c>
      <c r="BM120" s="217" t="s">
        <v>458</v>
      </c>
    </row>
    <row r="121" spans="1:47" s="2" customFormat="1" ht="12">
      <c r="A121" s="40"/>
      <c r="B121" s="41"/>
      <c r="C121" s="42"/>
      <c r="D121" s="219" t="s">
        <v>164</v>
      </c>
      <c r="E121" s="42"/>
      <c r="F121" s="220" t="s">
        <v>3155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164</v>
      </c>
      <c r="AU121" s="19" t="s">
        <v>81</v>
      </c>
    </row>
    <row r="122" spans="1:65" s="2" customFormat="1" ht="16.5" customHeight="1">
      <c r="A122" s="40"/>
      <c r="B122" s="41"/>
      <c r="C122" s="206" t="s">
        <v>73</v>
      </c>
      <c r="D122" s="206" t="s">
        <v>157</v>
      </c>
      <c r="E122" s="207" t="s">
        <v>3156</v>
      </c>
      <c r="F122" s="208" t="s">
        <v>3157</v>
      </c>
      <c r="G122" s="209" t="s">
        <v>2590</v>
      </c>
      <c r="H122" s="210">
        <v>1</v>
      </c>
      <c r="I122" s="211"/>
      <c r="J122" s="212">
        <f>ROUND(I122*H122,2)</f>
        <v>0</v>
      </c>
      <c r="K122" s="208" t="s">
        <v>28</v>
      </c>
      <c r="L122" s="46"/>
      <c r="M122" s="213" t="s">
        <v>28</v>
      </c>
      <c r="N122" s="214" t="s">
        <v>44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162</v>
      </c>
      <c r="AT122" s="217" t="s">
        <v>157</v>
      </c>
      <c r="AU122" s="217" t="s">
        <v>81</v>
      </c>
      <c r="AY122" s="19" t="s">
        <v>154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81</v>
      </c>
      <c r="BK122" s="218">
        <f>ROUND(I122*H122,2)</f>
        <v>0</v>
      </c>
      <c r="BL122" s="19" t="s">
        <v>162</v>
      </c>
      <c r="BM122" s="217" t="s">
        <v>474</v>
      </c>
    </row>
    <row r="123" spans="1:47" s="2" customFormat="1" ht="12">
      <c r="A123" s="40"/>
      <c r="B123" s="41"/>
      <c r="C123" s="42"/>
      <c r="D123" s="219" t="s">
        <v>164</v>
      </c>
      <c r="E123" s="42"/>
      <c r="F123" s="220" t="s">
        <v>3157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164</v>
      </c>
      <c r="AU123" s="19" t="s">
        <v>81</v>
      </c>
    </row>
    <row r="124" spans="1:65" s="2" customFormat="1" ht="16.5" customHeight="1">
      <c r="A124" s="40"/>
      <c r="B124" s="41"/>
      <c r="C124" s="206" t="s">
        <v>73</v>
      </c>
      <c r="D124" s="206" t="s">
        <v>157</v>
      </c>
      <c r="E124" s="207" t="s">
        <v>3158</v>
      </c>
      <c r="F124" s="208" t="s">
        <v>3159</v>
      </c>
      <c r="G124" s="209" t="s">
        <v>2590</v>
      </c>
      <c r="H124" s="210">
        <v>1</v>
      </c>
      <c r="I124" s="211"/>
      <c r="J124" s="212">
        <f>ROUND(I124*H124,2)</f>
        <v>0</v>
      </c>
      <c r="K124" s="208" t="s">
        <v>28</v>
      </c>
      <c r="L124" s="46"/>
      <c r="M124" s="213" t="s">
        <v>28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162</v>
      </c>
      <c r="AT124" s="217" t="s">
        <v>157</v>
      </c>
      <c r="AU124" s="217" t="s">
        <v>81</v>
      </c>
      <c r="AY124" s="19" t="s">
        <v>154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162</v>
      </c>
      <c r="BM124" s="217" t="s">
        <v>486</v>
      </c>
    </row>
    <row r="125" spans="1:47" s="2" customFormat="1" ht="12">
      <c r="A125" s="40"/>
      <c r="B125" s="41"/>
      <c r="C125" s="42"/>
      <c r="D125" s="219" t="s">
        <v>164</v>
      </c>
      <c r="E125" s="42"/>
      <c r="F125" s="220" t="s">
        <v>3159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164</v>
      </c>
      <c r="AU125" s="19" t="s">
        <v>81</v>
      </c>
    </row>
    <row r="126" spans="1:65" s="2" customFormat="1" ht="16.5" customHeight="1">
      <c r="A126" s="40"/>
      <c r="B126" s="41"/>
      <c r="C126" s="206" t="s">
        <v>73</v>
      </c>
      <c r="D126" s="206" t="s">
        <v>157</v>
      </c>
      <c r="E126" s="207" t="s">
        <v>3160</v>
      </c>
      <c r="F126" s="208" t="s">
        <v>3161</v>
      </c>
      <c r="G126" s="209" t="s">
        <v>2590</v>
      </c>
      <c r="H126" s="210">
        <v>3</v>
      </c>
      <c r="I126" s="211"/>
      <c r="J126" s="212">
        <f>ROUND(I126*H126,2)</f>
        <v>0</v>
      </c>
      <c r="K126" s="208" t="s">
        <v>28</v>
      </c>
      <c r="L126" s="46"/>
      <c r="M126" s="213" t="s">
        <v>28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162</v>
      </c>
      <c r="AT126" s="217" t="s">
        <v>157</v>
      </c>
      <c r="AU126" s="217" t="s">
        <v>81</v>
      </c>
      <c r="AY126" s="19" t="s">
        <v>154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162</v>
      </c>
      <c r="BM126" s="217" t="s">
        <v>504</v>
      </c>
    </row>
    <row r="127" spans="1:47" s="2" customFormat="1" ht="12">
      <c r="A127" s="40"/>
      <c r="B127" s="41"/>
      <c r="C127" s="42"/>
      <c r="D127" s="219" t="s">
        <v>164</v>
      </c>
      <c r="E127" s="42"/>
      <c r="F127" s="220" t="s">
        <v>3161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164</v>
      </c>
      <c r="AU127" s="19" t="s">
        <v>81</v>
      </c>
    </row>
    <row r="128" spans="1:65" s="2" customFormat="1" ht="16.5" customHeight="1">
      <c r="A128" s="40"/>
      <c r="B128" s="41"/>
      <c r="C128" s="206" t="s">
        <v>73</v>
      </c>
      <c r="D128" s="206" t="s">
        <v>157</v>
      </c>
      <c r="E128" s="207" t="s">
        <v>3162</v>
      </c>
      <c r="F128" s="208" t="s">
        <v>3163</v>
      </c>
      <c r="G128" s="209" t="s">
        <v>2590</v>
      </c>
      <c r="H128" s="210">
        <v>40</v>
      </c>
      <c r="I128" s="211"/>
      <c r="J128" s="212">
        <f>ROUND(I128*H128,2)</f>
        <v>0</v>
      </c>
      <c r="K128" s="208" t="s">
        <v>28</v>
      </c>
      <c r="L128" s="46"/>
      <c r="M128" s="213" t="s">
        <v>28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162</v>
      </c>
      <c r="AT128" s="217" t="s">
        <v>157</v>
      </c>
      <c r="AU128" s="217" t="s">
        <v>81</v>
      </c>
      <c r="AY128" s="19" t="s">
        <v>154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162</v>
      </c>
      <c r="BM128" s="217" t="s">
        <v>509</v>
      </c>
    </row>
    <row r="129" spans="1:47" s="2" customFormat="1" ht="12">
      <c r="A129" s="40"/>
      <c r="B129" s="41"/>
      <c r="C129" s="42"/>
      <c r="D129" s="219" t="s">
        <v>164</v>
      </c>
      <c r="E129" s="42"/>
      <c r="F129" s="220" t="s">
        <v>3163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164</v>
      </c>
      <c r="AU129" s="19" t="s">
        <v>81</v>
      </c>
    </row>
    <row r="130" spans="1:65" s="2" customFormat="1" ht="16.5" customHeight="1">
      <c r="A130" s="40"/>
      <c r="B130" s="41"/>
      <c r="C130" s="206" t="s">
        <v>73</v>
      </c>
      <c r="D130" s="206" t="s">
        <v>157</v>
      </c>
      <c r="E130" s="207" t="s">
        <v>3164</v>
      </c>
      <c r="F130" s="208" t="s">
        <v>3165</v>
      </c>
      <c r="G130" s="209" t="s">
        <v>2590</v>
      </c>
      <c r="H130" s="210">
        <v>6</v>
      </c>
      <c r="I130" s="211"/>
      <c r="J130" s="212">
        <f>ROUND(I130*H130,2)</f>
        <v>0</v>
      </c>
      <c r="K130" s="208" t="s">
        <v>28</v>
      </c>
      <c r="L130" s="46"/>
      <c r="M130" s="213" t="s">
        <v>28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162</v>
      </c>
      <c r="AT130" s="217" t="s">
        <v>157</v>
      </c>
      <c r="AU130" s="217" t="s">
        <v>81</v>
      </c>
      <c r="AY130" s="19" t="s">
        <v>154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162</v>
      </c>
      <c r="BM130" s="217" t="s">
        <v>516</v>
      </c>
    </row>
    <row r="131" spans="1:47" s="2" customFormat="1" ht="12">
      <c r="A131" s="40"/>
      <c r="B131" s="41"/>
      <c r="C131" s="42"/>
      <c r="D131" s="219" t="s">
        <v>164</v>
      </c>
      <c r="E131" s="42"/>
      <c r="F131" s="220" t="s">
        <v>3165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81</v>
      </c>
    </row>
    <row r="132" spans="1:65" s="2" customFormat="1" ht="16.5" customHeight="1">
      <c r="A132" s="40"/>
      <c r="B132" s="41"/>
      <c r="C132" s="206" t="s">
        <v>73</v>
      </c>
      <c r="D132" s="206" t="s">
        <v>157</v>
      </c>
      <c r="E132" s="207" t="s">
        <v>3166</v>
      </c>
      <c r="F132" s="208" t="s">
        <v>3167</v>
      </c>
      <c r="G132" s="209" t="s">
        <v>2590</v>
      </c>
      <c r="H132" s="210">
        <v>8</v>
      </c>
      <c r="I132" s="211"/>
      <c r="J132" s="212">
        <f>ROUND(I132*H132,2)</f>
        <v>0</v>
      </c>
      <c r="K132" s="208" t="s">
        <v>28</v>
      </c>
      <c r="L132" s="46"/>
      <c r="M132" s="213" t="s">
        <v>28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162</v>
      </c>
      <c r="AT132" s="217" t="s">
        <v>157</v>
      </c>
      <c r="AU132" s="217" t="s">
        <v>81</v>
      </c>
      <c r="AY132" s="19" t="s">
        <v>154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162</v>
      </c>
      <c r="BM132" s="217" t="s">
        <v>522</v>
      </c>
    </row>
    <row r="133" spans="1:47" s="2" customFormat="1" ht="12">
      <c r="A133" s="40"/>
      <c r="B133" s="41"/>
      <c r="C133" s="42"/>
      <c r="D133" s="219" t="s">
        <v>164</v>
      </c>
      <c r="E133" s="42"/>
      <c r="F133" s="220" t="s">
        <v>3167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164</v>
      </c>
      <c r="AU133" s="19" t="s">
        <v>81</v>
      </c>
    </row>
    <row r="134" spans="1:65" s="2" customFormat="1" ht="16.5" customHeight="1">
      <c r="A134" s="40"/>
      <c r="B134" s="41"/>
      <c r="C134" s="206" t="s">
        <v>73</v>
      </c>
      <c r="D134" s="206" t="s">
        <v>157</v>
      </c>
      <c r="E134" s="207" t="s">
        <v>3168</v>
      </c>
      <c r="F134" s="208" t="s">
        <v>3169</v>
      </c>
      <c r="G134" s="209" t="s">
        <v>2590</v>
      </c>
      <c r="H134" s="210">
        <v>24</v>
      </c>
      <c r="I134" s="211"/>
      <c r="J134" s="212">
        <f>ROUND(I134*H134,2)</f>
        <v>0</v>
      </c>
      <c r="K134" s="208" t="s">
        <v>28</v>
      </c>
      <c r="L134" s="46"/>
      <c r="M134" s="213" t="s">
        <v>28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162</v>
      </c>
      <c r="AT134" s="217" t="s">
        <v>157</v>
      </c>
      <c r="AU134" s="217" t="s">
        <v>81</v>
      </c>
      <c r="AY134" s="19" t="s">
        <v>154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81</v>
      </c>
      <c r="BK134" s="218">
        <f>ROUND(I134*H134,2)</f>
        <v>0</v>
      </c>
      <c r="BL134" s="19" t="s">
        <v>162</v>
      </c>
      <c r="BM134" s="217" t="s">
        <v>533</v>
      </c>
    </row>
    <row r="135" spans="1:47" s="2" customFormat="1" ht="12">
      <c r="A135" s="40"/>
      <c r="B135" s="41"/>
      <c r="C135" s="42"/>
      <c r="D135" s="219" t="s">
        <v>164</v>
      </c>
      <c r="E135" s="42"/>
      <c r="F135" s="220" t="s">
        <v>3169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164</v>
      </c>
      <c r="AU135" s="19" t="s">
        <v>81</v>
      </c>
    </row>
    <row r="136" spans="1:65" s="2" customFormat="1" ht="16.5" customHeight="1">
      <c r="A136" s="40"/>
      <c r="B136" s="41"/>
      <c r="C136" s="206" t="s">
        <v>73</v>
      </c>
      <c r="D136" s="206" t="s">
        <v>157</v>
      </c>
      <c r="E136" s="207" t="s">
        <v>3170</v>
      </c>
      <c r="F136" s="208" t="s">
        <v>3171</v>
      </c>
      <c r="G136" s="209" t="s">
        <v>2590</v>
      </c>
      <c r="H136" s="210">
        <v>29</v>
      </c>
      <c r="I136" s="211"/>
      <c r="J136" s="212">
        <f>ROUND(I136*H136,2)</f>
        <v>0</v>
      </c>
      <c r="K136" s="208" t="s">
        <v>28</v>
      </c>
      <c r="L136" s="46"/>
      <c r="M136" s="213" t="s">
        <v>28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162</v>
      </c>
      <c r="AT136" s="217" t="s">
        <v>157</v>
      </c>
      <c r="AU136" s="217" t="s">
        <v>81</v>
      </c>
      <c r="AY136" s="19" t="s">
        <v>154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81</v>
      </c>
      <c r="BK136" s="218">
        <f>ROUND(I136*H136,2)</f>
        <v>0</v>
      </c>
      <c r="BL136" s="19" t="s">
        <v>162</v>
      </c>
      <c r="BM136" s="217" t="s">
        <v>537</v>
      </c>
    </row>
    <row r="137" spans="1:47" s="2" customFormat="1" ht="12">
      <c r="A137" s="40"/>
      <c r="B137" s="41"/>
      <c r="C137" s="42"/>
      <c r="D137" s="219" t="s">
        <v>164</v>
      </c>
      <c r="E137" s="42"/>
      <c r="F137" s="220" t="s">
        <v>3171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164</v>
      </c>
      <c r="AU137" s="19" t="s">
        <v>81</v>
      </c>
    </row>
    <row r="138" spans="1:65" s="2" customFormat="1" ht="24.15" customHeight="1">
      <c r="A138" s="40"/>
      <c r="B138" s="41"/>
      <c r="C138" s="206" t="s">
        <v>73</v>
      </c>
      <c r="D138" s="206" t="s">
        <v>157</v>
      </c>
      <c r="E138" s="207" t="s">
        <v>3172</v>
      </c>
      <c r="F138" s="208" t="s">
        <v>3173</v>
      </c>
      <c r="G138" s="209" t="s">
        <v>2590</v>
      </c>
      <c r="H138" s="210">
        <v>1</v>
      </c>
      <c r="I138" s="211"/>
      <c r="J138" s="212">
        <f>ROUND(I138*H138,2)</f>
        <v>0</v>
      </c>
      <c r="K138" s="208" t="s">
        <v>28</v>
      </c>
      <c r="L138" s="46"/>
      <c r="M138" s="213" t="s">
        <v>28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162</v>
      </c>
      <c r="AT138" s="217" t="s">
        <v>157</v>
      </c>
      <c r="AU138" s="217" t="s">
        <v>81</v>
      </c>
      <c r="AY138" s="19" t="s">
        <v>154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162</v>
      </c>
      <c r="BM138" s="217" t="s">
        <v>546</v>
      </c>
    </row>
    <row r="139" spans="1:47" s="2" customFormat="1" ht="12">
      <c r="A139" s="40"/>
      <c r="B139" s="41"/>
      <c r="C139" s="42"/>
      <c r="D139" s="219" t="s">
        <v>164</v>
      </c>
      <c r="E139" s="42"/>
      <c r="F139" s="220" t="s">
        <v>3173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164</v>
      </c>
      <c r="AU139" s="19" t="s">
        <v>81</v>
      </c>
    </row>
    <row r="140" spans="1:65" s="2" customFormat="1" ht="16.5" customHeight="1">
      <c r="A140" s="40"/>
      <c r="B140" s="41"/>
      <c r="C140" s="206" t="s">
        <v>73</v>
      </c>
      <c r="D140" s="206" t="s">
        <v>157</v>
      </c>
      <c r="E140" s="207" t="s">
        <v>3174</v>
      </c>
      <c r="F140" s="208" t="s">
        <v>3175</v>
      </c>
      <c r="G140" s="209" t="s">
        <v>2590</v>
      </c>
      <c r="H140" s="210">
        <v>40</v>
      </c>
      <c r="I140" s="211"/>
      <c r="J140" s="212">
        <f>ROUND(I140*H140,2)</f>
        <v>0</v>
      </c>
      <c r="K140" s="208" t="s">
        <v>28</v>
      </c>
      <c r="L140" s="46"/>
      <c r="M140" s="213" t="s">
        <v>28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162</v>
      </c>
      <c r="AT140" s="217" t="s">
        <v>157</v>
      </c>
      <c r="AU140" s="217" t="s">
        <v>81</v>
      </c>
      <c r="AY140" s="19" t="s">
        <v>154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162</v>
      </c>
      <c r="BM140" s="217" t="s">
        <v>561</v>
      </c>
    </row>
    <row r="141" spans="1:47" s="2" customFormat="1" ht="12">
      <c r="A141" s="40"/>
      <c r="B141" s="41"/>
      <c r="C141" s="42"/>
      <c r="D141" s="219" t="s">
        <v>164</v>
      </c>
      <c r="E141" s="42"/>
      <c r="F141" s="220" t="s">
        <v>3175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164</v>
      </c>
      <c r="AU141" s="19" t="s">
        <v>81</v>
      </c>
    </row>
    <row r="142" spans="1:65" s="2" customFormat="1" ht="16.5" customHeight="1">
      <c r="A142" s="40"/>
      <c r="B142" s="41"/>
      <c r="C142" s="206" t="s">
        <v>73</v>
      </c>
      <c r="D142" s="206" t="s">
        <v>157</v>
      </c>
      <c r="E142" s="207" t="s">
        <v>3176</v>
      </c>
      <c r="F142" s="208" t="s">
        <v>3177</v>
      </c>
      <c r="G142" s="209" t="s">
        <v>2590</v>
      </c>
      <c r="H142" s="210">
        <v>4</v>
      </c>
      <c r="I142" s="211"/>
      <c r="J142" s="212">
        <f>ROUND(I142*H142,2)</f>
        <v>0</v>
      </c>
      <c r="K142" s="208" t="s">
        <v>28</v>
      </c>
      <c r="L142" s="46"/>
      <c r="M142" s="213" t="s">
        <v>28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162</v>
      </c>
      <c r="AT142" s="217" t="s">
        <v>157</v>
      </c>
      <c r="AU142" s="217" t="s">
        <v>81</v>
      </c>
      <c r="AY142" s="19" t="s">
        <v>154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81</v>
      </c>
      <c r="BK142" s="218">
        <f>ROUND(I142*H142,2)</f>
        <v>0</v>
      </c>
      <c r="BL142" s="19" t="s">
        <v>162</v>
      </c>
      <c r="BM142" s="217" t="s">
        <v>579</v>
      </c>
    </row>
    <row r="143" spans="1:47" s="2" customFormat="1" ht="12">
      <c r="A143" s="40"/>
      <c r="B143" s="41"/>
      <c r="C143" s="42"/>
      <c r="D143" s="219" t="s">
        <v>164</v>
      </c>
      <c r="E143" s="42"/>
      <c r="F143" s="220" t="s">
        <v>3177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164</v>
      </c>
      <c r="AU143" s="19" t="s">
        <v>81</v>
      </c>
    </row>
    <row r="144" spans="1:65" s="2" customFormat="1" ht="16.5" customHeight="1">
      <c r="A144" s="40"/>
      <c r="B144" s="41"/>
      <c r="C144" s="206" t="s">
        <v>73</v>
      </c>
      <c r="D144" s="206" t="s">
        <v>157</v>
      </c>
      <c r="E144" s="207" t="s">
        <v>3178</v>
      </c>
      <c r="F144" s="208" t="s">
        <v>3179</v>
      </c>
      <c r="G144" s="209" t="s">
        <v>2590</v>
      </c>
      <c r="H144" s="210">
        <v>2</v>
      </c>
      <c r="I144" s="211"/>
      <c r="J144" s="212">
        <f>ROUND(I144*H144,2)</f>
        <v>0</v>
      </c>
      <c r="K144" s="208" t="s">
        <v>28</v>
      </c>
      <c r="L144" s="46"/>
      <c r="M144" s="213" t="s">
        <v>28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162</v>
      </c>
      <c r="AT144" s="217" t="s">
        <v>157</v>
      </c>
      <c r="AU144" s="217" t="s">
        <v>81</v>
      </c>
      <c r="AY144" s="19" t="s">
        <v>154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162</v>
      </c>
      <c r="BM144" s="217" t="s">
        <v>597</v>
      </c>
    </row>
    <row r="145" spans="1:47" s="2" customFormat="1" ht="12">
      <c r="A145" s="40"/>
      <c r="B145" s="41"/>
      <c r="C145" s="42"/>
      <c r="D145" s="219" t="s">
        <v>164</v>
      </c>
      <c r="E145" s="42"/>
      <c r="F145" s="220" t="s">
        <v>3179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164</v>
      </c>
      <c r="AU145" s="19" t="s">
        <v>81</v>
      </c>
    </row>
    <row r="146" spans="1:65" s="2" customFormat="1" ht="16.5" customHeight="1">
      <c r="A146" s="40"/>
      <c r="B146" s="41"/>
      <c r="C146" s="206" t="s">
        <v>73</v>
      </c>
      <c r="D146" s="206" t="s">
        <v>157</v>
      </c>
      <c r="E146" s="207" t="s">
        <v>3180</v>
      </c>
      <c r="F146" s="208" t="s">
        <v>3181</v>
      </c>
      <c r="G146" s="209" t="s">
        <v>2590</v>
      </c>
      <c r="H146" s="210">
        <v>2</v>
      </c>
      <c r="I146" s="211"/>
      <c r="J146" s="212">
        <f>ROUND(I146*H146,2)</f>
        <v>0</v>
      </c>
      <c r="K146" s="208" t="s">
        <v>28</v>
      </c>
      <c r="L146" s="46"/>
      <c r="M146" s="213" t="s">
        <v>28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162</v>
      </c>
      <c r="AT146" s="217" t="s">
        <v>157</v>
      </c>
      <c r="AU146" s="217" t="s">
        <v>81</v>
      </c>
      <c r="AY146" s="19" t="s">
        <v>154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81</v>
      </c>
      <c r="BK146" s="218">
        <f>ROUND(I146*H146,2)</f>
        <v>0</v>
      </c>
      <c r="BL146" s="19" t="s">
        <v>162</v>
      </c>
      <c r="BM146" s="217" t="s">
        <v>614</v>
      </c>
    </row>
    <row r="147" spans="1:47" s="2" customFormat="1" ht="12">
      <c r="A147" s="40"/>
      <c r="B147" s="41"/>
      <c r="C147" s="42"/>
      <c r="D147" s="219" t="s">
        <v>164</v>
      </c>
      <c r="E147" s="42"/>
      <c r="F147" s="220" t="s">
        <v>3181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164</v>
      </c>
      <c r="AU147" s="19" t="s">
        <v>81</v>
      </c>
    </row>
    <row r="148" spans="1:65" s="2" customFormat="1" ht="21.75" customHeight="1">
      <c r="A148" s="40"/>
      <c r="B148" s="41"/>
      <c r="C148" s="206" t="s">
        <v>73</v>
      </c>
      <c r="D148" s="206" t="s">
        <v>157</v>
      </c>
      <c r="E148" s="207" t="s">
        <v>3182</v>
      </c>
      <c r="F148" s="208" t="s">
        <v>3183</v>
      </c>
      <c r="G148" s="209" t="s">
        <v>2590</v>
      </c>
      <c r="H148" s="210">
        <v>2</v>
      </c>
      <c r="I148" s="211"/>
      <c r="J148" s="212">
        <f>ROUND(I148*H148,2)</f>
        <v>0</v>
      </c>
      <c r="K148" s="208" t="s">
        <v>28</v>
      </c>
      <c r="L148" s="46"/>
      <c r="M148" s="213" t="s">
        <v>28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162</v>
      </c>
      <c r="AT148" s="217" t="s">
        <v>157</v>
      </c>
      <c r="AU148" s="217" t="s">
        <v>81</v>
      </c>
      <c r="AY148" s="19" t="s">
        <v>154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162</v>
      </c>
      <c r="BM148" s="217" t="s">
        <v>634</v>
      </c>
    </row>
    <row r="149" spans="1:47" s="2" customFormat="1" ht="12">
      <c r="A149" s="40"/>
      <c r="B149" s="41"/>
      <c r="C149" s="42"/>
      <c r="D149" s="219" t="s">
        <v>164</v>
      </c>
      <c r="E149" s="42"/>
      <c r="F149" s="220" t="s">
        <v>3183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164</v>
      </c>
      <c r="AU149" s="19" t="s">
        <v>81</v>
      </c>
    </row>
    <row r="150" spans="1:65" s="2" customFormat="1" ht="16.5" customHeight="1">
      <c r="A150" s="40"/>
      <c r="B150" s="41"/>
      <c r="C150" s="206" t="s">
        <v>73</v>
      </c>
      <c r="D150" s="206" t="s">
        <v>157</v>
      </c>
      <c r="E150" s="207" t="s">
        <v>3184</v>
      </c>
      <c r="F150" s="208" t="s">
        <v>3185</v>
      </c>
      <c r="G150" s="209" t="s">
        <v>2590</v>
      </c>
      <c r="H150" s="210">
        <v>2</v>
      </c>
      <c r="I150" s="211"/>
      <c r="J150" s="212">
        <f>ROUND(I150*H150,2)</f>
        <v>0</v>
      </c>
      <c r="K150" s="208" t="s">
        <v>28</v>
      </c>
      <c r="L150" s="46"/>
      <c r="M150" s="213" t="s">
        <v>28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162</v>
      </c>
      <c r="AT150" s="217" t="s">
        <v>157</v>
      </c>
      <c r="AU150" s="217" t="s">
        <v>81</v>
      </c>
      <c r="AY150" s="19" t="s">
        <v>154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81</v>
      </c>
      <c r="BK150" s="218">
        <f>ROUND(I150*H150,2)</f>
        <v>0</v>
      </c>
      <c r="BL150" s="19" t="s">
        <v>162</v>
      </c>
      <c r="BM150" s="217" t="s">
        <v>650</v>
      </c>
    </row>
    <row r="151" spans="1:47" s="2" customFormat="1" ht="12">
      <c r="A151" s="40"/>
      <c r="B151" s="41"/>
      <c r="C151" s="42"/>
      <c r="D151" s="219" t="s">
        <v>164</v>
      </c>
      <c r="E151" s="42"/>
      <c r="F151" s="220" t="s">
        <v>3185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164</v>
      </c>
      <c r="AU151" s="19" t="s">
        <v>81</v>
      </c>
    </row>
    <row r="152" spans="1:65" s="2" customFormat="1" ht="16.5" customHeight="1">
      <c r="A152" s="40"/>
      <c r="B152" s="41"/>
      <c r="C152" s="206" t="s">
        <v>73</v>
      </c>
      <c r="D152" s="206" t="s">
        <v>157</v>
      </c>
      <c r="E152" s="207" t="s">
        <v>3186</v>
      </c>
      <c r="F152" s="208" t="s">
        <v>3187</v>
      </c>
      <c r="G152" s="209" t="s">
        <v>2590</v>
      </c>
      <c r="H152" s="210">
        <v>16</v>
      </c>
      <c r="I152" s="211"/>
      <c r="J152" s="212">
        <f>ROUND(I152*H152,2)</f>
        <v>0</v>
      </c>
      <c r="K152" s="208" t="s">
        <v>28</v>
      </c>
      <c r="L152" s="46"/>
      <c r="M152" s="213" t="s">
        <v>28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162</v>
      </c>
      <c r="AT152" s="217" t="s">
        <v>157</v>
      </c>
      <c r="AU152" s="217" t="s">
        <v>81</v>
      </c>
      <c r="AY152" s="19" t="s">
        <v>154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81</v>
      </c>
      <c r="BK152" s="218">
        <f>ROUND(I152*H152,2)</f>
        <v>0</v>
      </c>
      <c r="BL152" s="19" t="s">
        <v>162</v>
      </c>
      <c r="BM152" s="217" t="s">
        <v>669</v>
      </c>
    </row>
    <row r="153" spans="1:47" s="2" customFormat="1" ht="12">
      <c r="A153" s="40"/>
      <c r="B153" s="41"/>
      <c r="C153" s="42"/>
      <c r="D153" s="219" t="s">
        <v>164</v>
      </c>
      <c r="E153" s="42"/>
      <c r="F153" s="220" t="s">
        <v>3187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164</v>
      </c>
      <c r="AU153" s="19" t="s">
        <v>81</v>
      </c>
    </row>
    <row r="154" spans="1:65" s="2" customFormat="1" ht="16.5" customHeight="1">
      <c r="A154" s="40"/>
      <c r="B154" s="41"/>
      <c r="C154" s="206" t="s">
        <v>73</v>
      </c>
      <c r="D154" s="206" t="s">
        <v>157</v>
      </c>
      <c r="E154" s="207" t="s">
        <v>3188</v>
      </c>
      <c r="F154" s="208" t="s">
        <v>3189</v>
      </c>
      <c r="G154" s="209" t="s">
        <v>2590</v>
      </c>
      <c r="H154" s="210">
        <v>8</v>
      </c>
      <c r="I154" s="211"/>
      <c r="J154" s="212">
        <f>ROUND(I154*H154,2)</f>
        <v>0</v>
      </c>
      <c r="K154" s="208" t="s">
        <v>28</v>
      </c>
      <c r="L154" s="46"/>
      <c r="M154" s="213" t="s">
        <v>28</v>
      </c>
      <c r="N154" s="214" t="s">
        <v>44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162</v>
      </c>
      <c r="AT154" s="217" t="s">
        <v>157</v>
      </c>
      <c r="AU154" s="217" t="s">
        <v>81</v>
      </c>
      <c r="AY154" s="19" t="s">
        <v>154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81</v>
      </c>
      <c r="BK154" s="218">
        <f>ROUND(I154*H154,2)</f>
        <v>0</v>
      </c>
      <c r="BL154" s="19" t="s">
        <v>162</v>
      </c>
      <c r="BM154" s="217" t="s">
        <v>686</v>
      </c>
    </row>
    <row r="155" spans="1:47" s="2" customFormat="1" ht="12">
      <c r="A155" s="40"/>
      <c r="B155" s="41"/>
      <c r="C155" s="42"/>
      <c r="D155" s="219" t="s">
        <v>164</v>
      </c>
      <c r="E155" s="42"/>
      <c r="F155" s="220" t="s">
        <v>3189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164</v>
      </c>
      <c r="AU155" s="19" t="s">
        <v>81</v>
      </c>
    </row>
    <row r="156" spans="1:65" s="2" customFormat="1" ht="16.5" customHeight="1">
      <c r="A156" s="40"/>
      <c r="B156" s="41"/>
      <c r="C156" s="206" t="s">
        <v>73</v>
      </c>
      <c r="D156" s="206" t="s">
        <v>157</v>
      </c>
      <c r="E156" s="207" t="s">
        <v>3190</v>
      </c>
      <c r="F156" s="208" t="s">
        <v>3191</v>
      </c>
      <c r="G156" s="209" t="s">
        <v>2590</v>
      </c>
      <c r="H156" s="210">
        <v>8</v>
      </c>
      <c r="I156" s="211"/>
      <c r="J156" s="212">
        <f>ROUND(I156*H156,2)</f>
        <v>0</v>
      </c>
      <c r="K156" s="208" t="s">
        <v>28</v>
      </c>
      <c r="L156" s="46"/>
      <c r="M156" s="213" t="s">
        <v>28</v>
      </c>
      <c r="N156" s="214" t="s">
        <v>44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162</v>
      </c>
      <c r="AT156" s="217" t="s">
        <v>157</v>
      </c>
      <c r="AU156" s="217" t="s">
        <v>81</v>
      </c>
      <c r="AY156" s="19" t="s">
        <v>154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162</v>
      </c>
      <c r="BM156" s="217" t="s">
        <v>700</v>
      </c>
    </row>
    <row r="157" spans="1:47" s="2" customFormat="1" ht="12">
      <c r="A157" s="40"/>
      <c r="B157" s="41"/>
      <c r="C157" s="42"/>
      <c r="D157" s="219" t="s">
        <v>164</v>
      </c>
      <c r="E157" s="42"/>
      <c r="F157" s="220" t="s">
        <v>3191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164</v>
      </c>
      <c r="AU157" s="19" t="s">
        <v>81</v>
      </c>
    </row>
    <row r="158" spans="1:65" s="2" customFormat="1" ht="16.5" customHeight="1">
      <c r="A158" s="40"/>
      <c r="B158" s="41"/>
      <c r="C158" s="206" t="s">
        <v>73</v>
      </c>
      <c r="D158" s="206" t="s">
        <v>157</v>
      </c>
      <c r="E158" s="207" t="s">
        <v>3192</v>
      </c>
      <c r="F158" s="208" t="s">
        <v>3193</v>
      </c>
      <c r="G158" s="209" t="s">
        <v>2590</v>
      </c>
      <c r="H158" s="210">
        <v>16</v>
      </c>
      <c r="I158" s="211"/>
      <c r="J158" s="212">
        <f>ROUND(I158*H158,2)</f>
        <v>0</v>
      </c>
      <c r="K158" s="208" t="s">
        <v>28</v>
      </c>
      <c r="L158" s="46"/>
      <c r="M158" s="213" t="s">
        <v>28</v>
      </c>
      <c r="N158" s="214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162</v>
      </c>
      <c r="AT158" s="217" t="s">
        <v>157</v>
      </c>
      <c r="AU158" s="217" t="s">
        <v>81</v>
      </c>
      <c r="AY158" s="19" t="s">
        <v>154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162</v>
      </c>
      <c r="BM158" s="217" t="s">
        <v>717</v>
      </c>
    </row>
    <row r="159" spans="1:47" s="2" customFormat="1" ht="12">
      <c r="A159" s="40"/>
      <c r="B159" s="41"/>
      <c r="C159" s="42"/>
      <c r="D159" s="219" t="s">
        <v>164</v>
      </c>
      <c r="E159" s="42"/>
      <c r="F159" s="220" t="s">
        <v>3193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164</v>
      </c>
      <c r="AU159" s="19" t="s">
        <v>81</v>
      </c>
    </row>
    <row r="160" spans="1:65" s="2" customFormat="1" ht="16.5" customHeight="1">
      <c r="A160" s="40"/>
      <c r="B160" s="41"/>
      <c r="C160" s="206" t="s">
        <v>73</v>
      </c>
      <c r="D160" s="206" t="s">
        <v>157</v>
      </c>
      <c r="E160" s="207" t="s">
        <v>3194</v>
      </c>
      <c r="F160" s="208" t="s">
        <v>3195</v>
      </c>
      <c r="G160" s="209" t="s">
        <v>2590</v>
      </c>
      <c r="H160" s="210">
        <v>16</v>
      </c>
      <c r="I160" s="211"/>
      <c r="J160" s="212">
        <f>ROUND(I160*H160,2)</f>
        <v>0</v>
      </c>
      <c r="K160" s="208" t="s">
        <v>28</v>
      </c>
      <c r="L160" s="46"/>
      <c r="M160" s="213" t="s">
        <v>28</v>
      </c>
      <c r="N160" s="214" t="s">
        <v>44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162</v>
      </c>
      <c r="AT160" s="217" t="s">
        <v>157</v>
      </c>
      <c r="AU160" s="217" t="s">
        <v>81</v>
      </c>
      <c r="AY160" s="19" t="s">
        <v>154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81</v>
      </c>
      <c r="BK160" s="218">
        <f>ROUND(I160*H160,2)</f>
        <v>0</v>
      </c>
      <c r="BL160" s="19" t="s">
        <v>162</v>
      </c>
      <c r="BM160" s="217" t="s">
        <v>730</v>
      </c>
    </row>
    <row r="161" spans="1:47" s="2" customFormat="1" ht="12">
      <c r="A161" s="40"/>
      <c r="B161" s="41"/>
      <c r="C161" s="42"/>
      <c r="D161" s="219" t="s">
        <v>164</v>
      </c>
      <c r="E161" s="42"/>
      <c r="F161" s="220" t="s">
        <v>3195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164</v>
      </c>
      <c r="AU161" s="19" t="s">
        <v>81</v>
      </c>
    </row>
    <row r="162" spans="1:65" s="2" customFormat="1" ht="24.15" customHeight="1">
      <c r="A162" s="40"/>
      <c r="B162" s="41"/>
      <c r="C162" s="206" t="s">
        <v>73</v>
      </c>
      <c r="D162" s="206" t="s">
        <v>157</v>
      </c>
      <c r="E162" s="207" t="s">
        <v>3196</v>
      </c>
      <c r="F162" s="208" t="s">
        <v>3197</v>
      </c>
      <c r="G162" s="209" t="s">
        <v>190</v>
      </c>
      <c r="H162" s="210">
        <v>80</v>
      </c>
      <c r="I162" s="211"/>
      <c r="J162" s="212">
        <f>ROUND(I162*H162,2)</f>
        <v>0</v>
      </c>
      <c r="K162" s="208" t="s">
        <v>28</v>
      </c>
      <c r="L162" s="46"/>
      <c r="M162" s="213" t="s">
        <v>28</v>
      </c>
      <c r="N162" s="214" t="s">
        <v>44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162</v>
      </c>
      <c r="AT162" s="217" t="s">
        <v>157</v>
      </c>
      <c r="AU162" s="217" t="s">
        <v>81</v>
      </c>
      <c r="AY162" s="19" t="s">
        <v>154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81</v>
      </c>
      <c r="BK162" s="218">
        <f>ROUND(I162*H162,2)</f>
        <v>0</v>
      </c>
      <c r="BL162" s="19" t="s">
        <v>162</v>
      </c>
      <c r="BM162" s="217" t="s">
        <v>745</v>
      </c>
    </row>
    <row r="163" spans="1:47" s="2" customFormat="1" ht="12">
      <c r="A163" s="40"/>
      <c r="B163" s="41"/>
      <c r="C163" s="42"/>
      <c r="D163" s="219" t="s">
        <v>164</v>
      </c>
      <c r="E163" s="42"/>
      <c r="F163" s="220" t="s">
        <v>3197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164</v>
      </c>
      <c r="AU163" s="19" t="s">
        <v>81</v>
      </c>
    </row>
    <row r="164" spans="1:65" s="2" customFormat="1" ht="16.5" customHeight="1">
      <c r="A164" s="40"/>
      <c r="B164" s="41"/>
      <c r="C164" s="206" t="s">
        <v>73</v>
      </c>
      <c r="D164" s="206" t="s">
        <v>157</v>
      </c>
      <c r="E164" s="207" t="s">
        <v>3198</v>
      </c>
      <c r="F164" s="208" t="s">
        <v>3199</v>
      </c>
      <c r="G164" s="209" t="s">
        <v>190</v>
      </c>
      <c r="H164" s="210">
        <v>10</v>
      </c>
      <c r="I164" s="211"/>
      <c r="J164" s="212">
        <f>ROUND(I164*H164,2)</f>
        <v>0</v>
      </c>
      <c r="K164" s="208" t="s">
        <v>28</v>
      </c>
      <c r="L164" s="46"/>
      <c r="M164" s="213" t="s">
        <v>28</v>
      </c>
      <c r="N164" s="214" t="s">
        <v>44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162</v>
      </c>
      <c r="AT164" s="217" t="s">
        <v>157</v>
      </c>
      <c r="AU164" s="217" t="s">
        <v>81</v>
      </c>
      <c r="AY164" s="19" t="s">
        <v>154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81</v>
      </c>
      <c r="BK164" s="218">
        <f>ROUND(I164*H164,2)</f>
        <v>0</v>
      </c>
      <c r="BL164" s="19" t="s">
        <v>162</v>
      </c>
      <c r="BM164" s="217" t="s">
        <v>759</v>
      </c>
    </row>
    <row r="165" spans="1:47" s="2" customFormat="1" ht="12">
      <c r="A165" s="40"/>
      <c r="B165" s="41"/>
      <c r="C165" s="42"/>
      <c r="D165" s="219" t="s">
        <v>164</v>
      </c>
      <c r="E165" s="42"/>
      <c r="F165" s="220" t="s">
        <v>3199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164</v>
      </c>
      <c r="AU165" s="19" t="s">
        <v>81</v>
      </c>
    </row>
    <row r="166" spans="1:65" s="2" customFormat="1" ht="16.5" customHeight="1">
      <c r="A166" s="40"/>
      <c r="B166" s="41"/>
      <c r="C166" s="206" t="s">
        <v>73</v>
      </c>
      <c r="D166" s="206" t="s">
        <v>157</v>
      </c>
      <c r="E166" s="207" t="s">
        <v>3200</v>
      </c>
      <c r="F166" s="208" t="s">
        <v>3201</v>
      </c>
      <c r="G166" s="209" t="s">
        <v>190</v>
      </c>
      <c r="H166" s="210">
        <v>1400</v>
      </c>
      <c r="I166" s="211"/>
      <c r="J166" s="212">
        <f>ROUND(I166*H166,2)</f>
        <v>0</v>
      </c>
      <c r="K166" s="208" t="s">
        <v>28</v>
      </c>
      <c r="L166" s="46"/>
      <c r="M166" s="213" t="s">
        <v>28</v>
      </c>
      <c r="N166" s="214" t="s">
        <v>44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162</v>
      </c>
      <c r="AT166" s="217" t="s">
        <v>157</v>
      </c>
      <c r="AU166" s="217" t="s">
        <v>81</v>
      </c>
      <c r="AY166" s="19" t="s">
        <v>154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162</v>
      </c>
      <c r="BM166" s="217" t="s">
        <v>777</v>
      </c>
    </row>
    <row r="167" spans="1:47" s="2" customFormat="1" ht="12">
      <c r="A167" s="40"/>
      <c r="B167" s="41"/>
      <c r="C167" s="42"/>
      <c r="D167" s="219" t="s">
        <v>164</v>
      </c>
      <c r="E167" s="42"/>
      <c r="F167" s="220" t="s">
        <v>3201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164</v>
      </c>
      <c r="AU167" s="19" t="s">
        <v>81</v>
      </c>
    </row>
    <row r="168" spans="1:65" s="2" customFormat="1" ht="24.15" customHeight="1">
      <c r="A168" s="40"/>
      <c r="B168" s="41"/>
      <c r="C168" s="206" t="s">
        <v>73</v>
      </c>
      <c r="D168" s="206" t="s">
        <v>157</v>
      </c>
      <c r="E168" s="207" t="s">
        <v>3202</v>
      </c>
      <c r="F168" s="208" t="s">
        <v>3203</v>
      </c>
      <c r="G168" s="209" t="s">
        <v>190</v>
      </c>
      <c r="H168" s="210">
        <v>120</v>
      </c>
      <c r="I168" s="211"/>
      <c r="J168" s="212">
        <f>ROUND(I168*H168,2)</f>
        <v>0</v>
      </c>
      <c r="K168" s="208" t="s">
        <v>28</v>
      </c>
      <c r="L168" s="46"/>
      <c r="M168" s="213" t="s">
        <v>28</v>
      </c>
      <c r="N168" s="214" t="s">
        <v>44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162</v>
      </c>
      <c r="AT168" s="217" t="s">
        <v>157</v>
      </c>
      <c r="AU168" s="217" t="s">
        <v>81</v>
      </c>
      <c r="AY168" s="19" t="s">
        <v>154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81</v>
      </c>
      <c r="BK168" s="218">
        <f>ROUND(I168*H168,2)</f>
        <v>0</v>
      </c>
      <c r="BL168" s="19" t="s">
        <v>162</v>
      </c>
      <c r="BM168" s="217" t="s">
        <v>793</v>
      </c>
    </row>
    <row r="169" spans="1:47" s="2" customFormat="1" ht="12">
      <c r="A169" s="40"/>
      <c r="B169" s="41"/>
      <c r="C169" s="42"/>
      <c r="D169" s="219" t="s">
        <v>164</v>
      </c>
      <c r="E169" s="42"/>
      <c r="F169" s="220" t="s">
        <v>3203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164</v>
      </c>
      <c r="AU169" s="19" t="s">
        <v>81</v>
      </c>
    </row>
    <row r="170" spans="1:65" s="2" customFormat="1" ht="21.75" customHeight="1">
      <c r="A170" s="40"/>
      <c r="B170" s="41"/>
      <c r="C170" s="206" t="s">
        <v>73</v>
      </c>
      <c r="D170" s="206" t="s">
        <v>157</v>
      </c>
      <c r="E170" s="207" t="s">
        <v>3204</v>
      </c>
      <c r="F170" s="208" t="s">
        <v>3127</v>
      </c>
      <c r="G170" s="209" t="s">
        <v>190</v>
      </c>
      <c r="H170" s="210">
        <v>120</v>
      </c>
      <c r="I170" s="211"/>
      <c r="J170" s="212">
        <f>ROUND(I170*H170,2)</f>
        <v>0</v>
      </c>
      <c r="K170" s="208" t="s">
        <v>28</v>
      </c>
      <c r="L170" s="46"/>
      <c r="M170" s="213" t="s">
        <v>28</v>
      </c>
      <c r="N170" s="214" t="s">
        <v>44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162</v>
      </c>
      <c r="AT170" s="217" t="s">
        <v>157</v>
      </c>
      <c r="AU170" s="217" t="s">
        <v>81</v>
      </c>
      <c r="AY170" s="19" t="s">
        <v>154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81</v>
      </c>
      <c r="BK170" s="218">
        <f>ROUND(I170*H170,2)</f>
        <v>0</v>
      </c>
      <c r="BL170" s="19" t="s">
        <v>162</v>
      </c>
      <c r="BM170" s="217" t="s">
        <v>818</v>
      </c>
    </row>
    <row r="171" spans="1:47" s="2" customFormat="1" ht="12">
      <c r="A171" s="40"/>
      <c r="B171" s="41"/>
      <c r="C171" s="42"/>
      <c r="D171" s="219" t="s">
        <v>164</v>
      </c>
      <c r="E171" s="42"/>
      <c r="F171" s="220" t="s">
        <v>3127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164</v>
      </c>
      <c r="AU171" s="19" t="s">
        <v>81</v>
      </c>
    </row>
    <row r="172" spans="1:65" s="2" customFormat="1" ht="16.5" customHeight="1">
      <c r="A172" s="40"/>
      <c r="B172" s="41"/>
      <c r="C172" s="206" t="s">
        <v>73</v>
      </c>
      <c r="D172" s="206" t="s">
        <v>157</v>
      </c>
      <c r="E172" s="207" t="s">
        <v>3205</v>
      </c>
      <c r="F172" s="208" t="s">
        <v>3129</v>
      </c>
      <c r="G172" s="209" t="s">
        <v>748</v>
      </c>
      <c r="H172" s="210">
        <v>1</v>
      </c>
      <c r="I172" s="211"/>
      <c r="J172" s="212">
        <f>ROUND(I172*H172,2)</f>
        <v>0</v>
      </c>
      <c r="K172" s="208" t="s">
        <v>28</v>
      </c>
      <c r="L172" s="46"/>
      <c r="M172" s="213" t="s">
        <v>28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162</v>
      </c>
      <c r="AT172" s="217" t="s">
        <v>157</v>
      </c>
      <c r="AU172" s="217" t="s">
        <v>81</v>
      </c>
      <c r="AY172" s="19" t="s">
        <v>154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81</v>
      </c>
      <c r="BK172" s="218">
        <f>ROUND(I172*H172,2)</f>
        <v>0</v>
      </c>
      <c r="BL172" s="19" t="s">
        <v>162</v>
      </c>
      <c r="BM172" s="217" t="s">
        <v>836</v>
      </c>
    </row>
    <row r="173" spans="1:47" s="2" customFormat="1" ht="12">
      <c r="A173" s="40"/>
      <c r="B173" s="41"/>
      <c r="C173" s="42"/>
      <c r="D173" s="219" t="s">
        <v>164</v>
      </c>
      <c r="E173" s="42"/>
      <c r="F173" s="220" t="s">
        <v>3129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164</v>
      </c>
      <c r="AU173" s="19" t="s">
        <v>81</v>
      </c>
    </row>
    <row r="174" spans="1:65" s="2" customFormat="1" ht="16.5" customHeight="1">
      <c r="A174" s="40"/>
      <c r="B174" s="41"/>
      <c r="C174" s="206" t="s">
        <v>73</v>
      </c>
      <c r="D174" s="206" t="s">
        <v>157</v>
      </c>
      <c r="E174" s="207" t="s">
        <v>3206</v>
      </c>
      <c r="F174" s="208" t="s">
        <v>3131</v>
      </c>
      <c r="G174" s="209" t="s">
        <v>748</v>
      </c>
      <c r="H174" s="210">
        <v>1</v>
      </c>
      <c r="I174" s="211"/>
      <c r="J174" s="212">
        <f>ROUND(I174*H174,2)</f>
        <v>0</v>
      </c>
      <c r="K174" s="208" t="s">
        <v>28</v>
      </c>
      <c r="L174" s="46"/>
      <c r="M174" s="213" t="s">
        <v>28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162</v>
      </c>
      <c r="AT174" s="217" t="s">
        <v>157</v>
      </c>
      <c r="AU174" s="217" t="s">
        <v>81</v>
      </c>
      <c r="AY174" s="19" t="s">
        <v>154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81</v>
      </c>
      <c r="BK174" s="218">
        <f>ROUND(I174*H174,2)</f>
        <v>0</v>
      </c>
      <c r="BL174" s="19" t="s">
        <v>162</v>
      </c>
      <c r="BM174" s="217" t="s">
        <v>856</v>
      </c>
    </row>
    <row r="175" spans="1:47" s="2" customFormat="1" ht="12">
      <c r="A175" s="40"/>
      <c r="B175" s="41"/>
      <c r="C175" s="42"/>
      <c r="D175" s="219" t="s">
        <v>164</v>
      </c>
      <c r="E175" s="42"/>
      <c r="F175" s="220" t="s">
        <v>3131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164</v>
      </c>
      <c r="AU175" s="19" t="s">
        <v>81</v>
      </c>
    </row>
    <row r="176" spans="1:65" s="2" customFormat="1" ht="16.5" customHeight="1">
      <c r="A176" s="40"/>
      <c r="B176" s="41"/>
      <c r="C176" s="206" t="s">
        <v>73</v>
      </c>
      <c r="D176" s="206" t="s">
        <v>157</v>
      </c>
      <c r="E176" s="207" t="s">
        <v>3207</v>
      </c>
      <c r="F176" s="208" t="s">
        <v>3133</v>
      </c>
      <c r="G176" s="209" t="s">
        <v>748</v>
      </c>
      <c r="H176" s="210">
        <v>1</v>
      </c>
      <c r="I176" s="211"/>
      <c r="J176" s="212">
        <f>ROUND(I176*H176,2)</f>
        <v>0</v>
      </c>
      <c r="K176" s="208" t="s">
        <v>28</v>
      </c>
      <c r="L176" s="46"/>
      <c r="M176" s="213" t="s">
        <v>28</v>
      </c>
      <c r="N176" s="214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162</v>
      </c>
      <c r="AT176" s="217" t="s">
        <v>157</v>
      </c>
      <c r="AU176" s="217" t="s">
        <v>81</v>
      </c>
      <c r="AY176" s="19" t="s">
        <v>154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81</v>
      </c>
      <c r="BK176" s="218">
        <f>ROUND(I176*H176,2)</f>
        <v>0</v>
      </c>
      <c r="BL176" s="19" t="s">
        <v>162</v>
      </c>
      <c r="BM176" s="217" t="s">
        <v>891</v>
      </c>
    </row>
    <row r="177" spans="1:47" s="2" customFormat="1" ht="12">
      <c r="A177" s="40"/>
      <c r="B177" s="41"/>
      <c r="C177" s="42"/>
      <c r="D177" s="219" t="s">
        <v>164</v>
      </c>
      <c r="E177" s="42"/>
      <c r="F177" s="220" t="s">
        <v>3133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164</v>
      </c>
      <c r="AU177" s="19" t="s">
        <v>81</v>
      </c>
    </row>
    <row r="178" spans="1:65" s="2" customFormat="1" ht="16.5" customHeight="1">
      <c r="A178" s="40"/>
      <c r="B178" s="41"/>
      <c r="C178" s="206" t="s">
        <v>73</v>
      </c>
      <c r="D178" s="206" t="s">
        <v>157</v>
      </c>
      <c r="E178" s="207" t="s">
        <v>3208</v>
      </c>
      <c r="F178" s="208" t="s">
        <v>3135</v>
      </c>
      <c r="G178" s="209" t="s">
        <v>748</v>
      </c>
      <c r="H178" s="210">
        <v>1</v>
      </c>
      <c r="I178" s="211"/>
      <c r="J178" s="212">
        <f>ROUND(I178*H178,2)</f>
        <v>0</v>
      </c>
      <c r="K178" s="208" t="s">
        <v>28</v>
      </c>
      <c r="L178" s="46"/>
      <c r="M178" s="213" t="s">
        <v>28</v>
      </c>
      <c r="N178" s="214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162</v>
      </c>
      <c r="AT178" s="217" t="s">
        <v>157</v>
      </c>
      <c r="AU178" s="217" t="s">
        <v>81</v>
      </c>
      <c r="AY178" s="19" t="s">
        <v>154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81</v>
      </c>
      <c r="BK178" s="218">
        <f>ROUND(I178*H178,2)</f>
        <v>0</v>
      </c>
      <c r="BL178" s="19" t="s">
        <v>162</v>
      </c>
      <c r="BM178" s="217" t="s">
        <v>911</v>
      </c>
    </row>
    <row r="179" spans="1:47" s="2" customFormat="1" ht="12">
      <c r="A179" s="40"/>
      <c r="B179" s="41"/>
      <c r="C179" s="42"/>
      <c r="D179" s="219" t="s">
        <v>164</v>
      </c>
      <c r="E179" s="42"/>
      <c r="F179" s="220" t="s">
        <v>3135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164</v>
      </c>
      <c r="AU179" s="19" t="s">
        <v>81</v>
      </c>
    </row>
    <row r="180" spans="1:65" s="2" customFormat="1" ht="16.5" customHeight="1">
      <c r="A180" s="40"/>
      <c r="B180" s="41"/>
      <c r="C180" s="206" t="s">
        <v>73</v>
      </c>
      <c r="D180" s="206" t="s">
        <v>157</v>
      </c>
      <c r="E180" s="207" t="s">
        <v>3209</v>
      </c>
      <c r="F180" s="208" t="s">
        <v>3137</v>
      </c>
      <c r="G180" s="209" t="s">
        <v>748</v>
      </c>
      <c r="H180" s="210">
        <v>1</v>
      </c>
      <c r="I180" s="211"/>
      <c r="J180" s="212">
        <f>ROUND(I180*H180,2)</f>
        <v>0</v>
      </c>
      <c r="K180" s="208" t="s">
        <v>28</v>
      </c>
      <c r="L180" s="46"/>
      <c r="M180" s="213" t="s">
        <v>28</v>
      </c>
      <c r="N180" s="214" t="s">
        <v>44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162</v>
      </c>
      <c r="AT180" s="217" t="s">
        <v>157</v>
      </c>
      <c r="AU180" s="217" t="s">
        <v>81</v>
      </c>
      <c r="AY180" s="19" t="s">
        <v>154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81</v>
      </c>
      <c r="BK180" s="218">
        <f>ROUND(I180*H180,2)</f>
        <v>0</v>
      </c>
      <c r="BL180" s="19" t="s">
        <v>162</v>
      </c>
      <c r="BM180" s="217" t="s">
        <v>932</v>
      </c>
    </row>
    <row r="181" spans="1:47" s="2" customFormat="1" ht="12">
      <c r="A181" s="40"/>
      <c r="B181" s="41"/>
      <c r="C181" s="42"/>
      <c r="D181" s="219" t="s">
        <v>164</v>
      </c>
      <c r="E181" s="42"/>
      <c r="F181" s="220" t="s">
        <v>3137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164</v>
      </c>
      <c r="AU181" s="19" t="s">
        <v>81</v>
      </c>
    </row>
    <row r="182" spans="1:65" s="2" customFormat="1" ht="16.5" customHeight="1">
      <c r="A182" s="40"/>
      <c r="B182" s="41"/>
      <c r="C182" s="206" t="s">
        <v>73</v>
      </c>
      <c r="D182" s="206" t="s">
        <v>157</v>
      </c>
      <c r="E182" s="207" t="s">
        <v>3210</v>
      </c>
      <c r="F182" s="208" t="s">
        <v>3139</v>
      </c>
      <c r="G182" s="209" t="s">
        <v>748</v>
      </c>
      <c r="H182" s="210">
        <v>1</v>
      </c>
      <c r="I182" s="211"/>
      <c r="J182" s="212">
        <f>ROUND(I182*H182,2)</f>
        <v>0</v>
      </c>
      <c r="K182" s="208" t="s">
        <v>28</v>
      </c>
      <c r="L182" s="46"/>
      <c r="M182" s="213" t="s">
        <v>28</v>
      </c>
      <c r="N182" s="214" t="s">
        <v>44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162</v>
      </c>
      <c r="AT182" s="217" t="s">
        <v>157</v>
      </c>
      <c r="AU182" s="217" t="s">
        <v>81</v>
      </c>
      <c r="AY182" s="19" t="s">
        <v>154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81</v>
      </c>
      <c r="BK182" s="218">
        <f>ROUND(I182*H182,2)</f>
        <v>0</v>
      </c>
      <c r="BL182" s="19" t="s">
        <v>162</v>
      </c>
      <c r="BM182" s="217" t="s">
        <v>954</v>
      </c>
    </row>
    <row r="183" spans="1:47" s="2" customFormat="1" ht="12">
      <c r="A183" s="40"/>
      <c r="B183" s="41"/>
      <c r="C183" s="42"/>
      <c r="D183" s="219" t="s">
        <v>164</v>
      </c>
      <c r="E183" s="42"/>
      <c r="F183" s="220" t="s">
        <v>3139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164</v>
      </c>
      <c r="AU183" s="19" t="s">
        <v>81</v>
      </c>
    </row>
    <row r="184" spans="1:65" s="2" customFormat="1" ht="16.5" customHeight="1">
      <c r="A184" s="40"/>
      <c r="B184" s="41"/>
      <c r="C184" s="206" t="s">
        <v>73</v>
      </c>
      <c r="D184" s="206" t="s">
        <v>157</v>
      </c>
      <c r="E184" s="207" t="s">
        <v>3211</v>
      </c>
      <c r="F184" s="208" t="s">
        <v>3141</v>
      </c>
      <c r="G184" s="209" t="s">
        <v>748</v>
      </c>
      <c r="H184" s="210">
        <v>1</v>
      </c>
      <c r="I184" s="211"/>
      <c r="J184" s="212">
        <f>ROUND(I184*H184,2)</f>
        <v>0</v>
      </c>
      <c r="K184" s="208" t="s">
        <v>28</v>
      </c>
      <c r="L184" s="46"/>
      <c r="M184" s="213" t="s">
        <v>28</v>
      </c>
      <c r="N184" s="214" t="s">
        <v>44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162</v>
      </c>
      <c r="AT184" s="217" t="s">
        <v>157</v>
      </c>
      <c r="AU184" s="217" t="s">
        <v>81</v>
      </c>
      <c r="AY184" s="19" t="s">
        <v>154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81</v>
      </c>
      <c r="BK184" s="218">
        <f>ROUND(I184*H184,2)</f>
        <v>0</v>
      </c>
      <c r="BL184" s="19" t="s">
        <v>162</v>
      </c>
      <c r="BM184" s="217" t="s">
        <v>970</v>
      </c>
    </row>
    <row r="185" spans="1:47" s="2" customFormat="1" ht="12">
      <c r="A185" s="40"/>
      <c r="B185" s="41"/>
      <c r="C185" s="42"/>
      <c r="D185" s="219" t="s">
        <v>164</v>
      </c>
      <c r="E185" s="42"/>
      <c r="F185" s="220" t="s">
        <v>3141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164</v>
      </c>
      <c r="AU185" s="19" t="s">
        <v>81</v>
      </c>
    </row>
    <row r="186" spans="1:65" s="2" customFormat="1" ht="16.5" customHeight="1">
      <c r="A186" s="40"/>
      <c r="B186" s="41"/>
      <c r="C186" s="206" t="s">
        <v>73</v>
      </c>
      <c r="D186" s="206" t="s">
        <v>157</v>
      </c>
      <c r="E186" s="207" t="s">
        <v>3212</v>
      </c>
      <c r="F186" s="208" t="s">
        <v>3143</v>
      </c>
      <c r="G186" s="209" t="s">
        <v>748</v>
      </c>
      <c r="H186" s="210">
        <v>1</v>
      </c>
      <c r="I186" s="211"/>
      <c r="J186" s="212">
        <f>ROUND(I186*H186,2)</f>
        <v>0</v>
      </c>
      <c r="K186" s="208" t="s">
        <v>28</v>
      </c>
      <c r="L186" s="46"/>
      <c r="M186" s="213" t="s">
        <v>28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162</v>
      </c>
      <c r="AT186" s="217" t="s">
        <v>157</v>
      </c>
      <c r="AU186" s="217" t="s">
        <v>81</v>
      </c>
      <c r="AY186" s="19" t="s">
        <v>154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81</v>
      </c>
      <c r="BK186" s="218">
        <f>ROUND(I186*H186,2)</f>
        <v>0</v>
      </c>
      <c r="BL186" s="19" t="s">
        <v>162</v>
      </c>
      <c r="BM186" s="217" t="s">
        <v>986</v>
      </c>
    </row>
    <row r="187" spans="1:47" s="2" customFormat="1" ht="12">
      <c r="A187" s="40"/>
      <c r="B187" s="41"/>
      <c r="C187" s="42"/>
      <c r="D187" s="219" t="s">
        <v>164</v>
      </c>
      <c r="E187" s="42"/>
      <c r="F187" s="220" t="s">
        <v>3143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164</v>
      </c>
      <c r="AU187" s="19" t="s">
        <v>81</v>
      </c>
    </row>
    <row r="188" spans="1:63" s="12" customFormat="1" ht="25.9" customHeight="1">
      <c r="A188" s="12"/>
      <c r="B188" s="190"/>
      <c r="C188" s="191"/>
      <c r="D188" s="192" t="s">
        <v>72</v>
      </c>
      <c r="E188" s="193" t="s">
        <v>3213</v>
      </c>
      <c r="F188" s="193" t="s">
        <v>3214</v>
      </c>
      <c r="G188" s="191"/>
      <c r="H188" s="191"/>
      <c r="I188" s="194"/>
      <c r="J188" s="195">
        <f>BK188</f>
        <v>0</v>
      </c>
      <c r="K188" s="191"/>
      <c r="L188" s="196"/>
      <c r="M188" s="197"/>
      <c r="N188" s="198"/>
      <c r="O188" s="198"/>
      <c r="P188" s="199">
        <f>SUM(P189:P210)</f>
        <v>0</v>
      </c>
      <c r="Q188" s="198"/>
      <c r="R188" s="199">
        <f>SUM(R189:R210)</f>
        <v>0</v>
      </c>
      <c r="S188" s="198"/>
      <c r="T188" s="200">
        <f>SUM(T189:T210)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81</v>
      </c>
      <c r="AT188" s="202" t="s">
        <v>72</v>
      </c>
      <c r="AU188" s="202" t="s">
        <v>73</v>
      </c>
      <c r="AY188" s="201" t="s">
        <v>154</v>
      </c>
      <c r="BK188" s="203">
        <f>SUM(BK189:BK210)</f>
        <v>0</v>
      </c>
    </row>
    <row r="189" spans="1:65" s="2" customFormat="1" ht="16.5" customHeight="1">
      <c r="A189" s="40"/>
      <c r="B189" s="41"/>
      <c r="C189" s="206" t="s">
        <v>73</v>
      </c>
      <c r="D189" s="206" t="s">
        <v>157</v>
      </c>
      <c r="E189" s="207" t="s">
        <v>3215</v>
      </c>
      <c r="F189" s="208" t="s">
        <v>3175</v>
      </c>
      <c r="G189" s="209" t="s">
        <v>2590</v>
      </c>
      <c r="H189" s="210">
        <v>4</v>
      </c>
      <c r="I189" s="211"/>
      <c r="J189" s="212">
        <f>ROUND(I189*H189,2)</f>
        <v>0</v>
      </c>
      <c r="K189" s="208" t="s">
        <v>28</v>
      </c>
      <c r="L189" s="46"/>
      <c r="M189" s="213" t="s">
        <v>28</v>
      </c>
      <c r="N189" s="214" t="s">
        <v>44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162</v>
      </c>
      <c r="AT189" s="217" t="s">
        <v>157</v>
      </c>
      <c r="AU189" s="217" t="s">
        <v>81</v>
      </c>
      <c r="AY189" s="19" t="s">
        <v>154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81</v>
      </c>
      <c r="BK189" s="218">
        <f>ROUND(I189*H189,2)</f>
        <v>0</v>
      </c>
      <c r="BL189" s="19" t="s">
        <v>162</v>
      </c>
      <c r="BM189" s="217" t="s">
        <v>997</v>
      </c>
    </row>
    <row r="190" spans="1:47" s="2" customFormat="1" ht="12">
      <c r="A190" s="40"/>
      <c r="B190" s="41"/>
      <c r="C190" s="42"/>
      <c r="D190" s="219" t="s">
        <v>164</v>
      </c>
      <c r="E190" s="42"/>
      <c r="F190" s="220" t="s">
        <v>3175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164</v>
      </c>
      <c r="AU190" s="19" t="s">
        <v>81</v>
      </c>
    </row>
    <row r="191" spans="1:65" s="2" customFormat="1" ht="16.5" customHeight="1">
      <c r="A191" s="40"/>
      <c r="B191" s="41"/>
      <c r="C191" s="206" t="s">
        <v>73</v>
      </c>
      <c r="D191" s="206" t="s">
        <v>157</v>
      </c>
      <c r="E191" s="207" t="s">
        <v>3216</v>
      </c>
      <c r="F191" s="208" t="s">
        <v>3201</v>
      </c>
      <c r="G191" s="209" t="s">
        <v>190</v>
      </c>
      <c r="H191" s="210">
        <v>50</v>
      </c>
      <c r="I191" s="211"/>
      <c r="J191" s="212">
        <f>ROUND(I191*H191,2)</f>
        <v>0</v>
      </c>
      <c r="K191" s="208" t="s">
        <v>28</v>
      </c>
      <c r="L191" s="46"/>
      <c r="M191" s="213" t="s">
        <v>28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162</v>
      </c>
      <c r="AT191" s="217" t="s">
        <v>157</v>
      </c>
      <c r="AU191" s="217" t="s">
        <v>81</v>
      </c>
      <c r="AY191" s="19" t="s">
        <v>154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81</v>
      </c>
      <c r="BK191" s="218">
        <f>ROUND(I191*H191,2)</f>
        <v>0</v>
      </c>
      <c r="BL191" s="19" t="s">
        <v>162</v>
      </c>
      <c r="BM191" s="217" t="s">
        <v>1010</v>
      </c>
    </row>
    <row r="192" spans="1:47" s="2" customFormat="1" ht="12">
      <c r="A192" s="40"/>
      <c r="B192" s="41"/>
      <c r="C192" s="42"/>
      <c r="D192" s="219" t="s">
        <v>164</v>
      </c>
      <c r="E192" s="42"/>
      <c r="F192" s="220" t="s">
        <v>3201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164</v>
      </c>
      <c r="AU192" s="19" t="s">
        <v>81</v>
      </c>
    </row>
    <row r="193" spans="1:65" s="2" customFormat="1" ht="21.75" customHeight="1">
      <c r="A193" s="40"/>
      <c r="B193" s="41"/>
      <c r="C193" s="206" t="s">
        <v>73</v>
      </c>
      <c r="D193" s="206" t="s">
        <v>157</v>
      </c>
      <c r="E193" s="207" t="s">
        <v>3217</v>
      </c>
      <c r="F193" s="208" t="s">
        <v>3127</v>
      </c>
      <c r="G193" s="209" t="s">
        <v>190</v>
      </c>
      <c r="H193" s="210">
        <v>8</v>
      </c>
      <c r="I193" s="211"/>
      <c r="J193" s="212">
        <f>ROUND(I193*H193,2)</f>
        <v>0</v>
      </c>
      <c r="K193" s="208" t="s">
        <v>28</v>
      </c>
      <c r="L193" s="46"/>
      <c r="M193" s="213" t="s">
        <v>28</v>
      </c>
      <c r="N193" s="214" t="s">
        <v>44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162</v>
      </c>
      <c r="AT193" s="217" t="s">
        <v>157</v>
      </c>
      <c r="AU193" s="217" t="s">
        <v>81</v>
      </c>
      <c r="AY193" s="19" t="s">
        <v>154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81</v>
      </c>
      <c r="BK193" s="218">
        <f>ROUND(I193*H193,2)</f>
        <v>0</v>
      </c>
      <c r="BL193" s="19" t="s">
        <v>162</v>
      </c>
      <c r="BM193" s="217" t="s">
        <v>1025</v>
      </c>
    </row>
    <row r="194" spans="1:47" s="2" customFormat="1" ht="12">
      <c r="A194" s="40"/>
      <c r="B194" s="41"/>
      <c r="C194" s="42"/>
      <c r="D194" s="219" t="s">
        <v>164</v>
      </c>
      <c r="E194" s="42"/>
      <c r="F194" s="220" t="s">
        <v>3127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164</v>
      </c>
      <c r="AU194" s="19" t="s">
        <v>81</v>
      </c>
    </row>
    <row r="195" spans="1:65" s="2" customFormat="1" ht="16.5" customHeight="1">
      <c r="A195" s="40"/>
      <c r="B195" s="41"/>
      <c r="C195" s="206" t="s">
        <v>73</v>
      </c>
      <c r="D195" s="206" t="s">
        <v>157</v>
      </c>
      <c r="E195" s="207" t="s">
        <v>3218</v>
      </c>
      <c r="F195" s="208" t="s">
        <v>3129</v>
      </c>
      <c r="G195" s="209" t="s">
        <v>748</v>
      </c>
      <c r="H195" s="210">
        <v>1</v>
      </c>
      <c r="I195" s="211"/>
      <c r="J195" s="212">
        <f>ROUND(I195*H195,2)</f>
        <v>0</v>
      </c>
      <c r="K195" s="208" t="s">
        <v>28</v>
      </c>
      <c r="L195" s="46"/>
      <c r="M195" s="213" t="s">
        <v>28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162</v>
      </c>
      <c r="AT195" s="217" t="s">
        <v>157</v>
      </c>
      <c r="AU195" s="217" t="s">
        <v>81</v>
      </c>
      <c r="AY195" s="19" t="s">
        <v>154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162</v>
      </c>
      <c r="BM195" s="217" t="s">
        <v>1037</v>
      </c>
    </row>
    <row r="196" spans="1:47" s="2" customFormat="1" ht="12">
      <c r="A196" s="40"/>
      <c r="B196" s="41"/>
      <c r="C196" s="42"/>
      <c r="D196" s="219" t="s">
        <v>164</v>
      </c>
      <c r="E196" s="42"/>
      <c r="F196" s="220" t="s">
        <v>3129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164</v>
      </c>
      <c r="AU196" s="19" t="s">
        <v>81</v>
      </c>
    </row>
    <row r="197" spans="1:65" s="2" customFormat="1" ht="16.5" customHeight="1">
      <c r="A197" s="40"/>
      <c r="B197" s="41"/>
      <c r="C197" s="206" t="s">
        <v>73</v>
      </c>
      <c r="D197" s="206" t="s">
        <v>157</v>
      </c>
      <c r="E197" s="207" t="s">
        <v>3219</v>
      </c>
      <c r="F197" s="208" t="s">
        <v>3131</v>
      </c>
      <c r="G197" s="209" t="s">
        <v>748</v>
      </c>
      <c r="H197" s="210">
        <v>1</v>
      </c>
      <c r="I197" s="211"/>
      <c r="J197" s="212">
        <f>ROUND(I197*H197,2)</f>
        <v>0</v>
      </c>
      <c r="K197" s="208" t="s">
        <v>28</v>
      </c>
      <c r="L197" s="46"/>
      <c r="M197" s="213" t="s">
        <v>28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162</v>
      </c>
      <c r="AT197" s="217" t="s">
        <v>157</v>
      </c>
      <c r="AU197" s="217" t="s">
        <v>81</v>
      </c>
      <c r="AY197" s="19" t="s">
        <v>154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81</v>
      </c>
      <c r="BK197" s="218">
        <f>ROUND(I197*H197,2)</f>
        <v>0</v>
      </c>
      <c r="BL197" s="19" t="s">
        <v>162</v>
      </c>
      <c r="BM197" s="217" t="s">
        <v>1045</v>
      </c>
    </row>
    <row r="198" spans="1:47" s="2" customFormat="1" ht="12">
      <c r="A198" s="40"/>
      <c r="B198" s="41"/>
      <c r="C198" s="42"/>
      <c r="D198" s="219" t="s">
        <v>164</v>
      </c>
      <c r="E198" s="42"/>
      <c r="F198" s="220" t="s">
        <v>3131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164</v>
      </c>
      <c r="AU198" s="19" t="s">
        <v>81</v>
      </c>
    </row>
    <row r="199" spans="1:65" s="2" customFormat="1" ht="16.5" customHeight="1">
      <c r="A199" s="40"/>
      <c r="B199" s="41"/>
      <c r="C199" s="206" t="s">
        <v>73</v>
      </c>
      <c r="D199" s="206" t="s">
        <v>157</v>
      </c>
      <c r="E199" s="207" t="s">
        <v>3220</v>
      </c>
      <c r="F199" s="208" t="s">
        <v>3133</v>
      </c>
      <c r="G199" s="209" t="s">
        <v>748</v>
      </c>
      <c r="H199" s="210">
        <v>1</v>
      </c>
      <c r="I199" s="211"/>
      <c r="J199" s="212">
        <f>ROUND(I199*H199,2)</f>
        <v>0</v>
      </c>
      <c r="K199" s="208" t="s">
        <v>28</v>
      </c>
      <c r="L199" s="46"/>
      <c r="M199" s="213" t="s">
        <v>28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162</v>
      </c>
      <c r="AT199" s="217" t="s">
        <v>157</v>
      </c>
      <c r="AU199" s="217" t="s">
        <v>81</v>
      </c>
      <c r="AY199" s="19" t="s">
        <v>154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81</v>
      </c>
      <c r="BK199" s="218">
        <f>ROUND(I199*H199,2)</f>
        <v>0</v>
      </c>
      <c r="BL199" s="19" t="s">
        <v>162</v>
      </c>
      <c r="BM199" s="217" t="s">
        <v>1058</v>
      </c>
    </row>
    <row r="200" spans="1:47" s="2" customFormat="1" ht="12">
      <c r="A200" s="40"/>
      <c r="B200" s="41"/>
      <c r="C200" s="42"/>
      <c r="D200" s="219" t="s">
        <v>164</v>
      </c>
      <c r="E200" s="42"/>
      <c r="F200" s="220" t="s">
        <v>3133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164</v>
      </c>
      <c r="AU200" s="19" t="s">
        <v>81</v>
      </c>
    </row>
    <row r="201" spans="1:65" s="2" customFormat="1" ht="16.5" customHeight="1">
      <c r="A201" s="40"/>
      <c r="B201" s="41"/>
      <c r="C201" s="206" t="s">
        <v>73</v>
      </c>
      <c r="D201" s="206" t="s">
        <v>157</v>
      </c>
      <c r="E201" s="207" t="s">
        <v>3221</v>
      </c>
      <c r="F201" s="208" t="s">
        <v>3135</v>
      </c>
      <c r="G201" s="209" t="s">
        <v>748</v>
      </c>
      <c r="H201" s="210">
        <v>1</v>
      </c>
      <c r="I201" s="211"/>
      <c r="J201" s="212">
        <f>ROUND(I201*H201,2)</f>
        <v>0</v>
      </c>
      <c r="K201" s="208" t="s">
        <v>28</v>
      </c>
      <c r="L201" s="46"/>
      <c r="M201" s="213" t="s">
        <v>28</v>
      </c>
      <c r="N201" s="214" t="s">
        <v>44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162</v>
      </c>
      <c r="AT201" s="217" t="s">
        <v>157</v>
      </c>
      <c r="AU201" s="217" t="s">
        <v>81</v>
      </c>
      <c r="AY201" s="19" t="s">
        <v>154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81</v>
      </c>
      <c r="BK201" s="218">
        <f>ROUND(I201*H201,2)</f>
        <v>0</v>
      </c>
      <c r="BL201" s="19" t="s">
        <v>162</v>
      </c>
      <c r="BM201" s="217" t="s">
        <v>1075</v>
      </c>
    </row>
    <row r="202" spans="1:47" s="2" customFormat="1" ht="12">
      <c r="A202" s="40"/>
      <c r="B202" s="41"/>
      <c r="C202" s="42"/>
      <c r="D202" s="219" t="s">
        <v>164</v>
      </c>
      <c r="E202" s="42"/>
      <c r="F202" s="220" t="s">
        <v>3135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164</v>
      </c>
      <c r="AU202" s="19" t="s">
        <v>81</v>
      </c>
    </row>
    <row r="203" spans="1:65" s="2" customFormat="1" ht="16.5" customHeight="1">
      <c r="A203" s="40"/>
      <c r="B203" s="41"/>
      <c r="C203" s="206" t="s">
        <v>73</v>
      </c>
      <c r="D203" s="206" t="s">
        <v>157</v>
      </c>
      <c r="E203" s="207" t="s">
        <v>3222</v>
      </c>
      <c r="F203" s="208" t="s">
        <v>3137</v>
      </c>
      <c r="G203" s="209" t="s">
        <v>748</v>
      </c>
      <c r="H203" s="210">
        <v>1</v>
      </c>
      <c r="I203" s="211"/>
      <c r="J203" s="212">
        <f>ROUND(I203*H203,2)</f>
        <v>0</v>
      </c>
      <c r="K203" s="208" t="s">
        <v>28</v>
      </c>
      <c r="L203" s="46"/>
      <c r="M203" s="213" t="s">
        <v>28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162</v>
      </c>
      <c r="AT203" s="217" t="s">
        <v>157</v>
      </c>
      <c r="AU203" s="217" t="s">
        <v>81</v>
      </c>
      <c r="AY203" s="19" t="s">
        <v>154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81</v>
      </c>
      <c r="BK203" s="218">
        <f>ROUND(I203*H203,2)</f>
        <v>0</v>
      </c>
      <c r="BL203" s="19" t="s">
        <v>162</v>
      </c>
      <c r="BM203" s="217" t="s">
        <v>1092</v>
      </c>
    </row>
    <row r="204" spans="1:47" s="2" customFormat="1" ht="12">
      <c r="A204" s="40"/>
      <c r="B204" s="41"/>
      <c r="C204" s="42"/>
      <c r="D204" s="219" t="s">
        <v>164</v>
      </c>
      <c r="E204" s="42"/>
      <c r="F204" s="220" t="s">
        <v>3137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164</v>
      </c>
      <c r="AU204" s="19" t="s">
        <v>81</v>
      </c>
    </row>
    <row r="205" spans="1:65" s="2" customFormat="1" ht="16.5" customHeight="1">
      <c r="A205" s="40"/>
      <c r="B205" s="41"/>
      <c r="C205" s="206" t="s">
        <v>73</v>
      </c>
      <c r="D205" s="206" t="s">
        <v>157</v>
      </c>
      <c r="E205" s="207" t="s">
        <v>3223</v>
      </c>
      <c r="F205" s="208" t="s">
        <v>3139</v>
      </c>
      <c r="G205" s="209" t="s">
        <v>748</v>
      </c>
      <c r="H205" s="210">
        <v>1</v>
      </c>
      <c r="I205" s="211"/>
      <c r="J205" s="212">
        <f>ROUND(I205*H205,2)</f>
        <v>0</v>
      </c>
      <c r="K205" s="208" t="s">
        <v>28</v>
      </c>
      <c r="L205" s="46"/>
      <c r="M205" s="213" t="s">
        <v>28</v>
      </c>
      <c r="N205" s="214" t="s">
        <v>44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162</v>
      </c>
      <c r="AT205" s="217" t="s">
        <v>157</v>
      </c>
      <c r="AU205" s="217" t="s">
        <v>81</v>
      </c>
      <c r="AY205" s="19" t="s">
        <v>154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81</v>
      </c>
      <c r="BK205" s="218">
        <f>ROUND(I205*H205,2)</f>
        <v>0</v>
      </c>
      <c r="BL205" s="19" t="s">
        <v>162</v>
      </c>
      <c r="BM205" s="217" t="s">
        <v>1107</v>
      </c>
    </row>
    <row r="206" spans="1:47" s="2" customFormat="1" ht="12">
      <c r="A206" s="40"/>
      <c r="B206" s="41"/>
      <c r="C206" s="42"/>
      <c r="D206" s="219" t="s">
        <v>164</v>
      </c>
      <c r="E206" s="42"/>
      <c r="F206" s="220" t="s">
        <v>3139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164</v>
      </c>
      <c r="AU206" s="19" t="s">
        <v>81</v>
      </c>
    </row>
    <row r="207" spans="1:65" s="2" customFormat="1" ht="16.5" customHeight="1">
      <c r="A207" s="40"/>
      <c r="B207" s="41"/>
      <c r="C207" s="206" t="s">
        <v>73</v>
      </c>
      <c r="D207" s="206" t="s">
        <v>157</v>
      </c>
      <c r="E207" s="207" t="s">
        <v>3224</v>
      </c>
      <c r="F207" s="208" t="s">
        <v>3141</v>
      </c>
      <c r="G207" s="209" t="s">
        <v>748</v>
      </c>
      <c r="H207" s="210">
        <v>1</v>
      </c>
      <c r="I207" s="211"/>
      <c r="J207" s="212">
        <f>ROUND(I207*H207,2)</f>
        <v>0</v>
      </c>
      <c r="K207" s="208" t="s">
        <v>28</v>
      </c>
      <c r="L207" s="46"/>
      <c r="M207" s="213" t="s">
        <v>28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162</v>
      </c>
      <c r="AT207" s="217" t="s">
        <v>157</v>
      </c>
      <c r="AU207" s="217" t="s">
        <v>81</v>
      </c>
      <c r="AY207" s="19" t="s">
        <v>154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162</v>
      </c>
      <c r="BM207" s="217" t="s">
        <v>1122</v>
      </c>
    </row>
    <row r="208" spans="1:47" s="2" customFormat="1" ht="12">
      <c r="A208" s="40"/>
      <c r="B208" s="41"/>
      <c r="C208" s="42"/>
      <c r="D208" s="219" t="s">
        <v>164</v>
      </c>
      <c r="E208" s="42"/>
      <c r="F208" s="220" t="s">
        <v>3141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164</v>
      </c>
      <c r="AU208" s="19" t="s">
        <v>81</v>
      </c>
    </row>
    <row r="209" spans="1:65" s="2" customFormat="1" ht="16.5" customHeight="1">
      <c r="A209" s="40"/>
      <c r="B209" s="41"/>
      <c r="C209" s="206" t="s">
        <v>73</v>
      </c>
      <c r="D209" s="206" t="s">
        <v>157</v>
      </c>
      <c r="E209" s="207" t="s">
        <v>3225</v>
      </c>
      <c r="F209" s="208" t="s">
        <v>3143</v>
      </c>
      <c r="G209" s="209" t="s">
        <v>748</v>
      </c>
      <c r="H209" s="210">
        <v>1</v>
      </c>
      <c r="I209" s="211"/>
      <c r="J209" s="212">
        <f>ROUND(I209*H209,2)</f>
        <v>0</v>
      </c>
      <c r="K209" s="208" t="s">
        <v>28</v>
      </c>
      <c r="L209" s="46"/>
      <c r="M209" s="213" t="s">
        <v>28</v>
      </c>
      <c r="N209" s="214" t="s">
        <v>44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162</v>
      </c>
      <c r="AT209" s="217" t="s">
        <v>157</v>
      </c>
      <c r="AU209" s="217" t="s">
        <v>81</v>
      </c>
      <c r="AY209" s="19" t="s">
        <v>154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81</v>
      </c>
      <c r="BK209" s="218">
        <f>ROUND(I209*H209,2)</f>
        <v>0</v>
      </c>
      <c r="BL209" s="19" t="s">
        <v>162</v>
      </c>
      <c r="BM209" s="217" t="s">
        <v>1134</v>
      </c>
    </row>
    <row r="210" spans="1:47" s="2" customFormat="1" ht="12">
      <c r="A210" s="40"/>
      <c r="B210" s="41"/>
      <c r="C210" s="42"/>
      <c r="D210" s="219" t="s">
        <v>164</v>
      </c>
      <c r="E210" s="42"/>
      <c r="F210" s="220" t="s">
        <v>3143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164</v>
      </c>
      <c r="AU210" s="19" t="s">
        <v>81</v>
      </c>
    </row>
    <row r="211" spans="1:63" s="12" customFormat="1" ht="25.9" customHeight="1">
      <c r="A211" s="12"/>
      <c r="B211" s="190"/>
      <c r="C211" s="191"/>
      <c r="D211" s="192" t="s">
        <v>72</v>
      </c>
      <c r="E211" s="193" t="s">
        <v>3226</v>
      </c>
      <c r="F211" s="193" t="s">
        <v>3227</v>
      </c>
      <c r="G211" s="191"/>
      <c r="H211" s="191"/>
      <c r="I211" s="194"/>
      <c r="J211" s="195">
        <f>BK211</f>
        <v>0</v>
      </c>
      <c r="K211" s="191"/>
      <c r="L211" s="196"/>
      <c r="M211" s="197"/>
      <c r="N211" s="198"/>
      <c r="O211" s="198"/>
      <c r="P211" s="199">
        <f>SUM(P212:P267)</f>
        <v>0</v>
      </c>
      <c r="Q211" s="198"/>
      <c r="R211" s="199">
        <f>SUM(R212:R267)</f>
        <v>0</v>
      </c>
      <c r="S211" s="198"/>
      <c r="T211" s="200">
        <f>SUM(T212:T267)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81</v>
      </c>
      <c r="AT211" s="202" t="s">
        <v>72</v>
      </c>
      <c r="AU211" s="202" t="s">
        <v>73</v>
      </c>
      <c r="AY211" s="201" t="s">
        <v>154</v>
      </c>
      <c r="BK211" s="203">
        <f>SUM(BK212:BK267)</f>
        <v>0</v>
      </c>
    </row>
    <row r="212" spans="1:65" s="2" customFormat="1" ht="33" customHeight="1">
      <c r="A212" s="40"/>
      <c r="B212" s="41"/>
      <c r="C212" s="206" t="s">
        <v>73</v>
      </c>
      <c r="D212" s="206" t="s">
        <v>157</v>
      </c>
      <c r="E212" s="207" t="s">
        <v>3228</v>
      </c>
      <c r="F212" s="208" t="s">
        <v>3229</v>
      </c>
      <c r="G212" s="209" t="s">
        <v>2590</v>
      </c>
      <c r="H212" s="210">
        <v>4</v>
      </c>
      <c r="I212" s="211"/>
      <c r="J212" s="212">
        <f>ROUND(I212*H212,2)</f>
        <v>0</v>
      </c>
      <c r="K212" s="208" t="s">
        <v>28</v>
      </c>
      <c r="L212" s="46"/>
      <c r="M212" s="213" t="s">
        <v>28</v>
      </c>
      <c r="N212" s="214" t="s">
        <v>44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162</v>
      </c>
      <c r="AT212" s="217" t="s">
        <v>157</v>
      </c>
      <c r="AU212" s="217" t="s">
        <v>81</v>
      </c>
      <c r="AY212" s="19" t="s">
        <v>154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81</v>
      </c>
      <c r="BK212" s="218">
        <f>ROUND(I212*H212,2)</f>
        <v>0</v>
      </c>
      <c r="BL212" s="19" t="s">
        <v>162</v>
      </c>
      <c r="BM212" s="217" t="s">
        <v>1144</v>
      </c>
    </row>
    <row r="213" spans="1:47" s="2" customFormat="1" ht="12">
      <c r="A213" s="40"/>
      <c r="B213" s="41"/>
      <c r="C213" s="42"/>
      <c r="D213" s="219" t="s">
        <v>164</v>
      </c>
      <c r="E213" s="42"/>
      <c r="F213" s="220" t="s">
        <v>3229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164</v>
      </c>
      <c r="AU213" s="19" t="s">
        <v>81</v>
      </c>
    </row>
    <row r="214" spans="1:65" s="2" customFormat="1" ht="16.5" customHeight="1">
      <c r="A214" s="40"/>
      <c r="B214" s="41"/>
      <c r="C214" s="206" t="s">
        <v>73</v>
      </c>
      <c r="D214" s="206" t="s">
        <v>157</v>
      </c>
      <c r="E214" s="207" t="s">
        <v>3230</v>
      </c>
      <c r="F214" s="208" t="s">
        <v>3231</v>
      </c>
      <c r="G214" s="209" t="s">
        <v>190</v>
      </c>
      <c r="H214" s="210">
        <v>170</v>
      </c>
      <c r="I214" s="211"/>
      <c r="J214" s="212">
        <f>ROUND(I214*H214,2)</f>
        <v>0</v>
      </c>
      <c r="K214" s="208" t="s">
        <v>28</v>
      </c>
      <c r="L214" s="46"/>
      <c r="M214" s="213" t="s">
        <v>28</v>
      </c>
      <c r="N214" s="214" t="s">
        <v>44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162</v>
      </c>
      <c r="AT214" s="217" t="s">
        <v>157</v>
      </c>
      <c r="AU214" s="217" t="s">
        <v>81</v>
      </c>
      <c r="AY214" s="19" t="s">
        <v>154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81</v>
      </c>
      <c r="BK214" s="218">
        <f>ROUND(I214*H214,2)</f>
        <v>0</v>
      </c>
      <c r="BL214" s="19" t="s">
        <v>162</v>
      </c>
      <c r="BM214" s="217" t="s">
        <v>1152</v>
      </c>
    </row>
    <row r="215" spans="1:47" s="2" customFormat="1" ht="12">
      <c r="A215" s="40"/>
      <c r="B215" s="41"/>
      <c r="C215" s="42"/>
      <c r="D215" s="219" t="s">
        <v>164</v>
      </c>
      <c r="E215" s="42"/>
      <c r="F215" s="220" t="s">
        <v>3231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164</v>
      </c>
      <c r="AU215" s="19" t="s">
        <v>81</v>
      </c>
    </row>
    <row r="216" spans="1:65" s="2" customFormat="1" ht="16.5" customHeight="1">
      <c r="A216" s="40"/>
      <c r="B216" s="41"/>
      <c r="C216" s="206" t="s">
        <v>73</v>
      </c>
      <c r="D216" s="206" t="s">
        <v>157</v>
      </c>
      <c r="E216" s="207" t="s">
        <v>3232</v>
      </c>
      <c r="F216" s="208" t="s">
        <v>3233</v>
      </c>
      <c r="G216" s="209" t="s">
        <v>190</v>
      </c>
      <c r="H216" s="210">
        <v>160</v>
      </c>
      <c r="I216" s="211"/>
      <c r="J216" s="212">
        <f>ROUND(I216*H216,2)</f>
        <v>0</v>
      </c>
      <c r="K216" s="208" t="s">
        <v>28</v>
      </c>
      <c r="L216" s="46"/>
      <c r="M216" s="213" t="s">
        <v>28</v>
      </c>
      <c r="N216" s="214" t="s">
        <v>44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162</v>
      </c>
      <c r="AT216" s="217" t="s">
        <v>157</v>
      </c>
      <c r="AU216" s="217" t="s">
        <v>81</v>
      </c>
      <c r="AY216" s="19" t="s">
        <v>154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81</v>
      </c>
      <c r="BK216" s="218">
        <f>ROUND(I216*H216,2)</f>
        <v>0</v>
      </c>
      <c r="BL216" s="19" t="s">
        <v>162</v>
      </c>
      <c r="BM216" s="217" t="s">
        <v>1170</v>
      </c>
    </row>
    <row r="217" spans="1:47" s="2" customFormat="1" ht="12">
      <c r="A217" s="40"/>
      <c r="B217" s="41"/>
      <c r="C217" s="42"/>
      <c r="D217" s="219" t="s">
        <v>164</v>
      </c>
      <c r="E217" s="42"/>
      <c r="F217" s="220" t="s">
        <v>3233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164</v>
      </c>
      <c r="AU217" s="19" t="s">
        <v>81</v>
      </c>
    </row>
    <row r="218" spans="1:65" s="2" customFormat="1" ht="16.5" customHeight="1">
      <c r="A218" s="40"/>
      <c r="B218" s="41"/>
      <c r="C218" s="206" t="s">
        <v>73</v>
      </c>
      <c r="D218" s="206" t="s">
        <v>157</v>
      </c>
      <c r="E218" s="207" t="s">
        <v>3234</v>
      </c>
      <c r="F218" s="208" t="s">
        <v>3129</v>
      </c>
      <c r="G218" s="209" t="s">
        <v>748</v>
      </c>
      <c r="H218" s="210">
        <v>1</v>
      </c>
      <c r="I218" s="211"/>
      <c r="J218" s="212">
        <f>ROUND(I218*H218,2)</f>
        <v>0</v>
      </c>
      <c r="K218" s="208" t="s">
        <v>28</v>
      </c>
      <c r="L218" s="46"/>
      <c r="M218" s="213" t="s">
        <v>28</v>
      </c>
      <c r="N218" s="214" t="s">
        <v>44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162</v>
      </c>
      <c r="AT218" s="217" t="s">
        <v>157</v>
      </c>
      <c r="AU218" s="217" t="s">
        <v>81</v>
      </c>
      <c r="AY218" s="19" t="s">
        <v>154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81</v>
      </c>
      <c r="BK218" s="218">
        <f>ROUND(I218*H218,2)</f>
        <v>0</v>
      </c>
      <c r="BL218" s="19" t="s">
        <v>162</v>
      </c>
      <c r="BM218" s="217" t="s">
        <v>1184</v>
      </c>
    </row>
    <row r="219" spans="1:47" s="2" customFormat="1" ht="12">
      <c r="A219" s="40"/>
      <c r="B219" s="41"/>
      <c r="C219" s="42"/>
      <c r="D219" s="219" t="s">
        <v>164</v>
      </c>
      <c r="E219" s="42"/>
      <c r="F219" s="220" t="s">
        <v>3129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164</v>
      </c>
      <c r="AU219" s="19" t="s">
        <v>81</v>
      </c>
    </row>
    <row r="220" spans="1:65" s="2" customFormat="1" ht="16.5" customHeight="1">
      <c r="A220" s="40"/>
      <c r="B220" s="41"/>
      <c r="C220" s="206" t="s">
        <v>73</v>
      </c>
      <c r="D220" s="206" t="s">
        <v>157</v>
      </c>
      <c r="E220" s="207" t="s">
        <v>3235</v>
      </c>
      <c r="F220" s="208" t="s">
        <v>3131</v>
      </c>
      <c r="G220" s="209" t="s">
        <v>748</v>
      </c>
      <c r="H220" s="210">
        <v>1</v>
      </c>
      <c r="I220" s="211"/>
      <c r="J220" s="212">
        <f>ROUND(I220*H220,2)</f>
        <v>0</v>
      </c>
      <c r="K220" s="208" t="s">
        <v>28</v>
      </c>
      <c r="L220" s="46"/>
      <c r="M220" s="213" t="s">
        <v>28</v>
      </c>
      <c r="N220" s="214" t="s">
        <v>44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162</v>
      </c>
      <c r="AT220" s="217" t="s">
        <v>157</v>
      </c>
      <c r="AU220" s="217" t="s">
        <v>81</v>
      </c>
      <c r="AY220" s="19" t="s">
        <v>154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81</v>
      </c>
      <c r="BK220" s="218">
        <f>ROUND(I220*H220,2)</f>
        <v>0</v>
      </c>
      <c r="BL220" s="19" t="s">
        <v>162</v>
      </c>
      <c r="BM220" s="217" t="s">
        <v>1198</v>
      </c>
    </row>
    <row r="221" spans="1:47" s="2" customFormat="1" ht="12">
      <c r="A221" s="40"/>
      <c r="B221" s="41"/>
      <c r="C221" s="42"/>
      <c r="D221" s="219" t="s">
        <v>164</v>
      </c>
      <c r="E221" s="42"/>
      <c r="F221" s="220" t="s">
        <v>3131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164</v>
      </c>
      <c r="AU221" s="19" t="s">
        <v>81</v>
      </c>
    </row>
    <row r="222" spans="1:65" s="2" customFormat="1" ht="16.5" customHeight="1">
      <c r="A222" s="40"/>
      <c r="B222" s="41"/>
      <c r="C222" s="206" t="s">
        <v>73</v>
      </c>
      <c r="D222" s="206" t="s">
        <v>157</v>
      </c>
      <c r="E222" s="207" t="s">
        <v>3236</v>
      </c>
      <c r="F222" s="208" t="s">
        <v>3133</v>
      </c>
      <c r="G222" s="209" t="s">
        <v>748</v>
      </c>
      <c r="H222" s="210">
        <v>1</v>
      </c>
      <c r="I222" s="211"/>
      <c r="J222" s="212">
        <f>ROUND(I222*H222,2)</f>
        <v>0</v>
      </c>
      <c r="K222" s="208" t="s">
        <v>28</v>
      </c>
      <c r="L222" s="46"/>
      <c r="M222" s="213" t="s">
        <v>28</v>
      </c>
      <c r="N222" s="214" t="s">
        <v>44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162</v>
      </c>
      <c r="AT222" s="217" t="s">
        <v>157</v>
      </c>
      <c r="AU222" s="217" t="s">
        <v>81</v>
      </c>
      <c r="AY222" s="19" t="s">
        <v>154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81</v>
      </c>
      <c r="BK222" s="218">
        <f>ROUND(I222*H222,2)</f>
        <v>0</v>
      </c>
      <c r="BL222" s="19" t="s">
        <v>162</v>
      </c>
      <c r="BM222" s="217" t="s">
        <v>1215</v>
      </c>
    </row>
    <row r="223" spans="1:47" s="2" customFormat="1" ht="12">
      <c r="A223" s="40"/>
      <c r="B223" s="41"/>
      <c r="C223" s="42"/>
      <c r="D223" s="219" t="s">
        <v>164</v>
      </c>
      <c r="E223" s="42"/>
      <c r="F223" s="220" t="s">
        <v>3133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164</v>
      </c>
      <c r="AU223" s="19" t="s">
        <v>81</v>
      </c>
    </row>
    <row r="224" spans="1:65" s="2" customFormat="1" ht="16.5" customHeight="1">
      <c r="A224" s="40"/>
      <c r="B224" s="41"/>
      <c r="C224" s="206" t="s">
        <v>73</v>
      </c>
      <c r="D224" s="206" t="s">
        <v>157</v>
      </c>
      <c r="E224" s="207" t="s">
        <v>3237</v>
      </c>
      <c r="F224" s="208" t="s">
        <v>3135</v>
      </c>
      <c r="G224" s="209" t="s">
        <v>748</v>
      </c>
      <c r="H224" s="210">
        <v>1</v>
      </c>
      <c r="I224" s="211"/>
      <c r="J224" s="212">
        <f>ROUND(I224*H224,2)</f>
        <v>0</v>
      </c>
      <c r="K224" s="208" t="s">
        <v>28</v>
      </c>
      <c r="L224" s="46"/>
      <c r="M224" s="213" t="s">
        <v>28</v>
      </c>
      <c r="N224" s="214" t="s">
        <v>44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162</v>
      </c>
      <c r="AT224" s="217" t="s">
        <v>157</v>
      </c>
      <c r="AU224" s="217" t="s">
        <v>81</v>
      </c>
      <c r="AY224" s="19" t="s">
        <v>154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81</v>
      </c>
      <c r="BK224" s="218">
        <f>ROUND(I224*H224,2)</f>
        <v>0</v>
      </c>
      <c r="BL224" s="19" t="s">
        <v>162</v>
      </c>
      <c r="BM224" s="217" t="s">
        <v>1235</v>
      </c>
    </row>
    <row r="225" spans="1:47" s="2" customFormat="1" ht="12">
      <c r="A225" s="40"/>
      <c r="B225" s="41"/>
      <c r="C225" s="42"/>
      <c r="D225" s="219" t="s">
        <v>164</v>
      </c>
      <c r="E225" s="42"/>
      <c r="F225" s="220" t="s">
        <v>3135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164</v>
      </c>
      <c r="AU225" s="19" t="s">
        <v>81</v>
      </c>
    </row>
    <row r="226" spans="1:65" s="2" customFormat="1" ht="16.5" customHeight="1">
      <c r="A226" s="40"/>
      <c r="B226" s="41"/>
      <c r="C226" s="206" t="s">
        <v>73</v>
      </c>
      <c r="D226" s="206" t="s">
        <v>157</v>
      </c>
      <c r="E226" s="207" t="s">
        <v>3238</v>
      </c>
      <c r="F226" s="208" t="s">
        <v>3137</v>
      </c>
      <c r="G226" s="209" t="s">
        <v>748</v>
      </c>
      <c r="H226" s="210">
        <v>1</v>
      </c>
      <c r="I226" s="211"/>
      <c r="J226" s="212">
        <f>ROUND(I226*H226,2)</f>
        <v>0</v>
      </c>
      <c r="K226" s="208" t="s">
        <v>28</v>
      </c>
      <c r="L226" s="46"/>
      <c r="M226" s="213" t="s">
        <v>28</v>
      </c>
      <c r="N226" s="214" t="s">
        <v>44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162</v>
      </c>
      <c r="AT226" s="217" t="s">
        <v>157</v>
      </c>
      <c r="AU226" s="217" t="s">
        <v>81</v>
      </c>
      <c r="AY226" s="19" t="s">
        <v>154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81</v>
      </c>
      <c r="BK226" s="218">
        <f>ROUND(I226*H226,2)</f>
        <v>0</v>
      </c>
      <c r="BL226" s="19" t="s">
        <v>162</v>
      </c>
      <c r="BM226" s="217" t="s">
        <v>1250</v>
      </c>
    </row>
    <row r="227" spans="1:47" s="2" customFormat="1" ht="12">
      <c r="A227" s="40"/>
      <c r="B227" s="41"/>
      <c r="C227" s="42"/>
      <c r="D227" s="219" t="s">
        <v>164</v>
      </c>
      <c r="E227" s="42"/>
      <c r="F227" s="220" t="s">
        <v>3137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164</v>
      </c>
      <c r="AU227" s="19" t="s">
        <v>81</v>
      </c>
    </row>
    <row r="228" spans="1:65" s="2" customFormat="1" ht="16.5" customHeight="1">
      <c r="A228" s="40"/>
      <c r="B228" s="41"/>
      <c r="C228" s="206" t="s">
        <v>73</v>
      </c>
      <c r="D228" s="206" t="s">
        <v>157</v>
      </c>
      <c r="E228" s="207" t="s">
        <v>3239</v>
      </c>
      <c r="F228" s="208" t="s">
        <v>3139</v>
      </c>
      <c r="G228" s="209" t="s">
        <v>748</v>
      </c>
      <c r="H228" s="210">
        <v>1</v>
      </c>
      <c r="I228" s="211"/>
      <c r="J228" s="212">
        <f>ROUND(I228*H228,2)</f>
        <v>0</v>
      </c>
      <c r="K228" s="208" t="s">
        <v>28</v>
      </c>
      <c r="L228" s="46"/>
      <c r="M228" s="213" t="s">
        <v>28</v>
      </c>
      <c r="N228" s="214" t="s">
        <v>44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162</v>
      </c>
      <c r="AT228" s="217" t="s">
        <v>157</v>
      </c>
      <c r="AU228" s="217" t="s">
        <v>81</v>
      </c>
      <c r="AY228" s="19" t="s">
        <v>154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81</v>
      </c>
      <c r="BK228" s="218">
        <f>ROUND(I228*H228,2)</f>
        <v>0</v>
      </c>
      <c r="BL228" s="19" t="s">
        <v>162</v>
      </c>
      <c r="BM228" s="217" t="s">
        <v>1269</v>
      </c>
    </row>
    <row r="229" spans="1:47" s="2" customFormat="1" ht="12">
      <c r="A229" s="40"/>
      <c r="B229" s="41"/>
      <c r="C229" s="42"/>
      <c r="D229" s="219" t="s">
        <v>164</v>
      </c>
      <c r="E229" s="42"/>
      <c r="F229" s="220" t="s">
        <v>3139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164</v>
      </c>
      <c r="AU229" s="19" t="s">
        <v>81</v>
      </c>
    </row>
    <row r="230" spans="1:65" s="2" customFormat="1" ht="16.5" customHeight="1">
      <c r="A230" s="40"/>
      <c r="B230" s="41"/>
      <c r="C230" s="206" t="s">
        <v>73</v>
      </c>
      <c r="D230" s="206" t="s">
        <v>157</v>
      </c>
      <c r="E230" s="207" t="s">
        <v>3240</v>
      </c>
      <c r="F230" s="208" t="s">
        <v>3141</v>
      </c>
      <c r="G230" s="209" t="s">
        <v>748</v>
      </c>
      <c r="H230" s="210">
        <v>1</v>
      </c>
      <c r="I230" s="211"/>
      <c r="J230" s="212">
        <f>ROUND(I230*H230,2)</f>
        <v>0</v>
      </c>
      <c r="K230" s="208" t="s">
        <v>28</v>
      </c>
      <c r="L230" s="46"/>
      <c r="M230" s="213" t="s">
        <v>28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162</v>
      </c>
      <c r="AT230" s="217" t="s">
        <v>157</v>
      </c>
      <c r="AU230" s="217" t="s">
        <v>81</v>
      </c>
      <c r="AY230" s="19" t="s">
        <v>154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81</v>
      </c>
      <c r="BK230" s="218">
        <f>ROUND(I230*H230,2)</f>
        <v>0</v>
      </c>
      <c r="BL230" s="19" t="s">
        <v>162</v>
      </c>
      <c r="BM230" s="217" t="s">
        <v>1286</v>
      </c>
    </row>
    <row r="231" spans="1:47" s="2" customFormat="1" ht="12">
      <c r="A231" s="40"/>
      <c r="B231" s="41"/>
      <c r="C231" s="42"/>
      <c r="D231" s="219" t="s">
        <v>164</v>
      </c>
      <c r="E231" s="42"/>
      <c r="F231" s="220" t="s">
        <v>3141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164</v>
      </c>
      <c r="AU231" s="19" t="s">
        <v>81</v>
      </c>
    </row>
    <row r="232" spans="1:65" s="2" customFormat="1" ht="16.5" customHeight="1">
      <c r="A232" s="40"/>
      <c r="B232" s="41"/>
      <c r="C232" s="206" t="s">
        <v>73</v>
      </c>
      <c r="D232" s="206" t="s">
        <v>157</v>
      </c>
      <c r="E232" s="207" t="s">
        <v>3241</v>
      </c>
      <c r="F232" s="208" t="s">
        <v>3143</v>
      </c>
      <c r="G232" s="209" t="s">
        <v>748</v>
      </c>
      <c r="H232" s="210">
        <v>1</v>
      </c>
      <c r="I232" s="211"/>
      <c r="J232" s="212">
        <f>ROUND(I232*H232,2)</f>
        <v>0</v>
      </c>
      <c r="K232" s="208" t="s">
        <v>28</v>
      </c>
      <c r="L232" s="46"/>
      <c r="M232" s="213" t="s">
        <v>28</v>
      </c>
      <c r="N232" s="214" t="s">
        <v>44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162</v>
      </c>
      <c r="AT232" s="217" t="s">
        <v>157</v>
      </c>
      <c r="AU232" s="217" t="s">
        <v>81</v>
      </c>
      <c r="AY232" s="19" t="s">
        <v>154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81</v>
      </c>
      <c r="BK232" s="218">
        <f>ROUND(I232*H232,2)</f>
        <v>0</v>
      </c>
      <c r="BL232" s="19" t="s">
        <v>162</v>
      </c>
      <c r="BM232" s="217" t="s">
        <v>1297</v>
      </c>
    </row>
    <row r="233" spans="1:47" s="2" customFormat="1" ht="12">
      <c r="A233" s="40"/>
      <c r="B233" s="41"/>
      <c r="C233" s="42"/>
      <c r="D233" s="219" t="s">
        <v>164</v>
      </c>
      <c r="E233" s="42"/>
      <c r="F233" s="220" t="s">
        <v>3143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164</v>
      </c>
      <c r="AU233" s="19" t="s">
        <v>81</v>
      </c>
    </row>
    <row r="234" spans="1:65" s="2" customFormat="1" ht="16.5" customHeight="1">
      <c r="A234" s="40"/>
      <c r="B234" s="41"/>
      <c r="C234" s="206" t="s">
        <v>73</v>
      </c>
      <c r="D234" s="206" t="s">
        <v>157</v>
      </c>
      <c r="E234" s="207" t="s">
        <v>3242</v>
      </c>
      <c r="F234" s="208" t="s">
        <v>3243</v>
      </c>
      <c r="G234" s="209" t="s">
        <v>2590</v>
      </c>
      <c r="H234" s="210">
        <v>1</v>
      </c>
      <c r="I234" s="211"/>
      <c r="J234" s="212">
        <f>ROUND(I234*H234,2)</f>
        <v>0</v>
      </c>
      <c r="K234" s="208" t="s">
        <v>28</v>
      </c>
      <c r="L234" s="46"/>
      <c r="M234" s="213" t="s">
        <v>28</v>
      </c>
      <c r="N234" s="214" t="s">
        <v>44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162</v>
      </c>
      <c r="AT234" s="217" t="s">
        <v>157</v>
      </c>
      <c r="AU234" s="217" t="s">
        <v>81</v>
      </c>
      <c r="AY234" s="19" t="s">
        <v>154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81</v>
      </c>
      <c r="BK234" s="218">
        <f>ROUND(I234*H234,2)</f>
        <v>0</v>
      </c>
      <c r="BL234" s="19" t="s">
        <v>162</v>
      </c>
      <c r="BM234" s="217" t="s">
        <v>1311</v>
      </c>
    </row>
    <row r="235" spans="1:47" s="2" customFormat="1" ht="12">
      <c r="A235" s="40"/>
      <c r="B235" s="41"/>
      <c r="C235" s="42"/>
      <c r="D235" s="219" t="s">
        <v>164</v>
      </c>
      <c r="E235" s="42"/>
      <c r="F235" s="220" t="s">
        <v>3243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164</v>
      </c>
      <c r="AU235" s="19" t="s">
        <v>81</v>
      </c>
    </row>
    <row r="236" spans="1:65" s="2" customFormat="1" ht="16.5" customHeight="1">
      <c r="A236" s="40"/>
      <c r="B236" s="41"/>
      <c r="C236" s="206" t="s">
        <v>73</v>
      </c>
      <c r="D236" s="206" t="s">
        <v>157</v>
      </c>
      <c r="E236" s="207" t="s">
        <v>3244</v>
      </c>
      <c r="F236" s="208" t="s">
        <v>3245</v>
      </c>
      <c r="G236" s="209" t="s">
        <v>2590</v>
      </c>
      <c r="H236" s="210">
        <v>1</v>
      </c>
      <c r="I236" s="211"/>
      <c r="J236" s="212">
        <f>ROUND(I236*H236,2)</f>
        <v>0</v>
      </c>
      <c r="K236" s="208" t="s">
        <v>28</v>
      </c>
      <c r="L236" s="46"/>
      <c r="M236" s="213" t="s">
        <v>28</v>
      </c>
      <c r="N236" s="214" t="s">
        <v>44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162</v>
      </c>
      <c r="AT236" s="217" t="s">
        <v>157</v>
      </c>
      <c r="AU236" s="217" t="s">
        <v>81</v>
      </c>
      <c r="AY236" s="19" t="s">
        <v>154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81</v>
      </c>
      <c r="BK236" s="218">
        <f>ROUND(I236*H236,2)</f>
        <v>0</v>
      </c>
      <c r="BL236" s="19" t="s">
        <v>162</v>
      </c>
      <c r="BM236" s="217" t="s">
        <v>1326</v>
      </c>
    </row>
    <row r="237" spans="1:47" s="2" customFormat="1" ht="12">
      <c r="A237" s="40"/>
      <c r="B237" s="41"/>
      <c r="C237" s="42"/>
      <c r="D237" s="219" t="s">
        <v>164</v>
      </c>
      <c r="E237" s="42"/>
      <c r="F237" s="220" t="s">
        <v>3245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164</v>
      </c>
      <c r="AU237" s="19" t="s">
        <v>81</v>
      </c>
    </row>
    <row r="238" spans="1:65" s="2" customFormat="1" ht="16.5" customHeight="1">
      <c r="A238" s="40"/>
      <c r="B238" s="41"/>
      <c r="C238" s="206" t="s">
        <v>73</v>
      </c>
      <c r="D238" s="206" t="s">
        <v>157</v>
      </c>
      <c r="E238" s="207" t="s">
        <v>3246</v>
      </c>
      <c r="F238" s="208" t="s">
        <v>3247</v>
      </c>
      <c r="G238" s="209" t="s">
        <v>2590</v>
      </c>
      <c r="H238" s="210">
        <v>1</v>
      </c>
      <c r="I238" s="211"/>
      <c r="J238" s="212">
        <f>ROUND(I238*H238,2)</f>
        <v>0</v>
      </c>
      <c r="K238" s="208" t="s">
        <v>28</v>
      </c>
      <c r="L238" s="46"/>
      <c r="M238" s="213" t="s">
        <v>28</v>
      </c>
      <c r="N238" s="214" t="s">
        <v>44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162</v>
      </c>
      <c r="AT238" s="217" t="s">
        <v>157</v>
      </c>
      <c r="AU238" s="217" t="s">
        <v>81</v>
      </c>
      <c r="AY238" s="19" t="s">
        <v>154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81</v>
      </c>
      <c r="BK238" s="218">
        <f>ROUND(I238*H238,2)</f>
        <v>0</v>
      </c>
      <c r="BL238" s="19" t="s">
        <v>162</v>
      </c>
      <c r="BM238" s="217" t="s">
        <v>1335</v>
      </c>
    </row>
    <row r="239" spans="1:47" s="2" customFormat="1" ht="12">
      <c r="A239" s="40"/>
      <c r="B239" s="41"/>
      <c r="C239" s="42"/>
      <c r="D239" s="219" t="s">
        <v>164</v>
      </c>
      <c r="E239" s="42"/>
      <c r="F239" s="220" t="s">
        <v>3247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164</v>
      </c>
      <c r="AU239" s="19" t="s">
        <v>81</v>
      </c>
    </row>
    <row r="240" spans="1:65" s="2" customFormat="1" ht="16.5" customHeight="1">
      <c r="A240" s="40"/>
      <c r="B240" s="41"/>
      <c r="C240" s="206" t="s">
        <v>73</v>
      </c>
      <c r="D240" s="206" t="s">
        <v>157</v>
      </c>
      <c r="E240" s="207" t="s">
        <v>3248</v>
      </c>
      <c r="F240" s="208" t="s">
        <v>3249</v>
      </c>
      <c r="G240" s="209" t="s">
        <v>2590</v>
      </c>
      <c r="H240" s="210">
        <v>1</v>
      </c>
      <c r="I240" s="211"/>
      <c r="J240" s="212">
        <f>ROUND(I240*H240,2)</f>
        <v>0</v>
      </c>
      <c r="K240" s="208" t="s">
        <v>28</v>
      </c>
      <c r="L240" s="46"/>
      <c r="M240" s="213" t="s">
        <v>28</v>
      </c>
      <c r="N240" s="214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162</v>
      </c>
      <c r="AT240" s="217" t="s">
        <v>157</v>
      </c>
      <c r="AU240" s="217" t="s">
        <v>81</v>
      </c>
      <c r="AY240" s="19" t="s">
        <v>154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81</v>
      </c>
      <c r="BK240" s="218">
        <f>ROUND(I240*H240,2)</f>
        <v>0</v>
      </c>
      <c r="BL240" s="19" t="s">
        <v>162</v>
      </c>
      <c r="BM240" s="217" t="s">
        <v>1348</v>
      </c>
    </row>
    <row r="241" spans="1:47" s="2" customFormat="1" ht="12">
      <c r="A241" s="40"/>
      <c r="B241" s="41"/>
      <c r="C241" s="42"/>
      <c r="D241" s="219" t="s">
        <v>164</v>
      </c>
      <c r="E241" s="42"/>
      <c r="F241" s="220" t="s">
        <v>3249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164</v>
      </c>
      <c r="AU241" s="19" t="s">
        <v>81</v>
      </c>
    </row>
    <row r="242" spans="1:65" s="2" customFormat="1" ht="16.5" customHeight="1">
      <c r="A242" s="40"/>
      <c r="B242" s="41"/>
      <c r="C242" s="206" t="s">
        <v>73</v>
      </c>
      <c r="D242" s="206" t="s">
        <v>157</v>
      </c>
      <c r="E242" s="207" t="s">
        <v>3250</v>
      </c>
      <c r="F242" s="208" t="s">
        <v>3251</v>
      </c>
      <c r="G242" s="209" t="s">
        <v>2590</v>
      </c>
      <c r="H242" s="210">
        <v>1</v>
      </c>
      <c r="I242" s="211"/>
      <c r="J242" s="212">
        <f>ROUND(I242*H242,2)</f>
        <v>0</v>
      </c>
      <c r="K242" s="208" t="s">
        <v>28</v>
      </c>
      <c r="L242" s="46"/>
      <c r="M242" s="213" t="s">
        <v>28</v>
      </c>
      <c r="N242" s="214" t="s">
        <v>44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162</v>
      </c>
      <c r="AT242" s="217" t="s">
        <v>157</v>
      </c>
      <c r="AU242" s="217" t="s">
        <v>81</v>
      </c>
      <c r="AY242" s="19" t="s">
        <v>154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81</v>
      </c>
      <c r="BK242" s="218">
        <f>ROUND(I242*H242,2)</f>
        <v>0</v>
      </c>
      <c r="BL242" s="19" t="s">
        <v>162</v>
      </c>
      <c r="BM242" s="217" t="s">
        <v>1359</v>
      </c>
    </row>
    <row r="243" spans="1:47" s="2" customFormat="1" ht="12">
      <c r="A243" s="40"/>
      <c r="B243" s="41"/>
      <c r="C243" s="42"/>
      <c r="D243" s="219" t="s">
        <v>164</v>
      </c>
      <c r="E243" s="42"/>
      <c r="F243" s="220" t="s">
        <v>3251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164</v>
      </c>
      <c r="AU243" s="19" t="s">
        <v>81</v>
      </c>
    </row>
    <row r="244" spans="1:65" s="2" customFormat="1" ht="24.15" customHeight="1">
      <c r="A244" s="40"/>
      <c r="B244" s="41"/>
      <c r="C244" s="206" t="s">
        <v>73</v>
      </c>
      <c r="D244" s="206" t="s">
        <v>157</v>
      </c>
      <c r="E244" s="207" t="s">
        <v>3252</v>
      </c>
      <c r="F244" s="208" t="s">
        <v>3253</v>
      </c>
      <c r="G244" s="209" t="s">
        <v>2590</v>
      </c>
      <c r="H244" s="210">
        <v>1</v>
      </c>
      <c r="I244" s="211"/>
      <c r="J244" s="212">
        <f>ROUND(I244*H244,2)</f>
        <v>0</v>
      </c>
      <c r="K244" s="208" t="s">
        <v>28</v>
      </c>
      <c r="L244" s="46"/>
      <c r="M244" s="213" t="s">
        <v>28</v>
      </c>
      <c r="N244" s="214" t="s">
        <v>44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162</v>
      </c>
      <c r="AT244" s="217" t="s">
        <v>157</v>
      </c>
      <c r="AU244" s="217" t="s">
        <v>81</v>
      </c>
      <c r="AY244" s="19" t="s">
        <v>154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81</v>
      </c>
      <c r="BK244" s="218">
        <f>ROUND(I244*H244,2)</f>
        <v>0</v>
      </c>
      <c r="BL244" s="19" t="s">
        <v>162</v>
      </c>
      <c r="BM244" s="217" t="s">
        <v>1370</v>
      </c>
    </row>
    <row r="245" spans="1:47" s="2" customFormat="1" ht="12">
      <c r="A245" s="40"/>
      <c r="B245" s="41"/>
      <c r="C245" s="42"/>
      <c r="D245" s="219" t="s">
        <v>164</v>
      </c>
      <c r="E245" s="42"/>
      <c r="F245" s="220" t="s">
        <v>3253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164</v>
      </c>
      <c r="AU245" s="19" t="s">
        <v>81</v>
      </c>
    </row>
    <row r="246" spans="1:65" s="2" customFormat="1" ht="24.15" customHeight="1">
      <c r="A246" s="40"/>
      <c r="B246" s="41"/>
      <c r="C246" s="206" t="s">
        <v>73</v>
      </c>
      <c r="D246" s="206" t="s">
        <v>157</v>
      </c>
      <c r="E246" s="207" t="s">
        <v>3254</v>
      </c>
      <c r="F246" s="208" t="s">
        <v>3255</v>
      </c>
      <c r="G246" s="209" t="s">
        <v>190</v>
      </c>
      <c r="H246" s="210">
        <v>55</v>
      </c>
      <c r="I246" s="211"/>
      <c r="J246" s="212">
        <f>ROUND(I246*H246,2)</f>
        <v>0</v>
      </c>
      <c r="K246" s="208" t="s">
        <v>28</v>
      </c>
      <c r="L246" s="46"/>
      <c r="M246" s="213" t="s">
        <v>28</v>
      </c>
      <c r="N246" s="214" t="s">
        <v>44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162</v>
      </c>
      <c r="AT246" s="217" t="s">
        <v>157</v>
      </c>
      <c r="AU246" s="217" t="s">
        <v>81</v>
      </c>
      <c r="AY246" s="19" t="s">
        <v>154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81</v>
      </c>
      <c r="BK246" s="218">
        <f>ROUND(I246*H246,2)</f>
        <v>0</v>
      </c>
      <c r="BL246" s="19" t="s">
        <v>162</v>
      </c>
      <c r="BM246" s="217" t="s">
        <v>1382</v>
      </c>
    </row>
    <row r="247" spans="1:47" s="2" customFormat="1" ht="12">
      <c r="A247" s="40"/>
      <c r="B247" s="41"/>
      <c r="C247" s="42"/>
      <c r="D247" s="219" t="s">
        <v>164</v>
      </c>
      <c r="E247" s="42"/>
      <c r="F247" s="220" t="s">
        <v>3255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164</v>
      </c>
      <c r="AU247" s="19" t="s">
        <v>81</v>
      </c>
    </row>
    <row r="248" spans="1:65" s="2" customFormat="1" ht="24.15" customHeight="1">
      <c r="A248" s="40"/>
      <c r="B248" s="41"/>
      <c r="C248" s="206" t="s">
        <v>73</v>
      </c>
      <c r="D248" s="206" t="s">
        <v>157</v>
      </c>
      <c r="E248" s="207" t="s">
        <v>3256</v>
      </c>
      <c r="F248" s="208" t="s">
        <v>3257</v>
      </c>
      <c r="G248" s="209" t="s">
        <v>190</v>
      </c>
      <c r="H248" s="210">
        <v>50</v>
      </c>
      <c r="I248" s="211"/>
      <c r="J248" s="212">
        <f>ROUND(I248*H248,2)</f>
        <v>0</v>
      </c>
      <c r="K248" s="208" t="s">
        <v>28</v>
      </c>
      <c r="L248" s="46"/>
      <c r="M248" s="213" t="s">
        <v>28</v>
      </c>
      <c r="N248" s="214" t="s">
        <v>44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162</v>
      </c>
      <c r="AT248" s="217" t="s">
        <v>157</v>
      </c>
      <c r="AU248" s="217" t="s">
        <v>81</v>
      </c>
      <c r="AY248" s="19" t="s">
        <v>154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81</v>
      </c>
      <c r="BK248" s="218">
        <f>ROUND(I248*H248,2)</f>
        <v>0</v>
      </c>
      <c r="BL248" s="19" t="s">
        <v>162</v>
      </c>
      <c r="BM248" s="217" t="s">
        <v>1396</v>
      </c>
    </row>
    <row r="249" spans="1:47" s="2" customFormat="1" ht="12">
      <c r="A249" s="40"/>
      <c r="B249" s="41"/>
      <c r="C249" s="42"/>
      <c r="D249" s="219" t="s">
        <v>164</v>
      </c>
      <c r="E249" s="42"/>
      <c r="F249" s="220" t="s">
        <v>3257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164</v>
      </c>
      <c r="AU249" s="19" t="s">
        <v>81</v>
      </c>
    </row>
    <row r="250" spans="1:65" s="2" customFormat="1" ht="21.75" customHeight="1">
      <c r="A250" s="40"/>
      <c r="B250" s="41"/>
      <c r="C250" s="206" t="s">
        <v>73</v>
      </c>
      <c r="D250" s="206" t="s">
        <v>157</v>
      </c>
      <c r="E250" s="207" t="s">
        <v>3258</v>
      </c>
      <c r="F250" s="208" t="s">
        <v>3127</v>
      </c>
      <c r="G250" s="209" t="s">
        <v>190</v>
      </c>
      <c r="H250" s="210">
        <v>5</v>
      </c>
      <c r="I250" s="211"/>
      <c r="J250" s="212">
        <f>ROUND(I250*H250,2)</f>
        <v>0</v>
      </c>
      <c r="K250" s="208" t="s">
        <v>28</v>
      </c>
      <c r="L250" s="46"/>
      <c r="M250" s="213" t="s">
        <v>28</v>
      </c>
      <c r="N250" s="214" t="s">
        <v>44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162</v>
      </c>
      <c r="AT250" s="217" t="s">
        <v>157</v>
      </c>
      <c r="AU250" s="217" t="s">
        <v>81</v>
      </c>
      <c r="AY250" s="19" t="s">
        <v>154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81</v>
      </c>
      <c r="BK250" s="218">
        <f>ROUND(I250*H250,2)</f>
        <v>0</v>
      </c>
      <c r="BL250" s="19" t="s">
        <v>162</v>
      </c>
      <c r="BM250" s="217" t="s">
        <v>1408</v>
      </c>
    </row>
    <row r="251" spans="1:47" s="2" customFormat="1" ht="12">
      <c r="A251" s="40"/>
      <c r="B251" s="41"/>
      <c r="C251" s="42"/>
      <c r="D251" s="219" t="s">
        <v>164</v>
      </c>
      <c r="E251" s="42"/>
      <c r="F251" s="220" t="s">
        <v>3127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164</v>
      </c>
      <c r="AU251" s="19" t="s">
        <v>81</v>
      </c>
    </row>
    <row r="252" spans="1:65" s="2" customFormat="1" ht="16.5" customHeight="1">
      <c r="A252" s="40"/>
      <c r="B252" s="41"/>
      <c r="C252" s="206" t="s">
        <v>73</v>
      </c>
      <c r="D252" s="206" t="s">
        <v>157</v>
      </c>
      <c r="E252" s="207" t="s">
        <v>3259</v>
      </c>
      <c r="F252" s="208" t="s">
        <v>3129</v>
      </c>
      <c r="G252" s="209" t="s">
        <v>748</v>
      </c>
      <c r="H252" s="210">
        <v>1</v>
      </c>
      <c r="I252" s="211"/>
      <c r="J252" s="212">
        <f>ROUND(I252*H252,2)</f>
        <v>0</v>
      </c>
      <c r="K252" s="208" t="s">
        <v>28</v>
      </c>
      <c r="L252" s="46"/>
      <c r="M252" s="213" t="s">
        <v>28</v>
      </c>
      <c r="N252" s="214" t="s">
        <v>44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162</v>
      </c>
      <c r="AT252" s="217" t="s">
        <v>157</v>
      </c>
      <c r="AU252" s="217" t="s">
        <v>81</v>
      </c>
      <c r="AY252" s="19" t="s">
        <v>154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81</v>
      </c>
      <c r="BK252" s="218">
        <f>ROUND(I252*H252,2)</f>
        <v>0</v>
      </c>
      <c r="BL252" s="19" t="s">
        <v>162</v>
      </c>
      <c r="BM252" s="217" t="s">
        <v>1423</v>
      </c>
    </row>
    <row r="253" spans="1:47" s="2" customFormat="1" ht="12">
      <c r="A253" s="40"/>
      <c r="B253" s="41"/>
      <c r="C253" s="42"/>
      <c r="D253" s="219" t="s">
        <v>164</v>
      </c>
      <c r="E253" s="42"/>
      <c r="F253" s="220" t="s">
        <v>3129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164</v>
      </c>
      <c r="AU253" s="19" t="s">
        <v>81</v>
      </c>
    </row>
    <row r="254" spans="1:65" s="2" customFormat="1" ht="16.5" customHeight="1">
      <c r="A254" s="40"/>
      <c r="B254" s="41"/>
      <c r="C254" s="206" t="s">
        <v>73</v>
      </c>
      <c r="D254" s="206" t="s">
        <v>157</v>
      </c>
      <c r="E254" s="207" t="s">
        <v>3260</v>
      </c>
      <c r="F254" s="208" t="s">
        <v>3131</v>
      </c>
      <c r="G254" s="209" t="s">
        <v>748</v>
      </c>
      <c r="H254" s="210">
        <v>1</v>
      </c>
      <c r="I254" s="211"/>
      <c r="J254" s="212">
        <f>ROUND(I254*H254,2)</f>
        <v>0</v>
      </c>
      <c r="K254" s="208" t="s">
        <v>28</v>
      </c>
      <c r="L254" s="46"/>
      <c r="M254" s="213" t="s">
        <v>28</v>
      </c>
      <c r="N254" s="214" t="s">
        <v>44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162</v>
      </c>
      <c r="AT254" s="217" t="s">
        <v>157</v>
      </c>
      <c r="AU254" s="217" t="s">
        <v>81</v>
      </c>
      <c r="AY254" s="19" t="s">
        <v>154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81</v>
      </c>
      <c r="BK254" s="218">
        <f>ROUND(I254*H254,2)</f>
        <v>0</v>
      </c>
      <c r="BL254" s="19" t="s">
        <v>162</v>
      </c>
      <c r="BM254" s="217" t="s">
        <v>1435</v>
      </c>
    </row>
    <row r="255" spans="1:47" s="2" customFormat="1" ht="12">
      <c r="A255" s="40"/>
      <c r="B255" s="41"/>
      <c r="C255" s="42"/>
      <c r="D255" s="219" t="s">
        <v>164</v>
      </c>
      <c r="E255" s="42"/>
      <c r="F255" s="220" t="s">
        <v>3131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164</v>
      </c>
      <c r="AU255" s="19" t="s">
        <v>81</v>
      </c>
    </row>
    <row r="256" spans="1:65" s="2" customFormat="1" ht="16.5" customHeight="1">
      <c r="A256" s="40"/>
      <c r="B256" s="41"/>
      <c r="C256" s="206" t="s">
        <v>73</v>
      </c>
      <c r="D256" s="206" t="s">
        <v>157</v>
      </c>
      <c r="E256" s="207" t="s">
        <v>3261</v>
      </c>
      <c r="F256" s="208" t="s">
        <v>3133</v>
      </c>
      <c r="G256" s="209" t="s">
        <v>748</v>
      </c>
      <c r="H256" s="210">
        <v>1</v>
      </c>
      <c r="I256" s="211"/>
      <c r="J256" s="212">
        <f>ROUND(I256*H256,2)</f>
        <v>0</v>
      </c>
      <c r="K256" s="208" t="s">
        <v>28</v>
      </c>
      <c r="L256" s="46"/>
      <c r="M256" s="213" t="s">
        <v>28</v>
      </c>
      <c r="N256" s="214" t="s">
        <v>44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162</v>
      </c>
      <c r="AT256" s="217" t="s">
        <v>157</v>
      </c>
      <c r="AU256" s="217" t="s">
        <v>81</v>
      </c>
      <c r="AY256" s="19" t="s">
        <v>154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81</v>
      </c>
      <c r="BK256" s="218">
        <f>ROUND(I256*H256,2)</f>
        <v>0</v>
      </c>
      <c r="BL256" s="19" t="s">
        <v>162</v>
      </c>
      <c r="BM256" s="217" t="s">
        <v>1450</v>
      </c>
    </row>
    <row r="257" spans="1:47" s="2" customFormat="1" ht="12">
      <c r="A257" s="40"/>
      <c r="B257" s="41"/>
      <c r="C257" s="42"/>
      <c r="D257" s="219" t="s">
        <v>164</v>
      </c>
      <c r="E257" s="42"/>
      <c r="F257" s="220" t="s">
        <v>3133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164</v>
      </c>
      <c r="AU257" s="19" t="s">
        <v>81</v>
      </c>
    </row>
    <row r="258" spans="1:65" s="2" customFormat="1" ht="16.5" customHeight="1">
      <c r="A258" s="40"/>
      <c r="B258" s="41"/>
      <c r="C258" s="206" t="s">
        <v>73</v>
      </c>
      <c r="D258" s="206" t="s">
        <v>157</v>
      </c>
      <c r="E258" s="207" t="s">
        <v>3262</v>
      </c>
      <c r="F258" s="208" t="s">
        <v>3135</v>
      </c>
      <c r="G258" s="209" t="s">
        <v>748</v>
      </c>
      <c r="H258" s="210">
        <v>1</v>
      </c>
      <c r="I258" s="211"/>
      <c r="J258" s="212">
        <f>ROUND(I258*H258,2)</f>
        <v>0</v>
      </c>
      <c r="K258" s="208" t="s">
        <v>28</v>
      </c>
      <c r="L258" s="46"/>
      <c r="M258" s="213" t="s">
        <v>28</v>
      </c>
      <c r="N258" s="214" t="s">
        <v>44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162</v>
      </c>
      <c r="AT258" s="217" t="s">
        <v>157</v>
      </c>
      <c r="AU258" s="217" t="s">
        <v>81</v>
      </c>
      <c r="AY258" s="19" t="s">
        <v>154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81</v>
      </c>
      <c r="BK258" s="218">
        <f>ROUND(I258*H258,2)</f>
        <v>0</v>
      </c>
      <c r="BL258" s="19" t="s">
        <v>162</v>
      </c>
      <c r="BM258" s="217" t="s">
        <v>1467</v>
      </c>
    </row>
    <row r="259" spans="1:47" s="2" customFormat="1" ht="12">
      <c r="A259" s="40"/>
      <c r="B259" s="41"/>
      <c r="C259" s="42"/>
      <c r="D259" s="219" t="s">
        <v>164</v>
      </c>
      <c r="E259" s="42"/>
      <c r="F259" s="220" t="s">
        <v>3135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164</v>
      </c>
      <c r="AU259" s="19" t="s">
        <v>81</v>
      </c>
    </row>
    <row r="260" spans="1:65" s="2" customFormat="1" ht="16.5" customHeight="1">
      <c r="A260" s="40"/>
      <c r="B260" s="41"/>
      <c r="C260" s="206" t="s">
        <v>73</v>
      </c>
      <c r="D260" s="206" t="s">
        <v>157</v>
      </c>
      <c r="E260" s="207" t="s">
        <v>3263</v>
      </c>
      <c r="F260" s="208" t="s">
        <v>3137</v>
      </c>
      <c r="G260" s="209" t="s">
        <v>748</v>
      </c>
      <c r="H260" s="210">
        <v>1</v>
      </c>
      <c r="I260" s="211"/>
      <c r="J260" s="212">
        <f>ROUND(I260*H260,2)</f>
        <v>0</v>
      </c>
      <c r="K260" s="208" t="s">
        <v>28</v>
      </c>
      <c r="L260" s="46"/>
      <c r="M260" s="213" t="s">
        <v>28</v>
      </c>
      <c r="N260" s="214" t="s">
        <v>44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162</v>
      </c>
      <c r="AT260" s="217" t="s">
        <v>157</v>
      </c>
      <c r="AU260" s="217" t="s">
        <v>81</v>
      </c>
      <c r="AY260" s="19" t="s">
        <v>154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81</v>
      </c>
      <c r="BK260" s="218">
        <f>ROUND(I260*H260,2)</f>
        <v>0</v>
      </c>
      <c r="BL260" s="19" t="s">
        <v>162</v>
      </c>
      <c r="BM260" s="217" t="s">
        <v>1482</v>
      </c>
    </row>
    <row r="261" spans="1:47" s="2" customFormat="1" ht="12">
      <c r="A261" s="40"/>
      <c r="B261" s="41"/>
      <c r="C261" s="42"/>
      <c r="D261" s="219" t="s">
        <v>164</v>
      </c>
      <c r="E261" s="42"/>
      <c r="F261" s="220" t="s">
        <v>3137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164</v>
      </c>
      <c r="AU261" s="19" t="s">
        <v>81</v>
      </c>
    </row>
    <row r="262" spans="1:65" s="2" customFormat="1" ht="16.5" customHeight="1">
      <c r="A262" s="40"/>
      <c r="B262" s="41"/>
      <c r="C262" s="206" t="s">
        <v>73</v>
      </c>
      <c r="D262" s="206" t="s">
        <v>157</v>
      </c>
      <c r="E262" s="207" t="s">
        <v>3264</v>
      </c>
      <c r="F262" s="208" t="s">
        <v>3139</v>
      </c>
      <c r="G262" s="209" t="s">
        <v>748</v>
      </c>
      <c r="H262" s="210">
        <v>1</v>
      </c>
      <c r="I262" s="211"/>
      <c r="J262" s="212">
        <f>ROUND(I262*H262,2)</f>
        <v>0</v>
      </c>
      <c r="K262" s="208" t="s">
        <v>28</v>
      </c>
      <c r="L262" s="46"/>
      <c r="M262" s="213" t="s">
        <v>28</v>
      </c>
      <c r="N262" s="214" t="s">
        <v>44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162</v>
      </c>
      <c r="AT262" s="217" t="s">
        <v>157</v>
      </c>
      <c r="AU262" s="217" t="s">
        <v>81</v>
      </c>
      <c r="AY262" s="19" t="s">
        <v>154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81</v>
      </c>
      <c r="BK262" s="218">
        <f>ROUND(I262*H262,2)</f>
        <v>0</v>
      </c>
      <c r="BL262" s="19" t="s">
        <v>162</v>
      </c>
      <c r="BM262" s="217" t="s">
        <v>1496</v>
      </c>
    </row>
    <row r="263" spans="1:47" s="2" customFormat="1" ht="12">
      <c r="A263" s="40"/>
      <c r="B263" s="41"/>
      <c r="C263" s="42"/>
      <c r="D263" s="219" t="s">
        <v>164</v>
      </c>
      <c r="E263" s="42"/>
      <c r="F263" s="220" t="s">
        <v>3139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164</v>
      </c>
      <c r="AU263" s="19" t="s">
        <v>81</v>
      </c>
    </row>
    <row r="264" spans="1:65" s="2" customFormat="1" ht="16.5" customHeight="1">
      <c r="A264" s="40"/>
      <c r="B264" s="41"/>
      <c r="C264" s="206" t="s">
        <v>73</v>
      </c>
      <c r="D264" s="206" t="s">
        <v>157</v>
      </c>
      <c r="E264" s="207" t="s">
        <v>3265</v>
      </c>
      <c r="F264" s="208" t="s">
        <v>3141</v>
      </c>
      <c r="G264" s="209" t="s">
        <v>748</v>
      </c>
      <c r="H264" s="210">
        <v>1</v>
      </c>
      <c r="I264" s="211"/>
      <c r="J264" s="212">
        <f>ROUND(I264*H264,2)</f>
        <v>0</v>
      </c>
      <c r="K264" s="208" t="s">
        <v>28</v>
      </c>
      <c r="L264" s="46"/>
      <c r="M264" s="213" t="s">
        <v>28</v>
      </c>
      <c r="N264" s="214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162</v>
      </c>
      <c r="AT264" s="217" t="s">
        <v>157</v>
      </c>
      <c r="AU264" s="217" t="s">
        <v>81</v>
      </c>
      <c r="AY264" s="19" t="s">
        <v>154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81</v>
      </c>
      <c r="BK264" s="218">
        <f>ROUND(I264*H264,2)</f>
        <v>0</v>
      </c>
      <c r="BL264" s="19" t="s">
        <v>162</v>
      </c>
      <c r="BM264" s="217" t="s">
        <v>1510</v>
      </c>
    </row>
    <row r="265" spans="1:47" s="2" customFormat="1" ht="12">
      <c r="A265" s="40"/>
      <c r="B265" s="41"/>
      <c r="C265" s="42"/>
      <c r="D265" s="219" t="s">
        <v>164</v>
      </c>
      <c r="E265" s="42"/>
      <c r="F265" s="220" t="s">
        <v>3141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164</v>
      </c>
      <c r="AU265" s="19" t="s">
        <v>81</v>
      </c>
    </row>
    <row r="266" spans="1:65" s="2" customFormat="1" ht="16.5" customHeight="1">
      <c r="A266" s="40"/>
      <c r="B266" s="41"/>
      <c r="C266" s="206" t="s">
        <v>73</v>
      </c>
      <c r="D266" s="206" t="s">
        <v>157</v>
      </c>
      <c r="E266" s="207" t="s">
        <v>3266</v>
      </c>
      <c r="F266" s="208" t="s">
        <v>3143</v>
      </c>
      <c r="G266" s="209" t="s">
        <v>748</v>
      </c>
      <c r="H266" s="210">
        <v>1</v>
      </c>
      <c r="I266" s="211"/>
      <c r="J266" s="212">
        <f>ROUND(I266*H266,2)</f>
        <v>0</v>
      </c>
      <c r="K266" s="208" t="s">
        <v>28</v>
      </c>
      <c r="L266" s="46"/>
      <c r="M266" s="213" t="s">
        <v>28</v>
      </c>
      <c r="N266" s="214" t="s">
        <v>44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162</v>
      </c>
      <c r="AT266" s="217" t="s">
        <v>157</v>
      </c>
      <c r="AU266" s="217" t="s">
        <v>81</v>
      </c>
      <c r="AY266" s="19" t="s">
        <v>154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81</v>
      </c>
      <c r="BK266" s="218">
        <f>ROUND(I266*H266,2)</f>
        <v>0</v>
      </c>
      <c r="BL266" s="19" t="s">
        <v>162</v>
      </c>
      <c r="BM266" s="217" t="s">
        <v>1524</v>
      </c>
    </row>
    <row r="267" spans="1:47" s="2" customFormat="1" ht="12">
      <c r="A267" s="40"/>
      <c r="B267" s="41"/>
      <c r="C267" s="42"/>
      <c r="D267" s="219" t="s">
        <v>164</v>
      </c>
      <c r="E267" s="42"/>
      <c r="F267" s="220" t="s">
        <v>3143</v>
      </c>
      <c r="G267" s="42"/>
      <c r="H267" s="42"/>
      <c r="I267" s="221"/>
      <c r="J267" s="42"/>
      <c r="K267" s="42"/>
      <c r="L267" s="46"/>
      <c r="M267" s="283"/>
      <c r="N267" s="284"/>
      <c r="O267" s="285"/>
      <c r="P267" s="285"/>
      <c r="Q267" s="285"/>
      <c r="R267" s="285"/>
      <c r="S267" s="285"/>
      <c r="T267" s="286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164</v>
      </c>
      <c r="AU267" s="19" t="s">
        <v>81</v>
      </c>
    </row>
    <row r="268" spans="1:31" s="2" customFormat="1" ht="6.95" customHeight="1">
      <c r="A268" s="40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46"/>
      <c r="M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</row>
  </sheetData>
  <sheetProtection password="CC35" sheet="1" objects="1" scenarios="1" formatColumns="0" formatRows="0" autoFilter="0"/>
  <autoFilter ref="C82:K26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infrastruktury základních škol v Litvínově - ZŠ Janov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3267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3268</v>
      </c>
      <c r="G12" s="40"/>
      <c r="H12" s="40"/>
      <c r="I12" s="134" t="s">
        <v>24</v>
      </c>
      <c r="J12" s="139" t="str">
        <f>'Rekapitulace stavby'!AN8</f>
        <v>8. 2. 2022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28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3269</v>
      </c>
      <c r="F21" s="40"/>
      <c r="G21" s="40"/>
      <c r="H21" s="40"/>
      <c r="I21" s="134" t="s">
        <v>30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27</v>
      </c>
      <c r="J23" s="138" t="s">
        <v>28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3270</v>
      </c>
      <c r="F24" s="40"/>
      <c r="G24" s="40"/>
      <c r="H24" s="40"/>
      <c r="I24" s="134" t="s">
        <v>30</v>
      </c>
      <c r="J24" s="138" t="s">
        <v>28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ROUND((SUM(BE80:BE136)),2)</f>
        <v>0</v>
      </c>
      <c r="G33" s="40"/>
      <c r="H33" s="40"/>
      <c r="I33" s="150">
        <v>0.21</v>
      </c>
      <c r="J33" s="149">
        <f>ROUND(((SUM(BE80:BE136))*I33),2)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ROUND((SUM(BF80:BF136)),2)</f>
        <v>0</v>
      </c>
      <c r="G34" s="40"/>
      <c r="H34" s="40"/>
      <c r="I34" s="150">
        <v>0.15</v>
      </c>
      <c r="J34" s="149">
        <f>ROUND(((SUM(BF80:BF136))*I34),2)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ROUND((SUM(BG80:BG136)),2)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ROUND((SUM(BH80:BH136)),2)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ROUND((SUM(BI80:BI136)),2)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infrastruktury základních škol v Litvínově - ZŠ Janov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F - Vedlejší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Litvínov</v>
      </c>
      <c r="G52" s="42"/>
      <c r="H52" s="42"/>
      <c r="I52" s="34" t="s">
        <v>24</v>
      </c>
      <c r="J52" s="74" t="str">
        <f>IF(J12="","",J12)</f>
        <v>8. 2. 2022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Litvínov</v>
      </c>
      <c r="G54" s="42"/>
      <c r="H54" s="42"/>
      <c r="I54" s="34" t="s">
        <v>33</v>
      </c>
      <c r="J54" s="38" t="str">
        <f>E21</f>
        <v xml:space="preserve">DPT projekty Ostrov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Tomanová Ing.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2845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139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Modernizace infrastruktury základních škol v Litvínově - ZŠ Janov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99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F - Vedlejší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Litvínov</v>
      </c>
      <c r="G74" s="42"/>
      <c r="H74" s="42"/>
      <c r="I74" s="34" t="s">
        <v>24</v>
      </c>
      <c r="J74" s="74" t="str">
        <f>IF(J12="","",J12)</f>
        <v>8. 2. 2022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26</v>
      </c>
      <c r="D76" s="42"/>
      <c r="E76" s="42"/>
      <c r="F76" s="29" t="str">
        <f>E15</f>
        <v>Město Litvínov</v>
      </c>
      <c r="G76" s="42"/>
      <c r="H76" s="42"/>
      <c r="I76" s="34" t="s">
        <v>33</v>
      </c>
      <c r="J76" s="38" t="str">
        <f>E21</f>
        <v xml:space="preserve">DPT projekty Ostrov 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36</v>
      </c>
      <c r="J77" s="38" t="str">
        <f>E24</f>
        <v>Tomanová Ing.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140</v>
      </c>
      <c r="D79" s="182" t="s">
        <v>58</v>
      </c>
      <c r="E79" s="182" t="s">
        <v>54</v>
      </c>
      <c r="F79" s="182" t="s">
        <v>55</v>
      </c>
      <c r="G79" s="182" t="s">
        <v>141</v>
      </c>
      <c r="H79" s="182" t="s">
        <v>142</v>
      </c>
      <c r="I79" s="182" t="s">
        <v>143</v>
      </c>
      <c r="J79" s="182" t="s">
        <v>105</v>
      </c>
      <c r="K79" s="183" t="s">
        <v>144</v>
      </c>
      <c r="L79" s="184"/>
      <c r="M79" s="94" t="s">
        <v>28</v>
      </c>
      <c r="N79" s="95" t="s">
        <v>43</v>
      </c>
      <c r="O79" s="95" t="s">
        <v>145</v>
      </c>
      <c r="P79" s="95" t="s">
        <v>146</v>
      </c>
      <c r="Q79" s="95" t="s">
        <v>147</v>
      </c>
      <c r="R79" s="95" t="s">
        <v>148</v>
      </c>
      <c r="S79" s="95" t="s">
        <v>149</v>
      </c>
      <c r="T79" s="96" t="s">
        <v>150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151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72</v>
      </c>
      <c r="AU80" s="19" t="s">
        <v>106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72</v>
      </c>
      <c r="E81" s="193" t="s">
        <v>3104</v>
      </c>
      <c r="F81" s="193" t="s">
        <v>3105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SUM(P82:P136)</f>
        <v>0</v>
      </c>
      <c r="Q81" s="198"/>
      <c r="R81" s="199">
        <f>SUM(R82:R136)</f>
        <v>0</v>
      </c>
      <c r="S81" s="198"/>
      <c r="T81" s="200">
        <f>SUM(T82:T136)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196</v>
      </c>
      <c r="AT81" s="202" t="s">
        <v>72</v>
      </c>
      <c r="AU81" s="202" t="s">
        <v>73</v>
      </c>
      <c r="AY81" s="201" t="s">
        <v>154</v>
      </c>
      <c r="BK81" s="203">
        <f>SUM(BK82:BK136)</f>
        <v>0</v>
      </c>
    </row>
    <row r="82" spans="1:65" s="2" customFormat="1" ht="16.5" customHeight="1">
      <c r="A82" s="40"/>
      <c r="B82" s="41"/>
      <c r="C82" s="206" t="s">
        <v>81</v>
      </c>
      <c r="D82" s="206" t="s">
        <v>157</v>
      </c>
      <c r="E82" s="207" t="s">
        <v>3271</v>
      </c>
      <c r="F82" s="208" t="s">
        <v>3272</v>
      </c>
      <c r="G82" s="209" t="s">
        <v>3273</v>
      </c>
      <c r="H82" s="210">
        <v>1</v>
      </c>
      <c r="I82" s="211"/>
      <c r="J82" s="212">
        <f>ROUND(I82*H82,2)</f>
        <v>0</v>
      </c>
      <c r="K82" s="208" t="s">
        <v>161</v>
      </c>
      <c r="L82" s="46"/>
      <c r="M82" s="213" t="s">
        <v>28</v>
      </c>
      <c r="N82" s="214" t="s">
        <v>44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3274</v>
      </c>
      <c r="AT82" s="217" t="s">
        <v>157</v>
      </c>
      <c r="AU82" s="217" t="s">
        <v>81</v>
      </c>
      <c r="AY82" s="19" t="s">
        <v>154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81</v>
      </c>
      <c r="BK82" s="218">
        <f>ROUND(I82*H82,2)</f>
        <v>0</v>
      </c>
      <c r="BL82" s="19" t="s">
        <v>3274</v>
      </c>
      <c r="BM82" s="217" t="s">
        <v>3275</v>
      </c>
    </row>
    <row r="83" spans="1:47" s="2" customFormat="1" ht="12">
      <c r="A83" s="40"/>
      <c r="B83" s="41"/>
      <c r="C83" s="42"/>
      <c r="D83" s="219" t="s">
        <v>164</v>
      </c>
      <c r="E83" s="42"/>
      <c r="F83" s="220" t="s">
        <v>3272</v>
      </c>
      <c r="G83" s="42"/>
      <c r="H83" s="42"/>
      <c r="I83" s="221"/>
      <c r="J83" s="42"/>
      <c r="K83" s="42"/>
      <c r="L83" s="46"/>
      <c r="M83" s="222"/>
      <c r="N83" s="223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164</v>
      </c>
      <c r="AU83" s="19" t="s">
        <v>81</v>
      </c>
    </row>
    <row r="84" spans="1:47" s="2" customFormat="1" ht="12">
      <c r="A84" s="40"/>
      <c r="B84" s="41"/>
      <c r="C84" s="42"/>
      <c r="D84" s="224" t="s">
        <v>166</v>
      </c>
      <c r="E84" s="42"/>
      <c r="F84" s="225" t="s">
        <v>3276</v>
      </c>
      <c r="G84" s="42"/>
      <c r="H84" s="42"/>
      <c r="I84" s="221"/>
      <c r="J84" s="42"/>
      <c r="K84" s="42"/>
      <c r="L84" s="46"/>
      <c r="M84" s="222"/>
      <c r="N84" s="223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166</v>
      </c>
      <c r="AU84" s="19" t="s">
        <v>81</v>
      </c>
    </row>
    <row r="85" spans="1:51" s="13" customFormat="1" ht="12">
      <c r="A85" s="13"/>
      <c r="B85" s="226"/>
      <c r="C85" s="227"/>
      <c r="D85" s="219" t="s">
        <v>168</v>
      </c>
      <c r="E85" s="228" t="s">
        <v>28</v>
      </c>
      <c r="F85" s="229" t="s">
        <v>3277</v>
      </c>
      <c r="G85" s="227"/>
      <c r="H85" s="228" t="s">
        <v>28</v>
      </c>
      <c r="I85" s="230"/>
      <c r="J85" s="227"/>
      <c r="K85" s="227"/>
      <c r="L85" s="231"/>
      <c r="M85" s="232"/>
      <c r="N85" s="233"/>
      <c r="O85" s="233"/>
      <c r="P85" s="233"/>
      <c r="Q85" s="233"/>
      <c r="R85" s="233"/>
      <c r="S85" s="233"/>
      <c r="T85" s="23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5" t="s">
        <v>168</v>
      </c>
      <c r="AU85" s="235" t="s">
        <v>81</v>
      </c>
      <c r="AV85" s="13" t="s">
        <v>81</v>
      </c>
      <c r="AW85" s="13" t="s">
        <v>35</v>
      </c>
      <c r="AX85" s="13" t="s">
        <v>73</v>
      </c>
      <c r="AY85" s="235" t="s">
        <v>154</v>
      </c>
    </row>
    <row r="86" spans="1:51" s="13" customFormat="1" ht="12">
      <c r="A86" s="13"/>
      <c r="B86" s="226"/>
      <c r="C86" s="227"/>
      <c r="D86" s="219" t="s">
        <v>168</v>
      </c>
      <c r="E86" s="228" t="s">
        <v>28</v>
      </c>
      <c r="F86" s="229" t="s">
        <v>3278</v>
      </c>
      <c r="G86" s="227"/>
      <c r="H86" s="228" t="s">
        <v>28</v>
      </c>
      <c r="I86" s="230"/>
      <c r="J86" s="227"/>
      <c r="K86" s="227"/>
      <c r="L86" s="231"/>
      <c r="M86" s="232"/>
      <c r="N86" s="233"/>
      <c r="O86" s="233"/>
      <c r="P86" s="233"/>
      <c r="Q86" s="233"/>
      <c r="R86" s="233"/>
      <c r="S86" s="233"/>
      <c r="T86" s="23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5" t="s">
        <v>168</v>
      </c>
      <c r="AU86" s="235" t="s">
        <v>81</v>
      </c>
      <c r="AV86" s="13" t="s">
        <v>81</v>
      </c>
      <c r="AW86" s="13" t="s">
        <v>35</v>
      </c>
      <c r="AX86" s="13" t="s">
        <v>73</v>
      </c>
      <c r="AY86" s="235" t="s">
        <v>154</v>
      </c>
    </row>
    <row r="87" spans="1:51" s="14" customFormat="1" ht="12">
      <c r="A87" s="14"/>
      <c r="B87" s="236"/>
      <c r="C87" s="237"/>
      <c r="D87" s="219" t="s">
        <v>168</v>
      </c>
      <c r="E87" s="238" t="s">
        <v>28</v>
      </c>
      <c r="F87" s="239" t="s">
        <v>2206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6" t="s">
        <v>168</v>
      </c>
      <c r="AU87" s="246" t="s">
        <v>81</v>
      </c>
      <c r="AV87" s="14" t="s">
        <v>83</v>
      </c>
      <c r="AW87" s="14" t="s">
        <v>35</v>
      </c>
      <c r="AX87" s="14" t="s">
        <v>81</v>
      </c>
      <c r="AY87" s="246" t="s">
        <v>154</v>
      </c>
    </row>
    <row r="88" spans="1:65" s="2" customFormat="1" ht="16.5" customHeight="1">
      <c r="A88" s="40"/>
      <c r="B88" s="41"/>
      <c r="C88" s="206" t="s">
        <v>83</v>
      </c>
      <c r="D88" s="206" t="s">
        <v>157</v>
      </c>
      <c r="E88" s="207" t="s">
        <v>3279</v>
      </c>
      <c r="F88" s="208" t="s">
        <v>3280</v>
      </c>
      <c r="G88" s="209" t="s">
        <v>3273</v>
      </c>
      <c r="H88" s="210">
        <v>1</v>
      </c>
      <c r="I88" s="211"/>
      <c r="J88" s="212">
        <f>ROUND(I88*H88,2)</f>
        <v>0</v>
      </c>
      <c r="K88" s="208" t="s">
        <v>161</v>
      </c>
      <c r="L88" s="46"/>
      <c r="M88" s="213" t="s">
        <v>28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3274</v>
      </c>
      <c r="AT88" s="217" t="s">
        <v>157</v>
      </c>
      <c r="AU88" s="217" t="s">
        <v>81</v>
      </c>
      <c r="AY88" s="19" t="s">
        <v>154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81</v>
      </c>
      <c r="BK88" s="218">
        <f>ROUND(I88*H88,2)</f>
        <v>0</v>
      </c>
      <c r="BL88" s="19" t="s">
        <v>3274</v>
      </c>
      <c r="BM88" s="217" t="s">
        <v>3281</v>
      </c>
    </row>
    <row r="89" spans="1:47" s="2" customFormat="1" ht="12">
      <c r="A89" s="40"/>
      <c r="B89" s="41"/>
      <c r="C89" s="42"/>
      <c r="D89" s="219" t="s">
        <v>164</v>
      </c>
      <c r="E89" s="42"/>
      <c r="F89" s="220" t="s">
        <v>3280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164</v>
      </c>
      <c r="AU89" s="19" t="s">
        <v>81</v>
      </c>
    </row>
    <row r="90" spans="1:47" s="2" customFormat="1" ht="12">
      <c r="A90" s="40"/>
      <c r="B90" s="41"/>
      <c r="C90" s="42"/>
      <c r="D90" s="224" t="s">
        <v>166</v>
      </c>
      <c r="E90" s="42"/>
      <c r="F90" s="225" t="s">
        <v>3282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166</v>
      </c>
      <c r="AU90" s="19" t="s">
        <v>81</v>
      </c>
    </row>
    <row r="91" spans="1:65" s="2" customFormat="1" ht="16.5" customHeight="1">
      <c r="A91" s="40"/>
      <c r="B91" s="41"/>
      <c r="C91" s="206" t="s">
        <v>178</v>
      </c>
      <c r="D91" s="206" t="s">
        <v>157</v>
      </c>
      <c r="E91" s="207" t="s">
        <v>3108</v>
      </c>
      <c r="F91" s="208" t="s">
        <v>3109</v>
      </c>
      <c r="G91" s="209" t="s">
        <v>3273</v>
      </c>
      <c r="H91" s="210">
        <v>1</v>
      </c>
      <c r="I91" s="211"/>
      <c r="J91" s="212">
        <f>ROUND(I91*H91,2)</f>
        <v>0</v>
      </c>
      <c r="K91" s="208" t="s">
        <v>161</v>
      </c>
      <c r="L91" s="46"/>
      <c r="M91" s="213" t="s">
        <v>28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3274</v>
      </c>
      <c r="AT91" s="217" t="s">
        <v>157</v>
      </c>
      <c r="AU91" s="217" t="s">
        <v>81</v>
      </c>
      <c r="AY91" s="19" t="s">
        <v>154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3274</v>
      </c>
      <c r="BM91" s="217" t="s">
        <v>3283</v>
      </c>
    </row>
    <row r="92" spans="1:47" s="2" customFormat="1" ht="12">
      <c r="A92" s="40"/>
      <c r="B92" s="41"/>
      <c r="C92" s="42"/>
      <c r="D92" s="219" t="s">
        <v>164</v>
      </c>
      <c r="E92" s="42"/>
      <c r="F92" s="220" t="s">
        <v>3109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164</v>
      </c>
      <c r="AU92" s="19" t="s">
        <v>81</v>
      </c>
    </row>
    <row r="93" spans="1:47" s="2" customFormat="1" ht="12">
      <c r="A93" s="40"/>
      <c r="B93" s="41"/>
      <c r="C93" s="42"/>
      <c r="D93" s="224" t="s">
        <v>166</v>
      </c>
      <c r="E93" s="42"/>
      <c r="F93" s="225" t="s">
        <v>3110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166</v>
      </c>
      <c r="AU93" s="19" t="s">
        <v>81</v>
      </c>
    </row>
    <row r="94" spans="1:51" s="13" customFormat="1" ht="12">
      <c r="A94" s="13"/>
      <c r="B94" s="226"/>
      <c r="C94" s="227"/>
      <c r="D94" s="219" t="s">
        <v>168</v>
      </c>
      <c r="E94" s="228" t="s">
        <v>28</v>
      </c>
      <c r="F94" s="229" t="s">
        <v>3284</v>
      </c>
      <c r="G94" s="227"/>
      <c r="H94" s="228" t="s">
        <v>28</v>
      </c>
      <c r="I94" s="230"/>
      <c r="J94" s="227"/>
      <c r="K94" s="227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168</v>
      </c>
      <c r="AU94" s="235" t="s">
        <v>81</v>
      </c>
      <c r="AV94" s="13" t="s">
        <v>81</v>
      </c>
      <c r="AW94" s="13" t="s">
        <v>35</v>
      </c>
      <c r="AX94" s="13" t="s">
        <v>73</v>
      </c>
      <c r="AY94" s="235" t="s">
        <v>154</v>
      </c>
    </row>
    <row r="95" spans="1:51" s="13" customFormat="1" ht="12">
      <c r="A95" s="13"/>
      <c r="B95" s="226"/>
      <c r="C95" s="227"/>
      <c r="D95" s="219" t="s">
        <v>168</v>
      </c>
      <c r="E95" s="228" t="s">
        <v>28</v>
      </c>
      <c r="F95" s="229" t="s">
        <v>3285</v>
      </c>
      <c r="G95" s="227"/>
      <c r="H95" s="228" t="s">
        <v>28</v>
      </c>
      <c r="I95" s="230"/>
      <c r="J95" s="227"/>
      <c r="K95" s="227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168</v>
      </c>
      <c r="AU95" s="235" t="s">
        <v>81</v>
      </c>
      <c r="AV95" s="13" t="s">
        <v>81</v>
      </c>
      <c r="AW95" s="13" t="s">
        <v>35</v>
      </c>
      <c r="AX95" s="13" t="s">
        <v>73</v>
      </c>
      <c r="AY95" s="235" t="s">
        <v>154</v>
      </c>
    </row>
    <row r="96" spans="1:51" s="14" customFormat="1" ht="12">
      <c r="A96" s="14"/>
      <c r="B96" s="236"/>
      <c r="C96" s="237"/>
      <c r="D96" s="219" t="s">
        <v>168</v>
      </c>
      <c r="E96" s="238" t="s">
        <v>28</v>
      </c>
      <c r="F96" s="239" t="s">
        <v>2206</v>
      </c>
      <c r="G96" s="237"/>
      <c r="H96" s="240">
        <v>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168</v>
      </c>
      <c r="AU96" s="246" t="s">
        <v>81</v>
      </c>
      <c r="AV96" s="14" t="s">
        <v>83</v>
      </c>
      <c r="AW96" s="14" t="s">
        <v>35</v>
      </c>
      <c r="AX96" s="14" t="s">
        <v>81</v>
      </c>
      <c r="AY96" s="246" t="s">
        <v>154</v>
      </c>
    </row>
    <row r="97" spans="1:65" s="2" customFormat="1" ht="55.5" customHeight="1">
      <c r="A97" s="40"/>
      <c r="B97" s="41"/>
      <c r="C97" s="206" t="s">
        <v>162</v>
      </c>
      <c r="D97" s="206" t="s">
        <v>157</v>
      </c>
      <c r="E97" s="207" t="s">
        <v>3286</v>
      </c>
      <c r="F97" s="208" t="s">
        <v>3287</v>
      </c>
      <c r="G97" s="209" t="s">
        <v>3273</v>
      </c>
      <c r="H97" s="210">
        <v>1</v>
      </c>
      <c r="I97" s="211"/>
      <c r="J97" s="212">
        <f>ROUND(I97*H97,2)</f>
        <v>0</v>
      </c>
      <c r="K97" s="208" t="s">
        <v>161</v>
      </c>
      <c r="L97" s="46"/>
      <c r="M97" s="213" t="s">
        <v>28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3274</v>
      </c>
      <c r="AT97" s="217" t="s">
        <v>157</v>
      </c>
      <c r="AU97" s="217" t="s">
        <v>81</v>
      </c>
      <c r="AY97" s="19" t="s">
        <v>154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3274</v>
      </c>
      <c r="BM97" s="217" t="s">
        <v>3288</v>
      </c>
    </row>
    <row r="98" spans="1:47" s="2" customFormat="1" ht="12">
      <c r="A98" s="40"/>
      <c r="B98" s="41"/>
      <c r="C98" s="42"/>
      <c r="D98" s="219" t="s">
        <v>164</v>
      </c>
      <c r="E98" s="42"/>
      <c r="F98" s="220" t="s">
        <v>3287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164</v>
      </c>
      <c r="AU98" s="19" t="s">
        <v>81</v>
      </c>
    </row>
    <row r="99" spans="1:47" s="2" customFormat="1" ht="12">
      <c r="A99" s="40"/>
      <c r="B99" s="41"/>
      <c r="C99" s="42"/>
      <c r="D99" s="224" t="s">
        <v>166</v>
      </c>
      <c r="E99" s="42"/>
      <c r="F99" s="225" t="s">
        <v>3289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166</v>
      </c>
      <c r="AU99" s="19" t="s">
        <v>81</v>
      </c>
    </row>
    <row r="100" spans="1:65" s="2" customFormat="1" ht="24.15" customHeight="1">
      <c r="A100" s="40"/>
      <c r="B100" s="41"/>
      <c r="C100" s="206" t="s">
        <v>196</v>
      </c>
      <c r="D100" s="206" t="s">
        <v>157</v>
      </c>
      <c r="E100" s="207" t="s">
        <v>3290</v>
      </c>
      <c r="F100" s="208" t="s">
        <v>3291</v>
      </c>
      <c r="G100" s="209" t="s">
        <v>3273</v>
      </c>
      <c r="H100" s="210">
        <v>1</v>
      </c>
      <c r="I100" s="211"/>
      <c r="J100" s="212">
        <f>ROUND(I100*H100,2)</f>
        <v>0</v>
      </c>
      <c r="K100" s="208" t="s">
        <v>28</v>
      </c>
      <c r="L100" s="46"/>
      <c r="M100" s="213" t="s">
        <v>28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3274</v>
      </c>
      <c r="AT100" s="217" t="s">
        <v>157</v>
      </c>
      <c r="AU100" s="217" t="s">
        <v>81</v>
      </c>
      <c r="AY100" s="19" t="s">
        <v>154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81</v>
      </c>
      <c r="BK100" s="218">
        <f>ROUND(I100*H100,2)</f>
        <v>0</v>
      </c>
      <c r="BL100" s="19" t="s">
        <v>3274</v>
      </c>
      <c r="BM100" s="217" t="s">
        <v>3292</v>
      </c>
    </row>
    <row r="101" spans="1:47" s="2" customFormat="1" ht="12">
      <c r="A101" s="40"/>
      <c r="B101" s="41"/>
      <c r="C101" s="42"/>
      <c r="D101" s="219" t="s">
        <v>164</v>
      </c>
      <c r="E101" s="42"/>
      <c r="F101" s="220" t="s">
        <v>3291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164</v>
      </c>
      <c r="AU101" s="19" t="s">
        <v>81</v>
      </c>
    </row>
    <row r="102" spans="1:65" s="2" customFormat="1" ht="55.5" customHeight="1">
      <c r="A102" s="40"/>
      <c r="B102" s="41"/>
      <c r="C102" s="206" t="s">
        <v>204</v>
      </c>
      <c r="D102" s="206" t="s">
        <v>157</v>
      </c>
      <c r="E102" s="207" t="s">
        <v>3293</v>
      </c>
      <c r="F102" s="208" t="s">
        <v>3294</v>
      </c>
      <c r="G102" s="209" t="s">
        <v>3273</v>
      </c>
      <c r="H102" s="210">
        <v>1</v>
      </c>
      <c r="I102" s="211"/>
      <c r="J102" s="212">
        <f>ROUND(I102*H102,2)</f>
        <v>0</v>
      </c>
      <c r="K102" s="208" t="s">
        <v>28</v>
      </c>
      <c r="L102" s="46"/>
      <c r="M102" s="213" t="s">
        <v>28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3295</v>
      </c>
      <c r="AT102" s="217" t="s">
        <v>157</v>
      </c>
      <c r="AU102" s="217" t="s">
        <v>81</v>
      </c>
      <c r="AY102" s="19" t="s">
        <v>154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81</v>
      </c>
      <c r="BK102" s="218">
        <f>ROUND(I102*H102,2)</f>
        <v>0</v>
      </c>
      <c r="BL102" s="19" t="s">
        <v>3295</v>
      </c>
      <c r="BM102" s="217" t="s">
        <v>3296</v>
      </c>
    </row>
    <row r="103" spans="1:47" s="2" customFormat="1" ht="12">
      <c r="A103" s="40"/>
      <c r="B103" s="41"/>
      <c r="C103" s="42"/>
      <c r="D103" s="219" t="s">
        <v>164</v>
      </c>
      <c r="E103" s="42"/>
      <c r="F103" s="220" t="s">
        <v>3294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164</v>
      </c>
      <c r="AU103" s="19" t="s">
        <v>81</v>
      </c>
    </row>
    <row r="104" spans="1:51" s="13" customFormat="1" ht="12">
      <c r="A104" s="13"/>
      <c r="B104" s="226"/>
      <c r="C104" s="227"/>
      <c r="D104" s="219" t="s">
        <v>168</v>
      </c>
      <c r="E104" s="228" t="s">
        <v>28</v>
      </c>
      <c r="F104" s="229" t="s">
        <v>3297</v>
      </c>
      <c r="G104" s="227"/>
      <c r="H104" s="228" t="s">
        <v>28</v>
      </c>
      <c r="I104" s="230"/>
      <c r="J104" s="227"/>
      <c r="K104" s="227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168</v>
      </c>
      <c r="AU104" s="235" t="s">
        <v>81</v>
      </c>
      <c r="AV104" s="13" t="s">
        <v>81</v>
      </c>
      <c r="AW104" s="13" t="s">
        <v>35</v>
      </c>
      <c r="AX104" s="13" t="s">
        <v>73</v>
      </c>
      <c r="AY104" s="235" t="s">
        <v>154</v>
      </c>
    </row>
    <row r="105" spans="1:51" s="14" customFormat="1" ht="12">
      <c r="A105" s="14"/>
      <c r="B105" s="236"/>
      <c r="C105" s="237"/>
      <c r="D105" s="219" t="s">
        <v>168</v>
      </c>
      <c r="E105" s="238" t="s">
        <v>28</v>
      </c>
      <c r="F105" s="239" t="s">
        <v>81</v>
      </c>
      <c r="G105" s="237"/>
      <c r="H105" s="240">
        <v>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168</v>
      </c>
      <c r="AU105" s="246" t="s">
        <v>81</v>
      </c>
      <c r="AV105" s="14" t="s">
        <v>83</v>
      </c>
      <c r="AW105" s="14" t="s">
        <v>35</v>
      </c>
      <c r="AX105" s="14" t="s">
        <v>81</v>
      </c>
      <c r="AY105" s="246" t="s">
        <v>154</v>
      </c>
    </row>
    <row r="106" spans="1:51" s="13" customFormat="1" ht="12">
      <c r="A106" s="13"/>
      <c r="B106" s="226"/>
      <c r="C106" s="227"/>
      <c r="D106" s="219" t="s">
        <v>168</v>
      </c>
      <c r="E106" s="228" t="s">
        <v>28</v>
      </c>
      <c r="F106" s="229" t="s">
        <v>1165</v>
      </c>
      <c r="G106" s="227"/>
      <c r="H106" s="228" t="s">
        <v>28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168</v>
      </c>
      <c r="AU106" s="235" t="s">
        <v>81</v>
      </c>
      <c r="AV106" s="13" t="s">
        <v>81</v>
      </c>
      <c r="AW106" s="13" t="s">
        <v>35</v>
      </c>
      <c r="AX106" s="13" t="s">
        <v>73</v>
      </c>
      <c r="AY106" s="235" t="s">
        <v>154</v>
      </c>
    </row>
    <row r="107" spans="1:51" s="13" customFormat="1" ht="12">
      <c r="A107" s="13"/>
      <c r="B107" s="226"/>
      <c r="C107" s="227"/>
      <c r="D107" s="219" t="s">
        <v>168</v>
      </c>
      <c r="E107" s="228" t="s">
        <v>28</v>
      </c>
      <c r="F107" s="229" t="s">
        <v>3298</v>
      </c>
      <c r="G107" s="227"/>
      <c r="H107" s="228" t="s">
        <v>28</v>
      </c>
      <c r="I107" s="230"/>
      <c r="J107" s="227"/>
      <c r="K107" s="227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168</v>
      </c>
      <c r="AU107" s="235" t="s">
        <v>81</v>
      </c>
      <c r="AV107" s="13" t="s">
        <v>81</v>
      </c>
      <c r="AW107" s="13" t="s">
        <v>35</v>
      </c>
      <c r="AX107" s="13" t="s">
        <v>73</v>
      </c>
      <c r="AY107" s="235" t="s">
        <v>154</v>
      </c>
    </row>
    <row r="108" spans="1:51" s="13" customFormat="1" ht="12">
      <c r="A108" s="13"/>
      <c r="B108" s="226"/>
      <c r="C108" s="227"/>
      <c r="D108" s="219" t="s">
        <v>168</v>
      </c>
      <c r="E108" s="228" t="s">
        <v>28</v>
      </c>
      <c r="F108" s="229" t="s">
        <v>3299</v>
      </c>
      <c r="G108" s="227"/>
      <c r="H108" s="228" t="s">
        <v>28</v>
      </c>
      <c r="I108" s="230"/>
      <c r="J108" s="227"/>
      <c r="K108" s="227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168</v>
      </c>
      <c r="AU108" s="235" t="s">
        <v>81</v>
      </c>
      <c r="AV108" s="13" t="s">
        <v>81</v>
      </c>
      <c r="AW108" s="13" t="s">
        <v>35</v>
      </c>
      <c r="AX108" s="13" t="s">
        <v>73</v>
      </c>
      <c r="AY108" s="235" t="s">
        <v>154</v>
      </c>
    </row>
    <row r="109" spans="1:51" s="13" customFormat="1" ht="12">
      <c r="A109" s="13"/>
      <c r="B109" s="226"/>
      <c r="C109" s="227"/>
      <c r="D109" s="219" t="s">
        <v>168</v>
      </c>
      <c r="E109" s="228" t="s">
        <v>28</v>
      </c>
      <c r="F109" s="229" t="s">
        <v>3300</v>
      </c>
      <c r="G109" s="227"/>
      <c r="H109" s="228" t="s">
        <v>28</v>
      </c>
      <c r="I109" s="230"/>
      <c r="J109" s="227"/>
      <c r="K109" s="227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168</v>
      </c>
      <c r="AU109" s="235" t="s">
        <v>81</v>
      </c>
      <c r="AV109" s="13" t="s">
        <v>81</v>
      </c>
      <c r="AW109" s="13" t="s">
        <v>35</v>
      </c>
      <c r="AX109" s="13" t="s">
        <v>73</v>
      </c>
      <c r="AY109" s="235" t="s">
        <v>154</v>
      </c>
    </row>
    <row r="110" spans="1:65" s="2" customFormat="1" ht="16.5" customHeight="1">
      <c r="A110" s="40"/>
      <c r="B110" s="41"/>
      <c r="C110" s="206" t="s">
        <v>214</v>
      </c>
      <c r="D110" s="206" t="s">
        <v>157</v>
      </c>
      <c r="E110" s="207" t="s">
        <v>3301</v>
      </c>
      <c r="F110" s="208" t="s">
        <v>3302</v>
      </c>
      <c r="G110" s="209" t="s">
        <v>3273</v>
      </c>
      <c r="H110" s="210">
        <v>1</v>
      </c>
      <c r="I110" s="211"/>
      <c r="J110" s="212">
        <f>ROUND(I110*H110,2)</f>
        <v>0</v>
      </c>
      <c r="K110" s="208" t="s">
        <v>161</v>
      </c>
      <c r="L110" s="46"/>
      <c r="M110" s="213" t="s">
        <v>28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3274</v>
      </c>
      <c r="AT110" s="217" t="s">
        <v>157</v>
      </c>
      <c r="AU110" s="217" t="s">
        <v>81</v>
      </c>
      <c r="AY110" s="19" t="s">
        <v>154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3274</v>
      </c>
      <c r="BM110" s="217" t="s">
        <v>3303</v>
      </c>
    </row>
    <row r="111" spans="1:47" s="2" customFormat="1" ht="12">
      <c r="A111" s="40"/>
      <c r="B111" s="41"/>
      <c r="C111" s="42"/>
      <c r="D111" s="219" t="s">
        <v>164</v>
      </c>
      <c r="E111" s="42"/>
      <c r="F111" s="220" t="s">
        <v>3302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164</v>
      </c>
      <c r="AU111" s="19" t="s">
        <v>81</v>
      </c>
    </row>
    <row r="112" spans="1:47" s="2" customFormat="1" ht="12">
      <c r="A112" s="40"/>
      <c r="B112" s="41"/>
      <c r="C112" s="42"/>
      <c r="D112" s="224" t="s">
        <v>166</v>
      </c>
      <c r="E112" s="42"/>
      <c r="F112" s="225" t="s">
        <v>3304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166</v>
      </c>
      <c r="AU112" s="19" t="s">
        <v>81</v>
      </c>
    </row>
    <row r="113" spans="1:65" s="2" customFormat="1" ht="33" customHeight="1">
      <c r="A113" s="40"/>
      <c r="B113" s="41"/>
      <c r="C113" s="206" t="s">
        <v>223</v>
      </c>
      <c r="D113" s="206" t="s">
        <v>157</v>
      </c>
      <c r="E113" s="207" t="s">
        <v>3305</v>
      </c>
      <c r="F113" s="208" t="s">
        <v>3306</v>
      </c>
      <c r="G113" s="209" t="s">
        <v>3273</v>
      </c>
      <c r="H113" s="210">
        <v>1</v>
      </c>
      <c r="I113" s="211"/>
      <c r="J113" s="212">
        <f>ROUND(I113*H113,2)</f>
        <v>0</v>
      </c>
      <c r="K113" s="208" t="s">
        <v>28</v>
      </c>
      <c r="L113" s="46"/>
      <c r="M113" s="213" t="s">
        <v>28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3274</v>
      </c>
      <c r="AT113" s="217" t="s">
        <v>157</v>
      </c>
      <c r="AU113" s="217" t="s">
        <v>81</v>
      </c>
      <c r="AY113" s="19" t="s">
        <v>154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3274</v>
      </c>
      <c r="BM113" s="217" t="s">
        <v>3307</v>
      </c>
    </row>
    <row r="114" spans="1:47" s="2" customFormat="1" ht="12">
      <c r="A114" s="40"/>
      <c r="B114" s="41"/>
      <c r="C114" s="42"/>
      <c r="D114" s="219" t="s">
        <v>164</v>
      </c>
      <c r="E114" s="42"/>
      <c r="F114" s="220" t="s">
        <v>3308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164</v>
      </c>
      <c r="AU114" s="19" t="s">
        <v>81</v>
      </c>
    </row>
    <row r="115" spans="1:65" s="2" customFormat="1" ht="24.15" customHeight="1">
      <c r="A115" s="40"/>
      <c r="B115" s="41"/>
      <c r="C115" s="206" t="s">
        <v>229</v>
      </c>
      <c r="D115" s="206" t="s">
        <v>157</v>
      </c>
      <c r="E115" s="207" t="s">
        <v>3309</v>
      </c>
      <c r="F115" s="208" t="s">
        <v>3310</v>
      </c>
      <c r="G115" s="209" t="s">
        <v>3273</v>
      </c>
      <c r="H115" s="210">
        <v>1</v>
      </c>
      <c r="I115" s="211"/>
      <c r="J115" s="212">
        <f>ROUND(I115*H115,2)</f>
        <v>0</v>
      </c>
      <c r="K115" s="208" t="s">
        <v>28</v>
      </c>
      <c r="L115" s="46"/>
      <c r="M115" s="213" t="s">
        <v>28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3274</v>
      </c>
      <c r="AT115" s="217" t="s">
        <v>157</v>
      </c>
      <c r="AU115" s="217" t="s">
        <v>81</v>
      </c>
      <c r="AY115" s="19" t="s">
        <v>154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81</v>
      </c>
      <c r="BK115" s="218">
        <f>ROUND(I115*H115,2)</f>
        <v>0</v>
      </c>
      <c r="BL115" s="19" t="s">
        <v>3274</v>
      </c>
      <c r="BM115" s="217" t="s">
        <v>3311</v>
      </c>
    </row>
    <row r="116" spans="1:47" s="2" customFormat="1" ht="12">
      <c r="A116" s="40"/>
      <c r="B116" s="41"/>
      <c r="C116" s="42"/>
      <c r="D116" s="219" t="s">
        <v>164</v>
      </c>
      <c r="E116" s="42"/>
      <c r="F116" s="220" t="s">
        <v>3312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164</v>
      </c>
      <c r="AU116" s="19" t="s">
        <v>81</v>
      </c>
    </row>
    <row r="117" spans="1:65" s="2" customFormat="1" ht="16.5" customHeight="1">
      <c r="A117" s="40"/>
      <c r="B117" s="41"/>
      <c r="C117" s="206" t="s">
        <v>246</v>
      </c>
      <c r="D117" s="206" t="s">
        <v>157</v>
      </c>
      <c r="E117" s="207" t="s">
        <v>3313</v>
      </c>
      <c r="F117" s="208" t="s">
        <v>3314</v>
      </c>
      <c r="G117" s="209" t="s">
        <v>3273</v>
      </c>
      <c r="H117" s="210">
        <v>1</v>
      </c>
      <c r="I117" s="211"/>
      <c r="J117" s="212">
        <f>ROUND(I117*H117,2)</f>
        <v>0</v>
      </c>
      <c r="K117" s="208" t="s">
        <v>28</v>
      </c>
      <c r="L117" s="46"/>
      <c r="M117" s="213" t="s">
        <v>28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3274</v>
      </c>
      <c r="AT117" s="217" t="s">
        <v>157</v>
      </c>
      <c r="AU117" s="217" t="s">
        <v>81</v>
      </c>
      <c r="AY117" s="19" t="s">
        <v>154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81</v>
      </c>
      <c r="BK117" s="218">
        <f>ROUND(I117*H117,2)</f>
        <v>0</v>
      </c>
      <c r="BL117" s="19" t="s">
        <v>3274</v>
      </c>
      <c r="BM117" s="217" t="s">
        <v>3315</v>
      </c>
    </row>
    <row r="118" spans="1:47" s="2" customFormat="1" ht="12">
      <c r="A118" s="40"/>
      <c r="B118" s="41"/>
      <c r="C118" s="42"/>
      <c r="D118" s="219" t="s">
        <v>164</v>
      </c>
      <c r="E118" s="42"/>
      <c r="F118" s="220" t="s">
        <v>3314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164</v>
      </c>
      <c r="AU118" s="19" t="s">
        <v>81</v>
      </c>
    </row>
    <row r="119" spans="1:65" s="2" customFormat="1" ht="24.15" customHeight="1">
      <c r="A119" s="40"/>
      <c r="B119" s="41"/>
      <c r="C119" s="206" t="s">
        <v>261</v>
      </c>
      <c r="D119" s="206" t="s">
        <v>157</v>
      </c>
      <c r="E119" s="207" t="s">
        <v>3316</v>
      </c>
      <c r="F119" s="208" t="s">
        <v>3317</v>
      </c>
      <c r="G119" s="209" t="s">
        <v>3273</v>
      </c>
      <c r="H119" s="210">
        <v>1</v>
      </c>
      <c r="I119" s="211"/>
      <c r="J119" s="212">
        <f>ROUND(I119*H119,2)</f>
        <v>0</v>
      </c>
      <c r="K119" s="208" t="s">
        <v>28</v>
      </c>
      <c r="L119" s="46"/>
      <c r="M119" s="213" t="s">
        <v>28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3274</v>
      </c>
      <c r="AT119" s="217" t="s">
        <v>157</v>
      </c>
      <c r="AU119" s="217" t="s">
        <v>81</v>
      </c>
      <c r="AY119" s="19" t="s">
        <v>154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81</v>
      </c>
      <c r="BK119" s="218">
        <f>ROUND(I119*H119,2)</f>
        <v>0</v>
      </c>
      <c r="BL119" s="19" t="s">
        <v>3274</v>
      </c>
      <c r="BM119" s="217" t="s">
        <v>3318</v>
      </c>
    </row>
    <row r="120" spans="1:47" s="2" customFormat="1" ht="12">
      <c r="A120" s="40"/>
      <c r="B120" s="41"/>
      <c r="C120" s="42"/>
      <c r="D120" s="219" t="s">
        <v>164</v>
      </c>
      <c r="E120" s="42"/>
      <c r="F120" s="220" t="s">
        <v>3314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164</v>
      </c>
      <c r="AU120" s="19" t="s">
        <v>81</v>
      </c>
    </row>
    <row r="121" spans="1:65" s="2" customFormat="1" ht="16.5" customHeight="1">
      <c r="A121" s="40"/>
      <c r="B121" s="41"/>
      <c r="C121" s="206" t="s">
        <v>270</v>
      </c>
      <c r="D121" s="206" t="s">
        <v>157</v>
      </c>
      <c r="E121" s="207" t="s">
        <v>3319</v>
      </c>
      <c r="F121" s="208" t="s">
        <v>3320</v>
      </c>
      <c r="G121" s="209" t="s">
        <v>3273</v>
      </c>
      <c r="H121" s="210">
        <v>1</v>
      </c>
      <c r="I121" s="211"/>
      <c r="J121" s="212">
        <f>ROUND(I121*H121,2)</f>
        <v>0</v>
      </c>
      <c r="K121" s="208" t="s">
        <v>28</v>
      </c>
      <c r="L121" s="46"/>
      <c r="M121" s="213" t="s">
        <v>28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3274</v>
      </c>
      <c r="AT121" s="217" t="s">
        <v>157</v>
      </c>
      <c r="AU121" s="217" t="s">
        <v>81</v>
      </c>
      <c r="AY121" s="19" t="s">
        <v>154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3274</v>
      </c>
      <c r="BM121" s="217" t="s">
        <v>3321</v>
      </c>
    </row>
    <row r="122" spans="1:47" s="2" customFormat="1" ht="12">
      <c r="A122" s="40"/>
      <c r="B122" s="41"/>
      <c r="C122" s="42"/>
      <c r="D122" s="219" t="s">
        <v>164</v>
      </c>
      <c r="E122" s="42"/>
      <c r="F122" s="220" t="s">
        <v>3314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81</v>
      </c>
    </row>
    <row r="123" spans="1:65" s="2" customFormat="1" ht="24.15" customHeight="1">
      <c r="A123" s="40"/>
      <c r="B123" s="41"/>
      <c r="C123" s="206" t="s">
        <v>279</v>
      </c>
      <c r="D123" s="206" t="s">
        <v>157</v>
      </c>
      <c r="E123" s="207" t="s">
        <v>3322</v>
      </c>
      <c r="F123" s="208" t="s">
        <v>3323</v>
      </c>
      <c r="G123" s="209" t="s">
        <v>3273</v>
      </c>
      <c r="H123" s="210">
        <v>1</v>
      </c>
      <c r="I123" s="211"/>
      <c r="J123" s="212">
        <f>ROUND(I123*H123,2)</f>
        <v>0</v>
      </c>
      <c r="K123" s="208" t="s">
        <v>28</v>
      </c>
      <c r="L123" s="46"/>
      <c r="M123" s="213" t="s">
        <v>28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3274</v>
      </c>
      <c r="AT123" s="217" t="s">
        <v>157</v>
      </c>
      <c r="AU123" s="217" t="s">
        <v>81</v>
      </c>
      <c r="AY123" s="19" t="s">
        <v>154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3274</v>
      </c>
      <c r="BM123" s="217" t="s">
        <v>3324</v>
      </c>
    </row>
    <row r="124" spans="1:47" s="2" customFormat="1" ht="12">
      <c r="A124" s="40"/>
      <c r="B124" s="41"/>
      <c r="C124" s="42"/>
      <c r="D124" s="219" t="s">
        <v>164</v>
      </c>
      <c r="E124" s="42"/>
      <c r="F124" s="220" t="s">
        <v>3314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164</v>
      </c>
      <c r="AU124" s="19" t="s">
        <v>81</v>
      </c>
    </row>
    <row r="125" spans="1:65" s="2" customFormat="1" ht="33" customHeight="1">
      <c r="A125" s="40"/>
      <c r="B125" s="41"/>
      <c r="C125" s="206" t="s">
        <v>288</v>
      </c>
      <c r="D125" s="206" t="s">
        <v>157</v>
      </c>
      <c r="E125" s="207" t="s">
        <v>3325</v>
      </c>
      <c r="F125" s="208" t="s">
        <v>3326</v>
      </c>
      <c r="G125" s="209" t="s">
        <v>3273</v>
      </c>
      <c r="H125" s="210">
        <v>1</v>
      </c>
      <c r="I125" s="211"/>
      <c r="J125" s="212">
        <f>ROUND(I125*H125,2)</f>
        <v>0</v>
      </c>
      <c r="K125" s="208" t="s">
        <v>28</v>
      </c>
      <c r="L125" s="46"/>
      <c r="M125" s="213" t="s">
        <v>28</v>
      </c>
      <c r="N125" s="214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3274</v>
      </c>
      <c r="AT125" s="217" t="s">
        <v>157</v>
      </c>
      <c r="AU125" s="217" t="s">
        <v>81</v>
      </c>
      <c r="AY125" s="19" t="s">
        <v>154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81</v>
      </c>
      <c r="BK125" s="218">
        <f>ROUND(I125*H125,2)</f>
        <v>0</v>
      </c>
      <c r="BL125" s="19" t="s">
        <v>3274</v>
      </c>
      <c r="BM125" s="217" t="s">
        <v>3327</v>
      </c>
    </row>
    <row r="126" spans="1:47" s="2" customFormat="1" ht="12">
      <c r="A126" s="40"/>
      <c r="B126" s="41"/>
      <c r="C126" s="42"/>
      <c r="D126" s="219" t="s">
        <v>164</v>
      </c>
      <c r="E126" s="42"/>
      <c r="F126" s="220" t="s">
        <v>3314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164</v>
      </c>
      <c r="AU126" s="19" t="s">
        <v>81</v>
      </c>
    </row>
    <row r="127" spans="1:65" s="2" customFormat="1" ht="16.5" customHeight="1">
      <c r="A127" s="40"/>
      <c r="B127" s="41"/>
      <c r="C127" s="206" t="s">
        <v>8</v>
      </c>
      <c r="D127" s="206" t="s">
        <v>157</v>
      </c>
      <c r="E127" s="207" t="s">
        <v>3328</v>
      </c>
      <c r="F127" s="208" t="s">
        <v>3329</v>
      </c>
      <c r="G127" s="209" t="s">
        <v>3273</v>
      </c>
      <c r="H127" s="210">
        <v>1</v>
      </c>
      <c r="I127" s="211"/>
      <c r="J127" s="212">
        <f>ROUND(I127*H127,2)</f>
        <v>0</v>
      </c>
      <c r="K127" s="208" t="s">
        <v>28</v>
      </c>
      <c r="L127" s="46"/>
      <c r="M127" s="213" t="s">
        <v>28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3274</v>
      </c>
      <c r="AT127" s="217" t="s">
        <v>157</v>
      </c>
      <c r="AU127" s="217" t="s">
        <v>81</v>
      </c>
      <c r="AY127" s="19" t="s">
        <v>154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81</v>
      </c>
      <c r="BK127" s="218">
        <f>ROUND(I127*H127,2)</f>
        <v>0</v>
      </c>
      <c r="BL127" s="19" t="s">
        <v>3274</v>
      </c>
      <c r="BM127" s="217" t="s">
        <v>3330</v>
      </c>
    </row>
    <row r="128" spans="1:47" s="2" customFormat="1" ht="12">
      <c r="A128" s="40"/>
      <c r="B128" s="41"/>
      <c r="C128" s="42"/>
      <c r="D128" s="219" t="s">
        <v>164</v>
      </c>
      <c r="E128" s="42"/>
      <c r="F128" s="220" t="s">
        <v>3314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164</v>
      </c>
      <c r="AU128" s="19" t="s">
        <v>81</v>
      </c>
    </row>
    <row r="129" spans="1:65" s="2" customFormat="1" ht="16.5" customHeight="1">
      <c r="A129" s="40"/>
      <c r="B129" s="41"/>
      <c r="C129" s="206" t="s">
        <v>305</v>
      </c>
      <c r="D129" s="206" t="s">
        <v>157</v>
      </c>
      <c r="E129" s="207" t="s">
        <v>3331</v>
      </c>
      <c r="F129" s="208" t="s">
        <v>3332</v>
      </c>
      <c r="G129" s="209" t="s">
        <v>3273</v>
      </c>
      <c r="H129" s="210">
        <v>1</v>
      </c>
      <c r="I129" s="211"/>
      <c r="J129" s="212">
        <f>ROUND(I129*H129,2)</f>
        <v>0</v>
      </c>
      <c r="K129" s="208" t="s">
        <v>161</v>
      </c>
      <c r="L129" s="46"/>
      <c r="M129" s="213" t="s">
        <v>28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3274</v>
      </c>
      <c r="AT129" s="217" t="s">
        <v>157</v>
      </c>
      <c r="AU129" s="217" t="s">
        <v>81</v>
      </c>
      <c r="AY129" s="19" t="s">
        <v>154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81</v>
      </c>
      <c r="BK129" s="218">
        <f>ROUND(I129*H129,2)</f>
        <v>0</v>
      </c>
      <c r="BL129" s="19" t="s">
        <v>3274</v>
      </c>
      <c r="BM129" s="217" t="s">
        <v>3333</v>
      </c>
    </row>
    <row r="130" spans="1:47" s="2" customFormat="1" ht="12">
      <c r="A130" s="40"/>
      <c r="B130" s="41"/>
      <c r="C130" s="42"/>
      <c r="D130" s="219" t="s">
        <v>164</v>
      </c>
      <c r="E130" s="42"/>
      <c r="F130" s="220" t="s">
        <v>3332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164</v>
      </c>
      <c r="AU130" s="19" t="s">
        <v>81</v>
      </c>
    </row>
    <row r="131" spans="1:47" s="2" customFormat="1" ht="12">
      <c r="A131" s="40"/>
      <c r="B131" s="41"/>
      <c r="C131" s="42"/>
      <c r="D131" s="224" t="s">
        <v>166</v>
      </c>
      <c r="E131" s="42"/>
      <c r="F131" s="225" t="s">
        <v>3334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166</v>
      </c>
      <c r="AU131" s="19" t="s">
        <v>81</v>
      </c>
    </row>
    <row r="132" spans="1:51" s="13" customFormat="1" ht="12">
      <c r="A132" s="13"/>
      <c r="B132" s="226"/>
      <c r="C132" s="227"/>
      <c r="D132" s="219" t="s">
        <v>168</v>
      </c>
      <c r="E132" s="228" t="s">
        <v>28</v>
      </c>
      <c r="F132" s="229" t="s">
        <v>3335</v>
      </c>
      <c r="G132" s="227"/>
      <c r="H132" s="228" t="s">
        <v>28</v>
      </c>
      <c r="I132" s="230"/>
      <c r="J132" s="227"/>
      <c r="K132" s="227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168</v>
      </c>
      <c r="AU132" s="235" t="s">
        <v>81</v>
      </c>
      <c r="AV132" s="13" t="s">
        <v>81</v>
      </c>
      <c r="AW132" s="13" t="s">
        <v>35</v>
      </c>
      <c r="AX132" s="13" t="s">
        <v>73</v>
      </c>
      <c r="AY132" s="235" t="s">
        <v>154</v>
      </c>
    </row>
    <row r="133" spans="1:51" s="13" customFormat="1" ht="12">
      <c r="A133" s="13"/>
      <c r="B133" s="226"/>
      <c r="C133" s="227"/>
      <c r="D133" s="219" t="s">
        <v>168</v>
      </c>
      <c r="E133" s="228" t="s">
        <v>28</v>
      </c>
      <c r="F133" s="229" t="s">
        <v>3336</v>
      </c>
      <c r="G133" s="227"/>
      <c r="H133" s="228" t="s">
        <v>28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168</v>
      </c>
      <c r="AU133" s="235" t="s">
        <v>81</v>
      </c>
      <c r="AV133" s="13" t="s">
        <v>81</v>
      </c>
      <c r="AW133" s="13" t="s">
        <v>35</v>
      </c>
      <c r="AX133" s="13" t="s">
        <v>73</v>
      </c>
      <c r="AY133" s="235" t="s">
        <v>154</v>
      </c>
    </row>
    <row r="134" spans="1:51" s="13" customFormat="1" ht="12">
      <c r="A134" s="13"/>
      <c r="B134" s="226"/>
      <c r="C134" s="227"/>
      <c r="D134" s="219" t="s">
        <v>168</v>
      </c>
      <c r="E134" s="228" t="s">
        <v>28</v>
      </c>
      <c r="F134" s="229" t="s">
        <v>3337</v>
      </c>
      <c r="G134" s="227"/>
      <c r="H134" s="228" t="s">
        <v>28</v>
      </c>
      <c r="I134" s="230"/>
      <c r="J134" s="227"/>
      <c r="K134" s="227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168</v>
      </c>
      <c r="AU134" s="235" t="s">
        <v>81</v>
      </c>
      <c r="AV134" s="13" t="s">
        <v>81</v>
      </c>
      <c r="AW134" s="13" t="s">
        <v>35</v>
      </c>
      <c r="AX134" s="13" t="s">
        <v>73</v>
      </c>
      <c r="AY134" s="235" t="s">
        <v>154</v>
      </c>
    </row>
    <row r="135" spans="1:51" s="13" customFormat="1" ht="12">
      <c r="A135" s="13"/>
      <c r="B135" s="226"/>
      <c r="C135" s="227"/>
      <c r="D135" s="219" t="s">
        <v>168</v>
      </c>
      <c r="E135" s="228" t="s">
        <v>28</v>
      </c>
      <c r="F135" s="229" t="s">
        <v>3338</v>
      </c>
      <c r="G135" s="227"/>
      <c r="H135" s="228" t="s">
        <v>28</v>
      </c>
      <c r="I135" s="230"/>
      <c r="J135" s="227"/>
      <c r="K135" s="227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168</v>
      </c>
      <c r="AU135" s="235" t="s">
        <v>81</v>
      </c>
      <c r="AV135" s="13" t="s">
        <v>81</v>
      </c>
      <c r="AW135" s="13" t="s">
        <v>35</v>
      </c>
      <c r="AX135" s="13" t="s">
        <v>73</v>
      </c>
      <c r="AY135" s="235" t="s">
        <v>154</v>
      </c>
    </row>
    <row r="136" spans="1:51" s="14" customFormat="1" ht="12">
      <c r="A136" s="14"/>
      <c r="B136" s="236"/>
      <c r="C136" s="237"/>
      <c r="D136" s="219" t="s">
        <v>168</v>
      </c>
      <c r="E136" s="238" t="s">
        <v>28</v>
      </c>
      <c r="F136" s="239" t="s">
        <v>81</v>
      </c>
      <c r="G136" s="237"/>
      <c r="H136" s="240">
        <v>1</v>
      </c>
      <c r="I136" s="241"/>
      <c r="J136" s="237"/>
      <c r="K136" s="237"/>
      <c r="L136" s="242"/>
      <c r="M136" s="280"/>
      <c r="N136" s="281"/>
      <c r="O136" s="281"/>
      <c r="P136" s="281"/>
      <c r="Q136" s="281"/>
      <c r="R136" s="281"/>
      <c r="S136" s="281"/>
      <c r="T136" s="28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168</v>
      </c>
      <c r="AU136" s="246" t="s">
        <v>81</v>
      </c>
      <c r="AV136" s="14" t="s">
        <v>83</v>
      </c>
      <c r="AW136" s="14" t="s">
        <v>35</v>
      </c>
      <c r="AX136" s="14" t="s">
        <v>81</v>
      </c>
      <c r="AY136" s="246" t="s">
        <v>154</v>
      </c>
    </row>
    <row r="137" spans="1:31" s="2" customFormat="1" ht="6.95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password="CC35" sheet="1" objects="1" scenarios="1" formatColumns="0" formatRows="0" autoFilter="0"/>
  <autoFilter ref="C79:K13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4" r:id="rId1" display="https://podminky.urs.cz/item/CS_URS_2022_01/030001000"/>
    <hyperlink ref="F90" r:id="rId2" display="https://podminky.urs.cz/item/CS_URS_2022_01/070001000"/>
    <hyperlink ref="F93" r:id="rId3" display="https://podminky.urs.cz/item/CS_URS_2022_01/013254000"/>
    <hyperlink ref="F99" r:id="rId4" display="https://podminky.urs.cz/item/CS_URS_2022_01/032002000"/>
    <hyperlink ref="F112" r:id="rId5" display="https://podminky.urs.cz/item/CS_URS_2022_01/045203000"/>
    <hyperlink ref="F131" r:id="rId6" display="https://podminky.urs.cz/item/CS_URS_2022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3339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3340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3341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3342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3343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3344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3345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3346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3347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3348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3349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80</v>
      </c>
      <c r="F18" s="298" t="s">
        <v>3350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3351</v>
      </c>
      <c r="F19" s="298" t="s">
        <v>3352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3353</v>
      </c>
      <c r="F20" s="298" t="s">
        <v>3354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3355</v>
      </c>
      <c r="F21" s="298" t="s">
        <v>3356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3357</v>
      </c>
      <c r="F22" s="298" t="s">
        <v>3358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3359</v>
      </c>
      <c r="F23" s="298" t="s">
        <v>3360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3361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3362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3363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3364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3365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3366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3367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3368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3369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140</v>
      </c>
      <c r="F36" s="298"/>
      <c r="G36" s="298" t="s">
        <v>3370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3371</v>
      </c>
      <c r="F37" s="298"/>
      <c r="G37" s="298" t="s">
        <v>3372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54</v>
      </c>
      <c r="F38" s="298"/>
      <c r="G38" s="298" t="s">
        <v>3373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55</v>
      </c>
      <c r="F39" s="298"/>
      <c r="G39" s="298" t="s">
        <v>3374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141</v>
      </c>
      <c r="F40" s="298"/>
      <c r="G40" s="298" t="s">
        <v>3375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142</v>
      </c>
      <c r="F41" s="298"/>
      <c r="G41" s="298" t="s">
        <v>3376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3377</v>
      </c>
      <c r="F42" s="298"/>
      <c r="G42" s="298" t="s">
        <v>3378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3379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3380</v>
      </c>
      <c r="F44" s="298"/>
      <c r="G44" s="298" t="s">
        <v>3381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144</v>
      </c>
      <c r="F45" s="298"/>
      <c r="G45" s="298" t="s">
        <v>3382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3383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3384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3385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3386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3387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3388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3389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3390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3391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3392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3393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3394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3395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3396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3397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3398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3399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3400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3401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3402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3403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3404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3405</v>
      </c>
      <c r="D76" s="316"/>
      <c r="E76" s="316"/>
      <c r="F76" s="316" t="s">
        <v>3406</v>
      </c>
      <c r="G76" s="317"/>
      <c r="H76" s="316" t="s">
        <v>55</v>
      </c>
      <c r="I76" s="316" t="s">
        <v>58</v>
      </c>
      <c r="J76" s="316" t="s">
        <v>3407</v>
      </c>
      <c r="K76" s="315"/>
    </row>
    <row r="77" spans="2:11" s="1" customFormat="1" ht="17.25" customHeight="1">
      <c r="B77" s="313"/>
      <c r="C77" s="318" t="s">
        <v>3408</v>
      </c>
      <c r="D77" s="318"/>
      <c r="E77" s="318"/>
      <c r="F77" s="319" t="s">
        <v>3409</v>
      </c>
      <c r="G77" s="320"/>
      <c r="H77" s="318"/>
      <c r="I77" s="318"/>
      <c r="J77" s="318" t="s">
        <v>3410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54</v>
      </c>
      <c r="D79" s="323"/>
      <c r="E79" s="323"/>
      <c r="F79" s="324" t="s">
        <v>78</v>
      </c>
      <c r="G79" s="325"/>
      <c r="H79" s="301" t="s">
        <v>3411</v>
      </c>
      <c r="I79" s="301" t="s">
        <v>3412</v>
      </c>
      <c r="J79" s="301">
        <v>20</v>
      </c>
      <c r="K79" s="315"/>
    </row>
    <row r="80" spans="2:11" s="1" customFormat="1" ht="15" customHeight="1">
      <c r="B80" s="313"/>
      <c r="C80" s="301" t="s">
        <v>3413</v>
      </c>
      <c r="D80" s="301"/>
      <c r="E80" s="301"/>
      <c r="F80" s="324" t="s">
        <v>78</v>
      </c>
      <c r="G80" s="325"/>
      <c r="H80" s="301" t="s">
        <v>3414</v>
      </c>
      <c r="I80" s="301" t="s">
        <v>3412</v>
      </c>
      <c r="J80" s="301">
        <v>120</v>
      </c>
      <c r="K80" s="315"/>
    </row>
    <row r="81" spans="2:11" s="1" customFormat="1" ht="15" customHeight="1">
      <c r="B81" s="326"/>
      <c r="C81" s="301" t="s">
        <v>3415</v>
      </c>
      <c r="D81" s="301"/>
      <c r="E81" s="301"/>
      <c r="F81" s="324" t="s">
        <v>3416</v>
      </c>
      <c r="G81" s="325"/>
      <c r="H81" s="301" t="s">
        <v>3417</v>
      </c>
      <c r="I81" s="301" t="s">
        <v>3412</v>
      </c>
      <c r="J81" s="301">
        <v>50</v>
      </c>
      <c r="K81" s="315"/>
    </row>
    <row r="82" spans="2:11" s="1" customFormat="1" ht="15" customHeight="1">
      <c r="B82" s="326"/>
      <c r="C82" s="301" t="s">
        <v>3418</v>
      </c>
      <c r="D82" s="301"/>
      <c r="E82" s="301"/>
      <c r="F82" s="324" t="s">
        <v>78</v>
      </c>
      <c r="G82" s="325"/>
      <c r="H82" s="301" t="s">
        <v>3419</v>
      </c>
      <c r="I82" s="301" t="s">
        <v>3420</v>
      </c>
      <c r="J82" s="301"/>
      <c r="K82" s="315"/>
    </row>
    <row r="83" spans="2:11" s="1" customFormat="1" ht="15" customHeight="1">
      <c r="B83" s="326"/>
      <c r="C83" s="327" t="s">
        <v>3421</v>
      </c>
      <c r="D83" s="327"/>
      <c r="E83" s="327"/>
      <c r="F83" s="328" t="s">
        <v>3416</v>
      </c>
      <c r="G83" s="327"/>
      <c r="H83" s="327" t="s">
        <v>3422</v>
      </c>
      <c r="I83" s="327" t="s">
        <v>3412</v>
      </c>
      <c r="J83" s="327">
        <v>15</v>
      </c>
      <c r="K83" s="315"/>
    </row>
    <row r="84" spans="2:11" s="1" customFormat="1" ht="15" customHeight="1">
      <c r="B84" s="326"/>
      <c r="C84" s="327" t="s">
        <v>3423</v>
      </c>
      <c r="D84" s="327"/>
      <c r="E84" s="327"/>
      <c r="F84" s="328" t="s">
        <v>3416</v>
      </c>
      <c r="G84" s="327"/>
      <c r="H84" s="327" t="s">
        <v>3424</v>
      </c>
      <c r="I84" s="327" t="s">
        <v>3412</v>
      </c>
      <c r="J84" s="327">
        <v>15</v>
      </c>
      <c r="K84" s="315"/>
    </row>
    <row r="85" spans="2:11" s="1" customFormat="1" ht="15" customHeight="1">
      <c r="B85" s="326"/>
      <c r="C85" s="327" t="s">
        <v>3425</v>
      </c>
      <c r="D85" s="327"/>
      <c r="E85" s="327"/>
      <c r="F85" s="328" t="s">
        <v>3416</v>
      </c>
      <c r="G85" s="327"/>
      <c r="H85" s="327" t="s">
        <v>3426</v>
      </c>
      <c r="I85" s="327" t="s">
        <v>3412</v>
      </c>
      <c r="J85" s="327">
        <v>20</v>
      </c>
      <c r="K85" s="315"/>
    </row>
    <row r="86" spans="2:11" s="1" customFormat="1" ht="15" customHeight="1">
      <c r="B86" s="326"/>
      <c r="C86" s="327" t="s">
        <v>3427</v>
      </c>
      <c r="D86" s="327"/>
      <c r="E86" s="327"/>
      <c r="F86" s="328" t="s">
        <v>3416</v>
      </c>
      <c r="G86" s="327"/>
      <c r="H86" s="327" t="s">
        <v>3428</v>
      </c>
      <c r="I86" s="327" t="s">
        <v>3412</v>
      </c>
      <c r="J86" s="327">
        <v>20</v>
      </c>
      <c r="K86" s="315"/>
    </row>
    <row r="87" spans="2:11" s="1" customFormat="1" ht="15" customHeight="1">
      <c r="B87" s="326"/>
      <c r="C87" s="301" t="s">
        <v>3429</v>
      </c>
      <c r="D87" s="301"/>
      <c r="E87" s="301"/>
      <c r="F87" s="324" t="s">
        <v>3416</v>
      </c>
      <c r="G87" s="325"/>
      <c r="H87" s="301" t="s">
        <v>3430</v>
      </c>
      <c r="I87" s="301" t="s">
        <v>3412</v>
      </c>
      <c r="J87" s="301">
        <v>50</v>
      </c>
      <c r="K87" s="315"/>
    </row>
    <row r="88" spans="2:11" s="1" customFormat="1" ht="15" customHeight="1">
      <c r="B88" s="326"/>
      <c r="C88" s="301" t="s">
        <v>3431</v>
      </c>
      <c r="D88" s="301"/>
      <c r="E88" s="301"/>
      <c r="F88" s="324" t="s">
        <v>3416</v>
      </c>
      <c r="G88" s="325"/>
      <c r="H88" s="301" t="s">
        <v>3432</v>
      </c>
      <c r="I88" s="301" t="s">
        <v>3412</v>
      </c>
      <c r="J88" s="301">
        <v>20</v>
      </c>
      <c r="K88" s="315"/>
    </row>
    <row r="89" spans="2:11" s="1" customFormat="1" ht="15" customHeight="1">
      <c r="B89" s="326"/>
      <c r="C89" s="301" t="s">
        <v>3433</v>
      </c>
      <c r="D89" s="301"/>
      <c r="E89" s="301"/>
      <c r="F89" s="324" t="s">
        <v>3416</v>
      </c>
      <c r="G89" s="325"/>
      <c r="H89" s="301" t="s">
        <v>3434</v>
      </c>
      <c r="I89" s="301" t="s">
        <v>3412</v>
      </c>
      <c r="J89" s="301">
        <v>20</v>
      </c>
      <c r="K89" s="315"/>
    </row>
    <row r="90" spans="2:11" s="1" customFormat="1" ht="15" customHeight="1">
      <c r="B90" s="326"/>
      <c r="C90" s="301" t="s">
        <v>3435</v>
      </c>
      <c r="D90" s="301"/>
      <c r="E90" s="301"/>
      <c r="F90" s="324" t="s">
        <v>3416</v>
      </c>
      <c r="G90" s="325"/>
      <c r="H90" s="301" t="s">
        <v>3436</v>
      </c>
      <c r="I90" s="301" t="s">
        <v>3412</v>
      </c>
      <c r="J90" s="301">
        <v>50</v>
      </c>
      <c r="K90" s="315"/>
    </row>
    <row r="91" spans="2:11" s="1" customFormat="1" ht="15" customHeight="1">
      <c r="B91" s="326"/>
      <c r="C91" s="301" t="s">
        <v>3437</v>
      </c>
      <c r="D91" s="301"/>
      <c r="E91" s="301"/>
      <c r="F91" s="324" t="s">
        <v>3416</v>
      </c>
      <c r="G91" s="325"/>
      <c r="H91" s="301" t="s">
        <v>3437</v>
      </c>
      <c r="I91" s="301" t="s">
        <v>3412</v>
      </c>
      <c r="J91" s="301">
        <v>50</v>
      </c>
      <c r="K91" s="315"/>
    </row>
    <row r="92" spans="2:11" s="1" customFormat="1" ht="15" customHeight="1">
      <c r="B92" s="326"/>
      <c r="C92" s="301" t="s">
        <v>3438</v>
      </c>
      <c r="D92" s="301"/>
      <c r="E92" s="301"/>
      <c r="F92" s="324" t="s">
        <v>3416</v>
      </c>
      <c r="G92" s="325"/>
      <c r="H92" s="301" t="s">
        <v>3439</v>
      </c>
      <c r="I92" s="301" t="s">
        <v>3412</v>
      </c>
      <c r="J92" s="301">
        <v>255</v>
      </c>
      <c r="K92" s="315"/>
    </row>
    <row r="93" spans="2:11" s="1" customFormat="1" ht="15" customHeight="1">
      <c r="B93" s="326"/>
      <c r="C93" s="301" t="s">
        <v>3440</v>
      </c>
      <c r="D93" s="301"/>
      <c r="E93" s="301"/>
      <c r="F93" s="324" t="s">
        <v>78</v>
      </c>
      <c r="G93" s="325"/>
      <c r="H93" s="301" t="s">
        <v>3441</v>
      </c>
      <c r="I93" s="301" t="s">
        <v>3442</v>
      </c>
      <c r="J93" s="301"/>
      <c r="K93" s="315"/>
    </row>
    <row r="94" spans="2:11" s="1" customFormat="1" ht="15" customHeight="1">
      <c r="B94" s="326"/>
      <c r="C94" s="301" t="s">
        <v>3443</v>
      </c>
      <c r="D94" s="301"/>
      <c r="E94" s="301"/>
      <c r="F94" s="324" t="s">
        <v>78</v>
      </c>
      <c r="G94" s="325"/>
      <c r="H94" s="301" t="s">
        <v>3444</v>
      </c>
      <c r="I94" s="301" t="s">
        <v>3445</v>
      </c>
      <c r="J94" s="301"/>
      <c r="K94" s="315"/>
    </row>
    <row r="95" spans="2:11" s="1" customFormat="1" ht="15" customHeight="1">
      <c r="B95" s="326"/>
      <c r="C95" s="301" t="s">
        <v>3446</v>
      </c>
      <c r="D95" s="301"/>
      <c r="E95" s="301"/>
      <c r="F95" s="324" t="s">
        <v>78</v>
      </c>
      <c r="G95" s="325"/>
      <c r="H95" s="301" t="s">
        <v>3446</v>
      </c>
      <c r="I95" s="301" t="s">
        <v>3445</v>
      </c>
      <c r="J95" s="301"/>
      <c r="K95" s="315"/>
    </row>
    <row r="96" spans="2:11" s="1" customFormat="1" ht="15" customHeight="1">
      <c r="B96" s="326"/>
      <c r="C96" s="301" t="s">
        <v>39</v>
      </c>
      <c r="D96" s="301"/>
      <c r="E96" s="301"/>
      <c r="F96" s="324" t="s">
        <v>78</v>
      </c>
      <c r="G96" s="325"/>
      <c r="H96" s="301" t="s">
        <v>3447</v>
      </c>
      <c r="I96" s="301" t="s">
        <v>3445</v>
      </c>
      <c r="J96" s="301"/>
      <c r="K96" s="315"/>
    </row>
    <row r="97" spans="2:11" s="1" customFormat="1" ht="15" customHeight="1">
      <c r="B97" s="326"/>
      <c r="C97" s="301" t="s">
        <v>49</v>
      </c>
      <c r="D97" s="301"/>
      <c r="E97" s="301"/>
      <c r="F97" s="324" t="s">
        <v>78</v>
      </c>
      <c r="G97" s="325"/>
      <c r="H97" s="301" t="s">
        <v>3448</v>
      </c>
      <c r="I97" s="301" t="s">
        <v>3445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3449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3405</v>
      </c>
      <c r="D103" s="316"/>
      <c r="E103" s="316"/>
      <c r="F103" s="316" t="s">
        <v>3406</v>
      </c>
      <c r="G103" s="317"/>
      <c r="H103" s="316" t="s">
        <v>55</v>
      </c>
      <c r="I103" s="316" t="s">
        <v>58</v>
      </c>
      <c r="J103" s="316" t="s">
        <v>3407</v>
      </c>
      <c r="K103" s="315"/>
    </row>
    <row r="104" spans="2:11" s="1" customFormat="1" ht="17.25" customHeight="1">
      <c r="B104" s="313"/>
      <c r="C104" s="318" t="s">
        <v>3408</v>
      </c>
      <c r="D104" s="318"/>
      <c r="E104" s="318"/>
      <c r="F104" s="319" t="s">
        <v>3409</v>
      </c>
      <c r="G104" s="320"/>
      <c r="H104" s="318"/>
      <c r="I104" s="318"/>
      <c r="J104" s="318" t="s">
        <v>3410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54</v>
      </c>
      <c r="D106" s="323"/>
      <c r="E106" s="323"/>
      <c r="F106" s="324" t="s">
        <v>78</v>
      </c>
      <c r="G106" s="301"/>
      <c r="H106" s="301" t="s">
        <v>3450</v>
      </c>
      <c r="I106" s="301" t="s">
        <v>3412</v>
      </c>
      <c r="J106" s="301">
        <v>20</v>
      </c>
      <c r="K106" s="315"/>
    </row>
    <row r="107" spans="2:11" s="1" customFormat="1" ht="15" customHeight="1">
      <c r="B107" s="313"/>
      <c r="C107" s="301" t="s">
        <v>3413</v>
      </c>
      <c r="D107" s="301"/>
      <c r="E107" s="301"/>
      <c r="F107" s="324" t="s">
        <v>78</v>
      </c>
      <c r="G107" s="301"/>
      <c r="H107" s="301" t="s">
        <v>3450</v>
      </c>
      <c r="I107" s="301" t="s">
        <v>3412</v>
      </c>
      <c r="J107" s="301">
        <v>120</v>
      </c>
      <c r="K107" s="315"/>
    </row>
    <row r="108" spans="2:11" s="1" customFormat="1" ht="15" customHeight="1">
      <c r="B108" s="326"/>
      <c r="C108" s="301" t="s">
        <v>3415</v>
      </c>
      <c r="D108" s="301"/>
      <c r="E108" s="301"/>
      <c r="F108" s="324" t="s">
        <v>3416</v>
      </c>
      <c r="G108" s="301"/>
      <c r="H108" s="301" t="s">
        <v>3450</v>
      </c>
      <c r="I108" s="301" t="s">
        <v>3412</v>
      </c>
      <c r="J108" s="301">
        <v>50</v>
      </c>
      <c r="K108" s="315"/>
    </row>
    <row r="109" spans="2:11" s="1" customFormat="1" ht="15" customHeight="1">
      <c r="B109" s="326"/>
      <c r="C109" s="301" t="s">
        <v>3418</v>
      </c>
      <c r="D109" s="301"/>
      <c r="E109" s="301"/>
      <c r="F109" s="324" t="s">
        <v>78</v>
      </c>
      <c r="G109" s="301"/>
      <c r="H109" s="301" t="s">
        <v>3450</v>
      </c>
      <c r="I109" s="301" t="s">
        <v>3420</v>
      </c>
      <c r="J109" s="301"/>
      <c r="K109" s="315"/>
    </row>
    <row r="110" spans="2:11" s="1" customFormat="1" ht="15" customHeight="1">
      <c r="B110" s="326"/>
      <c r="C110" s="301" t="s">
        <v>3429</v>
      </c>
      <c r="D110" s="301"/>
      <c r="E110" s="301"/>
      <c r="F110" s="324" t="s">
        <v>3416</v>
      </c>
      <c r="G110" s="301"/>
      <c r="H110" s="301" t="s">
        <v>3450</v>
      </c>
      <c r="I110" s="301" t="s">
        <v>3412</v>
      </c>
      <c r="J110" s="301">
        <v>50</v>
      </c>
      <c r="K110" s="315"/>
    </row>
    <row r="111" spans="2:11" s="1" customFormat="1" ht="15" customHeight="1">
      <c r="B111" s="326"/>
      <c r="C111" s="301" t="s">
        <v>3437</v>
      </c>
      <c r="D111" s="301"/>
      <c r="E111" s="301"/>
      <c r="F111" s="324" t="s">
        <v>3416</v>
      </c>
      <c r="G111" s="301"/>
      <c r="H111" s="301" t="s">
        <v>3450</v>
      </c>
      <c r="I111" s="301" t="s">
        <v>3412</v>
      </c>
      <c r="J111" s="301">
        <v>50</v>
      </c>
      <c r="K111" s="315"/>
    </row>
    <row r="112" spans="2:11" s="1" customFormat="1" ht="15" customHeight="1">
      <c r="B112" s="326"/>
      <c r="C112" s="301" t="s">
        <v>3435</v>
      </c>
      <c r="D112" s="301"/>
      <c r="E112" s="301"/>
      <c r="F112" s="324" t="s">
        <v>3416</v>
      </c>
      <c r="G112" s="301"/>
      <c r="H112" s="301" t="s">
        <v>3450</v>
      </c>
      <c r="I112" s="301" t="s">
        <v>3412</v>
      </c>
      <c r="J112" s="301">
        <v>50</v>
      </c>
      <c r="K112" s="315"/>
    </row>
    <row r="113" spans="2:11" s="1" customFormat="1" ht="15" customHeight="1">
      <c r="B113" s="326"/>
      <c r="C113" s="301" t="s">
        <v>54</v>
      </c>
      <c r="D113" s="301"/>
      <c r="E113" s="301"/>
      <c r="F113" s="324" t="s">
        <v>78</v>
      </c>
      <c r="G113" s="301"/>
      <c r="H113" s="301" t="s">
        <v>3451</v>
      </c>
      <c r="I113" s="301" t="s">
        <v>3412</v>
      </c>
      <c r="J113" s="301">
        <v>20</v>
      </c>
      <c r="K113" s="315"/>
    </row>
    <row r="114" spans="2:11" s="1" customFormat="1" ht="15" customHeight="1">
      <c r="B114" s="326"/>
      <c r="C114" s="301" t="s">
        <v>3452</v>
      </c>
      <c r="D114" s="301"/>
      <c r="E114" s="301"/>
      <c r="F114" s="324" t="s">
        <v>78</v>
      </c>
      <c r="G114" s="301"/>
      <c r="H114" s="301" t="s">
        <v>3453</v>
      </c>
      <c r="I114" s="301" t="s">
        <v>3412</v>
      </c>
      <c r="J114" s="301">
        <v>120</v>
      </c>
      <c r="K114" s="315"/>
    </row>
    <row r="115" spans="2:11" s="1" customFormat="1" ht="15" customHeight="1">
      <c r="B115" s="326"/>
      <c r="C115" s="301" t="s">
        <v>39</v>
      </c>
      <c r="D115" s="301"/>
      <c r="E115" s="301"/>
      <c r="F115" s="324" t="s">
        <v>78</v>
      </c>
      <c r="G115" s="301"/>
      <c r="H115" s="301" t="s">
        <v>3454</v>
      </c>
      <c r="I115" s="301" t="s">
        <v>3445</v>
      </c>
      <c r="J115" s="301"/>
      <c r="K115" s="315"/>
    </row>
    <row r="116" spans="2:11" s="1" customFormat="1" ht="15" customHeight="1">
      <c r="B116" s="326"/>
      <c r="C116" s="301" t="s">
        <v>49</v>
      </c>
      <c r="D116" s="301"/>
      <c r="E116" s="301"/>
      <c r="F116" s="324" t="s">
        <v>78</v>
      </c>
      <c r="G116" s="301"/>
      <c r="H116" s="301" t="s">
        <v>3455</v>
      </c>
      <c r="I116" s="301" t="s">
        <v>3445</v>
      </c>
      <c r="J116" s="301"/>
      <c r="K116" s="315"/>
    </row>
    <row r="117" spans="2:11" s="1" customFormat="1" ht="15" customHeight="1">
      <c r="B117" s="326"/>
      <c r="C117" s="301" t="s">
        <v>58</v>
      </c>
      <c r="D117" s="301"/>
      <c r="E117" s="301"/>
      <c r="F117" s="324" t="s">
        <v>78</v>
      </c>
      <c r="G117" s="301"/>
      <c r="H117" s="301" t="s">
        <v>3456</v>
      </c>
      <c r="I117" s="301" t="s">
        <v>3457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3458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3405</v>
      </c>
      <c r="D123" s="316"/>
      <c r="E123" s="316"/>
      <c r="F123" s="316" t="s">
        <v>3406</v>
      </c>
      <c r="G123" s="317"/>
      <c r="H123" s="316" t="s">
        <v>55</v>
      </c>
      <c r="I123" s="316" t="s">
        <v>58</v>
      </c>
      <c r="J123" s="316" t="s">
        <v>3407</v>
      </c>
      <c r="K123" s="345"/>
    </row>
    <row r="124" spans="2:11" s="1" customFormat="1" ht="17.25" customHeight="1">
      <c r="B124" s="344"/>
      <c r="C124" s="318" t="s">
        <v>3408</v>
      </c>
      <c r="D124" s="318"/>
      <c r="E124" s="318"/>
      <c r="F124" s="319" t="s">
        <v>3409</v>
      </c>
      <c r="G124" s="320"/>
      <c r="H124" s="318"/>
      <c r="I124" s="318"/>
      <c r="J124" s="318" t="s">
        <v>3410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3413</v>
      </c>
      <c r="D126" s="323"/>
      <c r="E126" s="323"/>
      <c r="F126" s="324" t="s">
        <v>78</v>
      </c>
      <c r="G126" s="301"/>
      <c r="H126" s="301" t="s">
        <v>3450</v>
      </c>
      <c r="I126" s="301" t="s">
        <v>3412</v>
      </c>
      <c r="J126" s="301">
        <v>120</v>
      </c>
      <c r="K126" s="349"/>
    </row>
    <row r="127" spans="2:11" s="1" customFormat="1" ht="15" customHeight="1">
      <c r="B127" s="346"/>
      <c r="C127" s="301" t="s">
        <v>3459</v>
      </c>
      <c r="D127" s="301"/>
      <c r="E127" s="301"/>
      <c r="F127" s="324" t="s">
        <v>78</v>
      </c>
      <c r="G127" s="301"/>
      <c r="H127" s="301" t="s">
        <v>3460</v>
      </c>
      <c r="I127" s="301" t="s">
        <v>3412</v>
      </c>
      <c r="J127" s="301" t="s">
        <v>3461</v>
      </c>
      <c r="K127" s="349"/>
    </row>
    <row r="128" spans="2:11" s="1" customFormat="1" ht="15" customHeight="1">
      <c r="B128" s="346"/>
      <c r="C128" s="301" t="s">
        <v>3359</v>
      </c>
      <c r="D128" s="301"/>
      <c r="E128" s="301"/>
      <c r="F128" s="324" t="s">
        <v>78</v>
      </c>
      <c r="G128" s="301"/>
      <c r="H128" s="301" t="s">
        <v>3462</v>
      </c>
      <c r="I128" s="301" t="s">
        <v>3412</v>
      </c>
      <c r="J128" s="301" t="s">
        <v>3461</v>
      </c>
      <c r="K128" s="349"/>
    </row>
    <row r="129" spans="2:11" s="1" customFormat="1" ht="15" customHeight="1">
      <c r="B129" s="346"/>
      <c r="C129" s="301" t="s">
        <v>3421</v>
      </c>
      <c r="D129" s="301"/>
      <c r="E129" s="301"/>
      <c r="F129" s="324" t="s">
        <v>3416</v>
      </c>
      <c r="G129" s="301"/>
      <c r="H129" s="301" t="s">
        <v>3422</v>
      </c>
      <c r="I129" s="301" t="s">
        <v>3412</v>
      </c>
      <c r="J129" s="301">
        <v>15</v>
      </c>
      <c r="K129" s="349"/>
    </row>
    <row r="130" spans="2:11" s="1" customFormat="1" ht="15" customHeight="1">
      <c r="B130" s="346"/>
      <c r="C130" s="327" t="s">
        <v>3423</v>
      </c>
      <c r="D130" s="327"/>
      <c r="E130" s="327"/>
      <c r="F130" s="328" t="s">
        <v>3416</v>
      </c>
      <c r="G130" s="327"/>
      <c r="H130" s="327" t="s">
        <v>3424</v>
      </c>
      <c r="I130" s="327" t="s">
        <v>3412</v>
      </c>
      <c r="J130" s="327">
        <v>15</v>
      </c>
      <c r="K130" s="349"/>
    </row>
    <row r="131" spans="2:11" s="1" customFormat="1" ht="15" customHeight="1">
      <c r="B131" s="346"/>
      <c r="C131" s="327" t="s">
        <v>3425</v>
      </c>
      <c r="D131" s="327"/>
      <c r="E131" s="327"/>
      <c r="F131" s="328" t="s">
        <v>3416</v>
      </c>
      <c r="G131" s="327"/>
      <c r="H131" s="327" t="s">
        <v>3426</v>
      </c>
      <c r="I131" s="327" t="s">
        <v>3412</v>
      </c>
      <c r="J131" s="327">
        <v>20</v>
      </c>
      <c r="K131" s="349"/>
    </row>
    <row r="132" spans="2:11" s="1" customFormat="1" ht="15" customHeight="1">
      <c r="B132" s="346"/>
      <c r="C132" s="327" t="s">
        <v>3427</v>
      </c>
      <c r="D132" s="327"/>
      <c r="E132" s="327"/>
      <c r="F132" s="328" t="s">
        <v>3416</v>
      </c>
      <c r="G132" s="327"/>
      <c r="H132" s="327" t="s">
        <v>3428</v>
      </c>
      <c r="I132" s="327" t="s">
        <v>3412</v>
      </c>
      <c r="J132" s="327">
        <v>20</v>
      </c>
      <c r="K132" s="349"/>
    </row>
    <row r="133" spans="2:11" s="1" customFormat="1" ht="15" customHeight="1">
      <c r="B133" s="346"/>
      <c r="C133" s="301" t="s">
        <v>3415</v>
      </c>
      <c r="D133" s="301"/>
      <c r="E133" s="301"/>
      <c r="F133" s="324" t="s">
        <v>3416</v>
      </c>
      <c r="G133" s="301"/>
      <c r="H133" s="301" t="s">
        <v>3450</v>
      </c>
      <c r="I133" s="301" t="s">
        <v>3412</v>
      </c>
      <c r="J133" s="301">
        <v>50</v>
      </c>
      <c r="K133" s="349"/>
    </row>
    <row r="134" spans="2:11" s="1" customFormat="1" ht="15" customHeight="1">
      <c r="B134" s="346"/>
      <c r="C134" s="301" t="s">
        <v>3429</v>
      </c>
      <c r="D134" s="301"/>
      <c r="E134" s="301"/>
      <c r="F134" s="324" t="s">
        <v>3416</v>
      </c>
      <c r="G134" s="301"/>
      <c r="H134" s="301" t="s">
        <v>3450</v>
      </c>
      <c r="I134" s="301" t="s">
        <v>3412</v>
      </c>
      <c r="J134" s="301">
        <v>50</v>
      </c>
      <c r="K134" s="349"/>
    </row>
    <row r="135" spans="2:11" s="1" customFormat="1" ht="15" customHeight="1">
      <c r="B135" s="346"/>
      <c r="C135" s="301" t="s">
        <v>3435</v>
      </c>
      <c r="D135" s="301"/>
      <c r="E135" s="301"/>
      <c r="F135" s="324" t="s">
        <v>3416</v>
      </c>
      <c r="G135" s="301"/>
      <c r="H135" s="301" t="s">
        <v>3450</v>
      </c>
      <c r="I135" s="301" t="s">
        <v>3412</v>
      </c>
      <c r="J135" s="301">
        <v>50</v>
      </c>
      <c r="K135" s="349"/>
    </row>
    <row r="136" spans="2:11" s="1" customFormat="1" ht="15" customHeight="1">
      <c r="B136" s="346"/>
      <c r="C136" s="301" t="s">
        <v>3437</v>
      </c>
      <c r="D136" s="301"/>
      <c r="E136" s="301"/>
      <c r="F136" s="324" t="s">
        <v>3416</v>
      </c>
      <c r="G136" s="301"/>
      <c r="H136" s="301" t="s">
        <v>3450</v>
      </c>
      <c r="I136" s="301" t="s">
        <v>3412</v>
      </c>
      <c r="J136" s="301">
        <v>50</v>
      </c>
      <c r="K136" s="349"/>
    </row>
    <row r="137" spans="2:11" s="1" customFormat="1" ht="15" customHeight="1">
      <c r="B137" s="346"/>
      <c r="C137" s="301" t="s">
        <v>3438</v>
      </c>
      <c r="D137" s="301"/>
      <c r="E137" s="301"/>
      <c r="F137" s="324" t="s">
        <v>3416</v>
      </c>
      <c r="G137" s="301"/>
      <c r="H137" s="301" t="s">
        <v>3463</v>
      </c>
      <c r="I137" s="301" t="s">
        <v>3412</v>
      </c>
      <c r="J137" s="301">
        <v>255</v>
      </c>
      <c r="K137" s="349"/>
    </row>
    <row r="138" spans="2:11" s="1" customFormat="1" ht="15" customHeight="1">
      <c r="B138" s="346"/>
      <c r="C138" s="301" t="s">
        <v>3440</v>
      </c>
      <c r="D138" s="301"/>
      <c r="E138" s="301"/>
      <c r="F138" s="324" t="s">
        <v>78</v>
      </c>
      <c r="G138" s="301"/>
      <c r="H138" s="301" t="s">
        <v>3464</v>
      </c>
      <c r="I138" s="301" t="s">
        <v>3442</v>
      </c>
      <c r="J138" s="301"/>
      <c r="K138" s="349"/>
    </row>
    <row r="139" spans="2:11" s="1" customFormat="1" ht="15" customHeight="1">
      <c r="B139" s="346"/>
      <c r="C139" s="301" t="s">
        <v>3443</v>
      </c>
      <c r="D139" s="301"/>
      <c r="E139" s="301"/>
      <c r="F139" s="324" t="s">
        <v>78</v>
      </c>
      <c r="G139" s="301"/>
      <c r="H139" s="301" t="s">
        <v>3465</v>
      </c>
      <c r="I139" s="301" t="s">
        <v>3445</v>
      </c>
      <c r="J139" s="301"/>
      <c r="K139" s="349"/>
    </row>
    <row r="140" spans="2:11" s="1" customFormat="1" ht="15" customHeight="1">
      <c r="B140" s="346"/>
      <c r="C140" s="301" t="s">
        <v>3446</v>
      </c>
      <c r="D140" s="301"/>
      <c r="E140" s="301"/>
      <c r="F140" s="324" t="s">
        <v>78</v>
      </c>
      <c r="G140" s="301"/>
      <c r="H140" s="301" t="s">
        <v>3446</v>
      </c>
      <c r="I140" s="301" t="s">
        <v>3445</v>
      </c>
      <c r="J140" s="301"/>
      <c r="K140" s="349"/>
    </row>
    <row r="141" spans="2:11" s="1" customFormat="1" ht="15" customHeight="1">
      <c r="B141" s="346"/>
      <c r="C141" s="301" t="s">
        <v>39</v>
      </c>
      <c r="D141" s="301"/>
      <c r="E141" s="301"/>
      <c r="F141" s="324" t="s">
        <v>78</v>
      </c>
      <c r="G141" s="301"/>
      <c r="H141" s="301" t="s">
        <v>3466</v>
      </c>
      <c r="I141" s="301" t="s">
        <v>3445</v>
      </c>
      <c r="J141" s="301"/>
      <c r="K141" s="349"/>
    </row>
    <row r="142" spans="2:11" s="1" customFormat="1" ht="15" customHeight="1">
      <c r="B142" s="346"/>
      <c r="C142" s="301" t="s">
        <v>3467</v>
      </c>
      <c r="D142" s="301"/>
      <c r="E142" s="301"/>
      <c r="F142" s="324" t="s">
        <v>78</v>
      </c>
      <c r="G142" s="301"/>
      <c r="H142" s="301" t="s">
        <v>3468</v>
      </c>
      <c r="I142" s="301" t="s">
        <v>3445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3469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3405</v>
      </c>
      <c r="D148" s="316"/>
      <c r="E148" s="316"/>
      <c r="F148" s="316" t="s">
        <v>3406</v>
      </c>
      <c r="G148" s="317"/>
      <c r="H148" s="316" t="s">
        <v>55</v>
      </c>
      <c r="I148" s="316" t="s">
        <v>58</v>
      </c>
      <c r="J148" s="316" t="s">
        <v>3407</v>
      </c>
      <c r="K148" s="315"/>
    </row>
    <row r="149" spans="2:11" s="1" customFormat="1" ht="17.25" customHeight="1">
      <c r="B149" s="313"/>
      <c r="C149" s="318" t="s">
        <v>3408</v>
      </c>
      <c r="D149" s="318"/>
      <c r="E149" s="318"/>
      <c r="F149" s="319" t="s">
        <v>3409</v>
      </c>
      <c r="G149" s="320"/>
      <c r="H149" s="318"/>
      <c r="I149" s="318"/>
      <c r="J149" s="318" t="s">
        <v>3410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3413</v>
      </c>
      <c r="D151" s="301"/>
      <c r="E151" s="301"/>
      <c r="F151" s="354" t="s">
        <v>78</v>
      </c>
      <c r="G151" s="301"/>
      <c r="H151" s="353" t="s">
        <v>3450</v>
      </c>
      <c r="I151" s="353" t="s">
        <v>3412</v>
      </c>
      <c r="J151" s="353">
        <v>120</v>
      </c>
      <c r="K151" s="349"/>
    </row>
    <row r="152" spans="2:11" s="1" customFormat="1" ht="15" customHeight="1">
      <c r="B152" s="326"/>
      <c r="C152" s="353" t="s">
        <v>3459</v>
      </c>
      <c r="D152" s="301"/>
      <c r="E152" s="301"/>
      <c r="F152" s="354" t="s">
        <v>78</v>
      </c>
      <c r="G152" s="301"/>
      <c r="H152" s="353" t="s">
        <v>3470</v>
      </c>
      <c r="I152" s="353" t="s">
        <v>3412</v>
      </c>
      <c r="J152" s="353" t="s">
        <v>3461</v>
      </c>
      <c r="K152" s="349"/>
    </row>
    <row r="153" spans="2:11" s="1" customFormat="1" ht="15" customHeight="1">
      <c r="B153" s="326"/>
      <c r="C153" s="353" t="s">
        <v>3359</v>
      </c>
      <c r="D153" s="301"/>
      <c r="E153" s="301"/>
      <c r="F153" s="354" t="s">
        <v>78</v>
      </c>
      <c r="G153" s="301"/>
      <c r="H153" s="353" t="s">
        <v>3471</v>
      </c>
      <c r="I153" s="353" t="s">
        <v>3412</v>
      </c>
      <c r="J153" s="353" t="s">
        <v>3461</v>
      </c>
      <c r="K153" s="349"/>
    </row>
    <row r="154" spans="2:11" s="1" customFormat="1" ht="15" customHeight="1">
      <c r="B154" s="326"/>
      <c r="C154" s="353" t="s">
        <v>3415</v>
      </c>
      <c r="D154" s="301"/>
      <c r="E154" s="301"/>
      <c r="F154" s="354" t="s">
        <v>3416</v>
      </c>
      <c r="G154" s="301"/>
      <c r="H154" s="353" t="s">
        <v>3450</v>
      </c>
      <c r="I154" s="353" t="s">
        <v>3412</v>
      </c>
      <c r="J154" s="353">
        <v>50</v>
      </c>
      <c r="K154" s="349"/>
    </row>
    <row r="155" spans="2:11" s="1" customFormat="1" ht="15" customHeight="1">
      <c r="B155" s="326"/>
      <c r="C155" s="353" t="s">
        <v>3418</v>
      </c>
      <c r="D155" s="301"/>
      <c r="E155" s="301"/>
      <c r="F155" s="354" t="s">
        <v>78</v>
      </c>
      <c r="G155" s="301"/>
      <c r="H155" s="353" t="s">
        <v>3450</v>
      </c>
      <c r="I155" s="353" t="s">
        <v>3420</v>
      </c>
      <c r="J155" s="353"/>
      <c r="K155" s="349"/>
    </row>
    <row r="156" spans="2:11" s="1" customFormat="1" ht="15" customHeight="1">
      <c r="B156" s="326"/>
      <c r="C156" s="353" t="s">
        <v>3429</v>
      </c>
      <c r="D156" s="301"/>
      <c r="E156" s="301"/>
      <c r="F156" s="354" t="s">
        <v>3416</v>
      </c>
      <c r="G156" s="301"/>
      <c r="H156" s="353" t="s">
        <v>3450</v>
      </c>
      <c r="I156" s="353" t="s">
        <v>3412</v>
      </c>
      <c r="J156" s="353">
        <v>50</v>
      </c>
      <c r="K156" s="349"/>
    </row>
    <row r="157" spans="2:11" s="1" customFormat="1" ht="15" customHeight="1">
      <c r="B157" s="326"/>
      <c r="C157" s="353" t="s">
        <v>3437</v>
      </c>
      <c r="D157" s="301"/>
      <c r="E157" s="301"/>
      <c r="F157" s="354" t="s">
        <v>3416</v>
      </c>
      <c r="G157" s="301"/>
      <c r="H157" s="353" t="s">
        <v>3450</v>
      </c>
      <c r="I157" s="353" t="s">
        <v>3412</v>
      </c>
      <c r="J157" s="353">
        <v>50</v>
      </c>
      <c r="K157" s="349"/>
    </row>
    <row r="158" spans="2:11" s="1" customFormat="1" ht="15" customHeight="1">
      <c r="B158" s="326"/>
      <c r="C158" s="353" t="s">
        <v>3435</v>
      </c>
      <c r="D158" s="301"/>
      <c r="E158" s="301"/>
      <c r="F158" s="354" t="s">
        <v>3416</v>
      </c>
      <c r="G158" s="301"/>
      <c r="H158" s="353" t="s">
        <v>3450</v>
      </c>
      <c r="I158" s="353" t="s">
        <v>3412</v>
      </c>
      <c r="J158" s="353">
        <v>50</v>
      </c>
      <c r="K158" s="349"/>
    </row>
    <row r="159" spans="2:11" s="1" customFormat="1" ht="15" customHeight="1">
      <c r="B159" s="326"/>
      <c r="C159" s="353" t="s">
        <v>104</v>
      </c>
      <c r="D159" s="301"/>
      <c r="E159" s="301"/>
      <c r="F159" s="354" t="s">
        <v>78</v>
      </c>
      <c r="G159" s="301"/>
      <c r="H159" s="353" t="s">
        <v>3472</v>
      </c>
      <c r="I159" s="353" t="s">
        <v>3412</v>
      </c>
      <c r="J159" s="353" t="s">
        <v>3473</v>
      </c>
      <c r="K159" s="349"/>
    </row>
    <row r="160" spans="2:11" s="1" customFormat="1" ht="15" customHeight="1">
      <c r="B160" s="326"/>
      <c r="C160" s="353" t="s">
        <v>3474</v>
      </c>
      <c r="D160" s="301"/>
      <c r="E160" s="301"/>
      <c r="F160" s="354" t="s">
        <v>78</v>
      </c>
      <c r="G160" s="301"/>
      <c r="H160" s="353" t="s">
        <v>3475</v>
      </c>
      <c r="I160" s="353" t="s">
        <v>3445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3476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3405</v>
      </c>
      <c r="D166" s="316"/>
      <c r="E166" s="316"/>
      <c r="F166" s="316" t="s">
        <v>3406</v>
      </c>
      <c r="G166" s="358"/>
      <c r="H166" s="359" t="s">
        <v>55</v>
      </c>
      <c r="I166" s="359" t="s">
        <v>58</v>
      </c>
      <c r="J166" s="316" t="s">
        <v>3407</v>
      </c>
      <c r="K166" s="293"/>
    </row>
    <row r="167" spans="2:11" s="1" customFormat="1" ht="17.25" customHeight="1">
      <c r="B167" s="294"/>
      <c r="C167" s="318" t="s">
        <v>3408</v>
      </c>
      <c r="D167" s="318"/>
      <c r="E167" s="318"/>
      <c r="F167" s="319" t="s">
        <v>3409</v>
      </c>
      <c r="G167" s="360"/>
      <c r="H167" s="361"/>
      <c r="I167" s="361"/>
      <c r="J167" s="318" t="s">
        <v>3410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3413</v>
      </c>
      <c r="D169" s="301"/>
      <c r="E169" s="301"/>
      <c r="F169" s="324" t="s">
        <v>78</v>
      </c>
      <c r="G169" s="301"/>
      <c r="H169" s="301" t="s">
        <v>3450</v>
      </c>
      <c r="I169" s="301" t="s">
        <v>3412</v>
      </c>
      <c r="J169" s="301">
        <v>120</v>
      </c>
      <c r="K169" s="349"/>
    </row>
    <row r="170" spans="2:11" s="1" customFormat="1" ht="15" customHeight="1">
      <c r="B170" s="326"/>
      <c r="C170" s="301" t="s">
        <v>3459</v>
      </c>
      <c r="D170" s="301"/>
      <c r="E170" s="301"/>
      <c r="F170" s="324" t="s">
        <v>78</v>
      </c>
      <c r="G170" s="301"/>
      <c r="H170" s="301" t="s">
        <v>3460</v>
      </c>
      <c r="I170" s="301" t="s">
        <v>3412</v>
      </c>
      <c r="J170" s="301" t="s">
        <v>3461</v>
      </c>
      <c r="K170" s="349"/>
    </row>
    <row r="171" spans="2:11" s="1" customFormat="1" ht="15" customHeight="1">
      <c r="B171" s="326"/>
      <c r="C171" s="301" t="s">
        <v>3359</v>
      </c>
      <c r="D171" s="301"/>
      <c r="E171" s="301"/>
      <c r="F171" s="324" t="s">
        <v>78</v>
      </c>
      <c r="G171" s="301"/>
      <c r="H171" s="301" t="s">
        <v>3477</v>
      </c>
      <c r="I171" s="301" t="s">
        <v>3412</v>
      </c>
      <c r="J171" s="301" t="s">
        <v>3461</v>
      </c>
      <c r="K171" s="349"/>
    </row>
    <row r="172" spans="2:11" s="1" customFormat="1" ht="15" customHeight="1">
      <c r="B172" s="326"/>
      <c r="C172" s="301" t="s">
        <v>3415</v>
      </c>
      <c r="D172" s="301"/>
      <c r="E172" s="301"/>
      <c r="F172" s="324" t="s">
        <v>3416</v>
      </c>
      <c r="G172" s="301"/>
      <c r="H172" s="301" t="s">
        <v>3477</v>
      </c>
      <c r="I172" s="301" t="s">
        <v>3412</v>
      </c>
      <c r="J172" s="301">
        <v>50</v>
      </c>
      <c r="K172" s="349"/>
    </row>
    <row r="173" spans="2:11" s="1" customFormat="1" ht="15" customHeight="1">
      <c r="B173" s="326"/>
      <c r="C173" s="301" t="s">
        <v>3418</v>
      </c>
      <c r="D173" s="301"/>
      <c r="E173" s="301"/>
      <c r="F173" s="324" t="s">
        <v>78</v>
      </c>
      <c r="G173" s="301"/>
      <c r="H173" s="301" t="s">
        <v>3477</v>
      </c>
      <c r="I173" s="301" t="s">
        <v>3420</v>
      </c>
      <c r="J173" s="301"/>
      <c r="K173" s="349"/>
    </row>
    <row r="174" spans="2:11" s="1" customFormat="1" ht="15" customHeight="1">
      <c r="B174" s="326"/>
      <c r="C174" s="301" t="s">
        <v>3429</v>
      </c>
      <c r="D174" s="301"/>
      <c r="E174" s="301"/>
      <c r="F174" s="324" t="s">
        <v>3416</v>
      </c>
      <c r="G174" s="301"/>
      <c r="H174" s="301" t="s">
        <v>3477</v>
      </c>
      <c r="I174" s="301" t="s">
        <v>3412</v>
      </c>
      <c r="J174" s="301">
        <v>50</v>
      </c>
      <c r="K174" s="349"/>
    </row>
    <row r="175" spans="2:11" s="1" customFormat="1" ht="15" customHeight="1">
      <c r="B175" s="326"/>
      <c r="C175" s="301" t="s">
        <v>3437</v>
      </c>
      <c r="D175" s="301"/>
      <c r="E175" s="301"/>
      <c r="F175" s="324" t="s">
        <v>3416</v>
      </c>
      <c r="G175" s="301"/>
      <c r="H175" s="301" t="s">
        <v>3477</v>
      </c>
      <c r="I175" s="301" t="s">
        <v>3412</v>
      </c>
      <c r="J175" s="301">
        <v>50</v>
      </c>
      <c r="K175" s="349"/>
    </row>
    <row r="176" spans="2:11" s="1" customFormat="1" ht="15" customHeight="1">
      <c r="B176" s="326"/>
      <c r="C176" s="301" t="s">
        <v>3435</v>
      </c>
      <c r="D176" s="301"/>
      <c r="E176" s="301"/>
      <c r="F176" s="324" t="s">
        <v>3416</v>
      </c>
      <c r="G176" s="301"/>
      <c r="H176" s="301" t="s">
        <v>3477</v>
      </c>
      <c r="I176" s="301" t="s">
        <v>3412</v>
      </c>
      <c r="J176" s="301">
        <v>50</v>
      </c>
      <c r="K176" s="349"/>
    </row>
    <row r="177" spans="2:11" s="1" customFormat="1" ht="15" customHeight="1">
      <c r="B177" s="326"/>
      <c r="C177" s="301" t="s">
        <v>140</v>
      </c>
      <c r="D177" s="301"/>
      <c r="E177" s="301"/>
      <c r="F177" s="324" t="s">
        <v>78</v>
      </c>
      <c r="G177" s="301"/>
      <c r="H177" s="301" t="s">
        <v>3478</v>
      </c>
      <c r="I177" s="301" t="s">
        <v>3479</v>
      </c>
      <c r="J177" s="301"/>
      <c r="K177" s="349"/>
    </row>
    <row r="178" spans="2:11" s="1" customFormat="1" ht="15" customHeight="1">
      <c r="B178" s="326"/>
      <c r="C178" s="301" t="s">
        <v>58</v>
      </c>
      <c r="D178" s="301"/>
      <c r="E178" s="301"/>
      <c r="F178" s="324" t="s">
        <v>78</v>
      </c>
      <c r="G178" s="301"/>
      <c r="H178" s="301" t="s">
        <v>3480</v>
      </c>
      <c r="I178" s="301" t="s">
        <v>3481</v>
      </c>
      <c r="J178" s="301">
        <v>1</v>
      </c>
      <c r="K178" s="349"/>
    </row>
    <row r="179" spans="2:11" s="1" customFormat="1" ht="15" customHeight="1">
      <c r="B179" s="326"/>
      <c r="C179" s="301" t="s">
        <v>54</v>
      </c>
      <c r="D179" s="301"/>
      <c r="E179" s="301"/>
      <c r="F179" s="324" t="s">
        <v>78</v>
      </c>
      <c r="G179" s="301"/>
      <c r="H179" s="301" t="s">
        <v>3482</v>
      </c>
      <c r="I179" s="301" t="s">
        <v>3412</v>
      </c>
      <c r="J179" s="301">
        <v>20</v>
      </c>
      <c r="K179" s="349"/>
    </row>
    <row r="180" spans="2:11" s="1" customFormat="1" ht="15" customHeight="1">
      <c r="B180" s="326"/>
      <c r="C180" s="301" t="s">
        <v>55</v>
      </c>
      <c r="D180" s="301"/>
      <c r="E180" s="301"/>
      <c r="F180" s="324" t="s">
        <v>78</v>
      </c>
      <c r="G180" s="301"/>
      <c r="H180" s="301" t="s">
        <v>3483</v>
      </c>
      <c r="I180" s="301" t="s">
        <v>3412</v>
      </c>
      <c r="J180" s="301">
        <v>255</v>
      </c>
      <c r="K180" s="349"/>
    </row>
    <row r="181" spans="2:11" s="1" customFormat="1" ht="15" customHeight="1">
      <c r="B181" s="326"/>
      <c r="C181" s="301" t="s">
        <v>141</v>
      </c>
      <c r="D181" s="301"/>
      <c r="E181" s="301"/>
      <c r="F181" s="324" t="s">
        <v>78</v>
      </c>
      <c r="G181" s="301"/>
      <c r="H181" s="301" t="s">
        <v>3375</v>
      </c>
      <c r="I181" s="301" t="s">
        <v>3412</v>
      </c>
      <c r="J181" s="301">
        <v>10</v>
      </c>
      <c r="K181" s="349"/>
    </row>
    <row r="182" spans="2:11" s="1" customFormat="1" ht="15" customHeight="1">
      <c r="B182" s="326"/>
      <c r="C182" s="301" t="s">
        <v>142</v>
      </c>
      <c r="D182" s="301"/>
      <c r="E182" s="301"/>
      <c r="F182" s="324" t="s">
        <v>78</v>
      </c>
      <c r="G182" s="301"/>
      <c r="H182" s="301" t="s">
        <v>3484</v>
      </c>
      <c r="I182" s="301" t="s">
        <v>3445</v>
      </c>
      <c r="J182" s="301"/>
      <c r="K182" s="349"/>
    </row>
    <row r="183" spans="2:11" s="1" customFormat="1" ht="15" customHeight="1">
      <c r="B183" s="326"/>
      <c r="C183" s="301" t="s">
        <v>3485</v>
      </c>
      <c r="D183" s="301"/>
      <c r="E183" s="301"/>
      <c r="F183" s="324" t="s">
        <v>78</v>
      </c>
      <c r="G183" s="301"/>
      <c r="H183" s="301" t="s">
        <v>3486</v>
      </c>
      <c r="I183" s="301" t="s">
        <v>3445</v>
      </c>
      <c r="J183" s="301"/>
      <c r="K183" s="349"/>
    </row>
    <row r="184" spans="2:11" s="1" customFormat="1" ht="15" customHeight="1">
      <c r="B184" s="326"/>
      <c r="C184" s="301" t="s">
        <v>3474</v>
      </c>
      <c r="D184" s="301"/>
      <c r="E184" s="301"/>
      <c r="F184" s="324" t="s">
        <v>78</v>
      </c>
      <c r="G184" s="301"/>
      <c r="H184" s="301" t="s">
        <v>3487</v>
      </c>
      <c r="I184" s="301" t="s">
        <v>3445</v>
      </c>
      <c r="J184" s="301"/>
      <c r="K184" s="349"/>
    </row>
    <row r="185" spans="2:11" s="1" customFormat="1" ht="15" customHeight="1">
      <c r="B185" s="326"/>
      <c r="C185" s="301" t="s">
        <v>144</v>
      </c>
      <c r="D185" s="301"/>
      <c r="E185" s="301"/>
      <c r="F185" s="324" t="s">
        <v>3416</v>
      </c>
      <c r="G185" s="301"/>
      <c r="H185" s="301" t="s">
        <v>3488</v>
      </c>
      <c r="I185" s="301" t="s">
        <v>3412</v>
      </c>
      <c r="J185" s="301">
        <v>50</v>
      </c>
      <c r="K185" s="349"/>
    </row>
    <row r="186" spans="2:11" s="1" customFormat="1" ht="15" customHeight="1">
      <c r="B186" s="326"/>
      <c r="C186" s="301" t="s">
        <v>3489</v>
      </c>
      <c r="D186" s="301"/>
      <c r="E186" s="301"/>
      <c r="F186" s="324" t="s">
        <v>3416</v>
      </c>
      <c r="G186" s="301"/>
      <c r="H186" s="301" t="s">
        <v>3490</v>
      </c>
      <c r="I186" s="301" t="s">
        <v>3491</v>
      </c>
      <c r="J186" s="301"/>
      <c r="K186" s="349"/>
    </row>
    <row r="187" spans="2:11" s="1" customFormat="1" ht="15" customHeight="1">
      <c r="B187" s="326"/>
      <c r="C187" s="301" t="s">
        <v>3492</v>
      </c>
      <c r="D187" s="301"/>
      <c r="E187" s="301"/>
      <c r="F187" s="324" t="s">
        <v>3416</v>
      </c>
      <c r="G187" s="301"/>
      <c r="H187" s="301" t="s">
        <v>3493</v>
      </c>
      <c r="I187" s="301" t="s">
        <v>3491</v>
      </c>
      <c r="J187" s="301"/>
      <c r="K187" s="349"/>
    </row>
    <row r="188" spans="2:11" s="1" customFormat="1" ht="15" customHeight="1">
      <c r="B188" s="326"/>
      <c r="C188" s="301" t="s">
        <v>3494</v>
      </c>
      <c r="D188" s="301"/>
      <c r="E188" s="301"/>
      <c r="F188" s="324" t="s">
        <v>3416</v>
      </c>
      <c r="G188" s="301"/>
      <c r="H188" s="301" t="s">
        <v>3495</v>
      </c>
      <c r="I188" s="301" t="s">
        <v>3491</v>
      </c>
      <c r="J188" s="301"/>
      <c r="K188" s="349"/>
    </row>
    <row r="189" spans="2:11" s="1" customFormat="1" ht="15" customHeight="1">
      <c r="B189" s="326"/>
      <c r="C189" s="362" t="s">
        <v>3496</v>
      </c>
      <c r="D189" s="301"/>
      <c r="E189" s="301"/>
      <c r="F189" s="324" t="s">
        <v>3416</v>
      </c>
      <c r="G189" s="301"/>
      <c r="H189" s="301" t="s">
        <v>3497</v>
      </c>
      <c r="I189" s="301" t="s">
        <v>3498</v>
      </c>
      <c r="J189" s="363" t="s">
        <v>3499</v>
      </c>
      <c r="K189" s="349"/>
    </row>
    <row r="190" spans="2:11" s="1" customFormat="1" ht="15" customHeight="1">
      <c r="B190" s="326"/>
      <c r="C190" s="362" t="s">
        <v>43</v>
      </c>
      <c r="D190" s="301"/>
      <c r="E190" s="301"/>
      <c r="F190" s="324" t="s">
        <v>78</v>
      </c>
      <c r="G190" s="301"/>
      <c r="H190" s="298" t="s">
        <v>3500</v>
      </c>
      <c r="I190" s="301" t="s">
        <v>3501</v>
      </c>
      <c r="J190" s="301"/>
      <c r="K190" s="349"/>
    </row>
    <row r="191" spans="2:11" s="1" customFormat="1" ht="15" customHeight="1">
      <c r="B191" s="326"/>
      <c r="C191" s="362" t="s">
        <v>3502</v>
      </c>
      <c r="D191" s="301"/>
      <c r="E191" s="301"/>
      <c r="F191" s="324" t="s">
        <v>78</v>
      </c>
      <c r="G191" s="301"/>
      <c r="H191" s="301" t="s">
        <v>3503</v>
      </c>
      <c r="I191" s="301" t="s">
        <v>3445</v>
      </c>
      <c r="J191" s="301"/>
      <c r="K191" s="349"/>
    </row>
    <row r="192" spans="2:11" s="1" customFormat="1" ht="15" customHeight="1">
      <c r="B192" s="326"/>
      <c r="C192" s="362" t="s">
        <v>3504</v>
      </c>
      <c r="D192" s="301"/>
      <c r="E192" s="301"/>
      <c r="F192" s="324" t="s">
        <v>78</v>
      </c>
      <c r="G192" s="301"/>
      <c r="H192" s="301" t="s">
        <v>3505</v>
      </c>
      <c r="I192" s="301" t="s">
        <v>3445</v>
      </c>
      <c r="J192" s="301"/>
      <c r="K192" s="349"/>
    </row>
    <row r="193" spans="2:11" s="1" customFormat="1" ht="15" customHeight="1">
      <c r="B193" s="326"/>
      <c r="C193" s="362" t="s">
        <v>3506</v>
      </c>
      <c r="D193" s="301"/>
      <c r="E193" s="301"/>
      <c r="F193" s="324" t="s">
        <v>3416</v>
      </c>
      <c r="G193" s="301"/>
      <c r="H193" s="301" t="s">
        <v>3507</v>
      </c>
      <c r="I193" s="301" t="s">
        <v>3445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3508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3509</v>
      </c>
      <c r="D200" s="365"/>
      <c r="E200" s="365"/>
      <c r="F200" s="365" t="s">
        <v>3510</v>
      </c>
      <c r="G200" s="366"/>
      <c r="H200" s="365" t="s">
        <v>3511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3501</v>
      </c>
      <c r="D202" s="301"/>
      <c r="E202" s="301"/>
      <c r="F202" s="324" t="s">
        <v>44</v>
      </c>
      <c r="G202" s="301"/>
      <c r="H202" s="301" t="s">
        <v>3512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45</v>
      </c>
      <c r="G203" s="301"/>
      <c r="H203" s="301" t="s">
        <v>3513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48</v>
      </c>
      <c r="G204" s="301"/>
      <c r="H204" s="301" t="s">
        <v>3514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46</v>
      </c>
      <c r="G205" s="301"/>
      <c r="H205" s="301" t="s">
        <v>3515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47</v>
      </c>
      <c r="G206" s="301"/>
      <c r="H206" s="301" t="s">
        <v>3516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3457</v>
      </c>
      <c r="D208" s="301"/>
      <c r="E208" s="301"/>
      <c r="F208" s="324" t="s">
        <v>80</v>
      </c>
      <c r="G208" s="301"/>
      <c r="H208" s="301" t="s">
        <v>3517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3353</v>
      </c>
      <c r="G209" s="301"/>
      <c r="H209" s="301" t="s">
        <v>3354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3351</v>
      </c>
      <c r="G210" s="301"/>
      <c r="H210" s="301" t="s">
        <v>3518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3355</v>
      </c>
      <c r="G211" s="362"/>
      <c r="H211" s="353" t="s">
        <v>3356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3357</v>
      </c>
      <c r="G212" s="362"/>
      <c r="H212" s="353" t="s">
        <v>3519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3481</v>
      </c>
      <c r="D214" s="301"/>
      <c r="E214" s="301"/>
      <c r="F214" s="324">
        <v>1</v>
      </c>
      <c r="G214" s="362"/>
      <c r="H214" s="353" t="s">
        <v>3520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3521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3522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3523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2022-02-08T13:23:57Z</dcterms:created>
  <dcterms:modified xsi:type="dcterms:W3CDTF">2022-02-08T13:24:15Z</dcterms:modified>
  <cp:category/>
  <cp:version/>
  <cp:contentType/>
  <cp:contentStatus/>
</cp:coreProperties>
</file>