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VZ_2022\VZ dle zák.134_2016\Modernizace infrastruktury ZŠ, stavební práce - 2.etapa\"/>
    </mc:Choice>
  </mc:AlternateContent>
  <xr:revisionPtr revIDLastSave="0" documentId="13_ncr:1_{DAF2167C-C4F9-4960-A3B2-8973DF7BE24A}" xr6:coauthVersionLast="47" xr6:coauthVersionMax="47" xr10:uidLastSave="{00000000-0000-0000-0000-000000000000}"/>
  <bookViews>
    <workbookView xWindow="-120" yWindow="-120" windowWidth="29040" windowHeight="15840" tabRatio="632" activeTab="1" xr2:uid="{00000000-000D-0000-FFFF-FFFF00000000}"/>
  </bookViews>
  <sheets>
    <sheet name="Rekapitulace stavby" sheetId="11" r:id="rId1"/>
    <sheet name="01 - Stavební část" sheetId="10" r:id="rId2"/>
    <sheet name="02 - Vytápění" sheetId="18" r:id="rId3"/>
    <sheet name="03 - ZTI" sheetId="13" r:id="rId4"/>
    <sheet name="04 - Vzduchotechnika" sheetId="14" r:id="rId5"/>
    <sheet name="05 - Silnoproud" sheetId="15" r:id="rId6"/>
    <sheet name="06 - Slaboproud" sheetId="16" r:id="rId7"/>
    <sheet name="07 - Vedlejší náklady" sheetId="17" r:id="rId8"/>
    <sheet name="Pokyny pro vyplnění" sheetId="9" r:id="rId9"/>
  </sheets>
  <externalReferences>
    <externalReference r:id="rId10"/>
  </externalReferences>
  <definedNames>
    <definedName name="_xlnm.Print_Area" localSheetId="8">'Pokyny pro vyplnění'!$B$2:$K$71,'Pokyny pro vyplnění'!$B$74:$K$118,'Pokyny pro vyplnění'!$B$121:$K$161,'Pokyny pro vyplnění'!$B$164:$K$218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7" l="1"/>
  <c r="J76" i="17" s="1"/>
  <c r="E21" i="16"/>
  <c r="J54" i="16" s="1"/>
  <c r="E21" i="15"/>
  <c r="E21" i="13"/>
  <c r="E21" i="18"/>
  <c r="E21" i="10"/>
  <c r="J15" i="17"/>
  <c r="J14" i="17"/>
  <c r="J15" i="16"/>
  <c r="J14" i="16"/>
  <c r="J15" i="15"/>
  <c r="J14" i="15"/>
  <c r="J15" i="14"/>
  <c r="J14" i="14"/>
  <c r="J15" i="18"/>
  <c r="J14" i="18"/>
  <c r="J15" i="10"/>
  <c r="J14" i="10"/>
  <c r="J15" i="13"/>
  <c r="J14" i="13"/>
  <c r="E15" i="17"/>
  <c r="F76" i="17" s="1"/>
  <c r="E15" i="16"/>
  <c r="E15" i="15"/>
  <c r="E15" i="14"/>
  <c r="E15" i="18"/>
  <c r="F82" i="18" s="1"/>
  <c r="E15" i="10"/>
  <c r="E15" i="13"/>
  <c r="F82" i="13" s="1"/>
  <c r="J12" i="17"/>
  <c r="J52" i="17" s="1"/>
  <c r="J12" i="16"/>
  <c r="J79" i="16" s="1"/>
  <c r="J12" i="15"/>
  <c r="J80" i="15" s="1"/>
  <c r="J12" i="14"/>
  <c r="J78" i="14" s="1"/>
  <c r="J12" i="13"/>
  <c r="J12" i="18"/>
  <c r="J12" i="10"/>
  <c r="E21" i="14"/>
  <c r="J54" i="14" s="1"/>
  <c r="J17" i="17"/>
  <c r="J17" i="16"/>
  <c r="J17" i="15"/>
  <c r="J17" i="14"/>
  <c r="J17" i="13"/>
  <c r="J17" i="18"/>
  <c r="J17" i="10"/>
  <c r="J18" i="17"/>
  <c r="E18" i="17"/>
  <c r="F77" i="17" s="1"/>
  <c r="J18" i="16"/>
  <c r="E18" i="16"/>
  <c r="F55" i="16" s="1"/>
  <c r="J18" i="15"/>
  <c r="E18" i="15"/>
  <c r="F83" i="15" s="1"/>
  <c r="J18" i="14"/>
  <c r="E18" i="14"/>
  <c r="F55" i="14" s="1"/>
  <c r="J18" i="13"/>
  <c r="E18" i="13"/>
  <c r="F83" i="13" s="1"/>
  <c r="J18" i="18"/>
  <c r="E18" i="18"/>
  <c r="F83" i="18" s="1"/>
  <c r="J18" i="10"/>
  <c r="E18" i="10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BE184" i="18"/>
  <c r="T184" i="18"/>
  <c r="R184" i="18"/>
  <c r="P184" i="18"/>
  <c r="J184" i="18"/>
  <c r="BK182" i="18"/>
  <c r="BI182" i="18"/>
  <c r="BH182" i="18"/>
  <c r="BG182" i="18"/>
  <c r="BF182" i="18"/>
  <c r="T182" i="18"/>
  <c r="R182" i="18"/>
  <c r="P182" i="18"/>
  <c r="J182" i="18"/>
  <c r="BE182" i="18" s="1"/>
  <c r="BK180" i="18"/>
  <c r="BI180" i="18"/>
  <c r="BH180" i="18"/>
  <c r="BG180" i="18"/>
  <c r="BF180" i="18"/>
  <c r="BE180" i="18"/>
  <c r="T180" i="18"/>
  <c r="R180" i="18"/>
  <c r="P180" i="18"/>
  <c r="J180" i="18"/>
  <c r="BK178" i="18"/>
  <c r="BK177" i="18" s="1"/>
  <c r="J177" i="18" s="1"/>
  <c r="J66" i="18" s="1"/>
  <c r="BI178" i="18"/>
  <c r="BH178" i="18"/>
  <c r="BG178" i="18"/>
  <c r="BF178" i="18"/>
  <c r="T178" i="18"/>
  <c r="R178" i="18"/>
  <c r="R177" i="18" s="1"/>
  <c r="P178" i="18"/>
  <c r="J178" i="18"/>
  <c r="BE178" i="18" s="1"/>
  <c r="T177" i="18"/>
  <c r="P177" i="18"/>
  <c r="BK172" i="18"/>
  <c r="BI172" i="18"/>
  <c r="BH172" i="18"/>
  <c r="BG172" i="18"/>
  <c r="BF172" i="18"/>
  <c r="T172" i="18"/>
  <c r="R172" i="18"/>
  <c r="P172" i="18"/>
  <c r="J172" i="18"/>
  <c r="BE172" i="18" s="1"/>
  <c r="BK167" i="18"/>
  <c r="BI167" i="18"/>
  <c r="BH167" i="18"/>
  <c r="BG167" i="18"/>
  <c r="BF167" i="18"/>
  <c r="T167" i="18"/>
  <c r="T166" i="18" s="1"/>
  <c r="R167" i="18"/>
  <c r="P167" i="18"/>
  <c r="P166" i="18" s="1"/>
  <c r="J167" i="18"/>
  <c r="BE167" i="18" s="1"/>
  <c r="BK166" i="18"/>
  <c r="J166" i="18" s="1"/>
  <c r="J65" i="18" s="1"/>
  <c r="R166" i="18"/>
  <c r="BK163" i="18"/>
  <c r="BI163" i="18"/>
  <c r="BH163" i="18"/>
  <c r="BG163" i="18"/>
  <c r="BF163" i="18"/>
  <c r="T163" i="18"/>
  <c r="R163" i="18"/>
  <c r="P163" i="18"/>
  <c r="J163" i="18"/>
  <c r="BE163" i="18" s="1"/>
  <c r="BK159" i="18"/>
  <c r="BI159" i="18"/>
  <c r="BH159" i="18"/>
  <c r="BG159" i="18"/>
  <c r="BF159" i="18"/>
  <c r="BE159" i="18"/>
  <c r="T159" i="18"/>
  <c r="R159" i="18"/>
  <c r="P159" i="18"/>
  <c r="J159" i="18"/>
  <c r="BK153" i="18"/>
  <c r="BI153" i="18"/>
  <c r="BH153" i="18"/>
  <c r="BG153" i="18"/>
  <c r="BF153" i="18"/>
  <c r="T153" i="18"/>
  <c r="R153" i="18"/>
  <c r="P153" i="18"/>
  <c r="J153" i="18"/>
  <c r="BE153" i="18" s="1"/>
  <c r="BK148" i="18"/>
  <c r="BI148" i="18"/>
  <c r="BH148" i="18"/>
  <c r="BG148" i="18"/>
  <c r="BF148" i="18"/>
  <c r="BE148" i="18"/>
  <c r="T148" i="18"/>
  <c r="R148" i="18"/>
  <c r="P148" i="18"/>
  <c r="J148" i="18"/>
  <c r="BK146" i="18"/>
  <c r="BI146" i="18"/>
  <c r="BH146" i="18"/>
  <c r="BG146" i="18"/>
  <c r="BF146" i="18"/>
  <c r="T146" i="18"/>
  <c r="R146" i="18"/>
  <c r="P146" i="18"/>
  <c r="J146" i="18"/>
  <c r="BE146" i="18" s="1"/>
  <c r="BK144" i="18"/>
  <c r="BI144" i="18"/>
  <c r="BH144" i="18"/>
  <c r="BG144" i="18"/>
  <c r="BF144" i="18"/>
  <c r="BE144" i="18"/>
  <c r="T144" i="18"/>
  <c r="R144" i="18"/>
  <c r="P144" i="18"/>
  <c r="J144" i="18"/>
  <c r="BK136" i="18"/>
  <c r="BI136" i="18"/>
  <c r="BH136" i="18"/>
  <c r="BG136" i="18"/>
  <c r="BF136" i="18"/>
  <c r="T136" i="18"/>
  <c r="R136" i="18"/>
  <c r="R135" i="18" s="1"/>
  <c r="P136" i="18"/>
  <c r="J136" i="18"/>
  <c r="BE136" i="18" s="1"/>
  <c r="BK135" i="18"/>
  <c r="T135" i="18"/>
  <c r="P135" i="18"/>
  <c r="J135" i="18"/>
  <c r="BK132" i="18"/>
  <c r="BI132" i="18"/>
  <c r="BH132" i="18"/>
  <c r="BG132" i="18"/>
  <c r="BF132" i="18"/>
  <c r="T132" i="18"/>
  <c r="R132" i="18"/>
  <c r="P132" i="18"/>
  <c r="J132" i="18"/>
  <c r="BE132" i="18" s="1"/>
  <c r="BK128" i="18"/>
  <c r="BI128" i="18"/>
  <c r="BH128" i="18"/>
  <c r="BG128" i="18"/>
  <c r="BF128" i="18"/>
  <c r="T128" i="18"/>
  <c r="R128" i="18"/>
  <c r="P128" i="18"/>
  <c r="J128" i="18"/>
  <c r="BE128" i="18" s="1"/>
  <c r="BK124" i="18"/>
  <c r="BI124" i="18"/>
  <c r="BH124" i="18"/>
  <c r="BG124" i="18"/>
  <c r="BF124" i="18"/>
  <c r="T124" i="18"/>
  <c r="R124" i="18"/>
  <c r="P124" i="18"/>
  <c r="J124" i="18"/>
  <c r="BE124" i="18" s="1"/>
  <c r="BK120" i="18"/>
  <c r="BI120" i="18"/>
  <c r="BH120" i="18"/>
  <c r="BG120" i="18"/>
  <c r="BF120" i="18"/>
  <c r="T120" i="18"/>
  <c r="R120" i="18"/>
  <c r="P120" i="18"/>
  <c r="J120" i="18"/>
  <c r="BE120" i="18" s="1"/>
  <c r="BK118" i="18"/>
  <c r="BI118" i="18"/>
  <c r="BH118" i="18"/>
  <c r="BG118" i="18"/>
  <c r="BF118" i="18"/>
  <c r="T118" i="18"/>
  <c r="R118" i="18"/>
  <c r="P118" i="18"/>
  <c r="P115" i="18" s="1"/>
  <c r="J118" i="18"/>
  <c r="BE118" i="18" s="1"/>
  <c r="BK116" i="18"/>
  <c r="BI116" i="18"/>
  <c r="BH116" i="18"/>
  <c r="BG116" i="18"/>
  <c r="BF116" i="18"/>
  <c r="T116" i="18"/>
  <c r="T115" i="18" s="1"/>
  <c r="R116" i="18"/>
  <c r="P116" i="18"/>
  <c r="J116" i="18"/>
  <c r="BE116" i="18" s="1"/>
  <c r="BK115" i="18"/>
  <c r="J115" i="18" s="1"/>
  <c r="J63" i="18" s="1"/>
  <c r="R115" i="18"/>
  <c r="BK112" i="18"/>
  <c r="BI112" i="18"/>
  <c r="BH112" i="18"/>
  <c r="BG112" i="18"/>
  <c r="BF112" i="18"/>
  <c r="T112" i="18"/>
  <c r="R112" i="18"/>
  <c r="P112" i="18"/>
  <c r="J112" i="18"/>
  <c r="BE112" i="18" s="1"/>
  <c r="BK109" i="18"/>
  <c r="BK108" i="18" s="1"/>
  <c r="J108" i="18" s="1"/>
  <c r="J62" i="18" s="1"/>
  <c r="BI109" i="18"/>
  <c r="F37" i="18" s="1"/>
  <c r="BH109" i="18"/>
  <c r="BG109" i="18"/>
  <c r="BF109" i="18"/>
  <c r="J34" i="18" s="1"/>
  <c r="T109" i="18"/>
  <c r="R109" i="18"/>
  <c r="R108" i="18" s="1"/>
  <c r="P109" i="18"/>
  <c r="J109" i="18"/>
  <c r="BE109" i="18" s="1"/>
  <c r="T108" i="18"/>
  <c r="P108" i="18"/>
  <c r="BK105" i="18"/>
  <c r="BI105" i="18"/>
  <c r="BH105" i="18"/>
  <c r="BG105" i="18"/>
  <c r="BF105" i="18"/>
  <c r="T105" i="18"/>
  <c r="R105" i="18"/>
  <c r="P105" i="18"/>
  <c r="J105" i="18"/>
  <c r="BE105" i="18" s="1"/>
  <c r="BK101" i="18"/>
  <c r="BI101" i="18"/>
  <c r="BH101" i="18"/>
  <c r="BG101" i="18"/>
  <c r="BF101" i="18"/>
  <c r="T101" i="18"/>
  <c r="R101" i="18"/>
  <c r="P101" i="18"/>
  <c r="J101" i="18"/>
  <c r="BE101" i="18" s="1"/>
  <c r="BK95" i="18"/>
  <c r="BI95" i="18"/>
  <c r="BH95" i="18"/>
  <c r="F36" i="18" s="1"/>
  <c r="BG95" i="18"/>
  <c r="BF95" i="18"/>
  <c r="T95" i="18"/>
  <c r="T88" i="18" s="1"/>
  <c r="R95" i="18"/>
  <c r="P95" i="18"/>
  <c r="J95" i="18"/>
  <c r="BE95" i="18" s="1"/>
  <c r="BK89" i="18"/>
  <c r="BK88" i="18" s="1"/>
  <c r="BI89" i="18"/>
  <c r="BH89" i="18"/>
  <c r="BG89" i="18"/>
  <c r="BF89" i="18"/>
  <c r="T89" i="18"/>
  <c r="R89" i="18"/>
  <c r="P89" i="18"/>
  <c r="P88" i="18" s="1"/>
  <c r="J89" i="18"/>
  <c r="BE89" i="18" s="1"/>
  <c r="R88" i="18"/>
  <c r="J82" i="18"/>
  <c r="F80" i="18"/>
  <c r="E78" i="18"/>
  <c r="J64" i="18"/>
  <c r="J54" i="18"/>
  <c r="F54" i="18"/>
  <c r="F52" i="18"/>
  <c r="E50" i="18"/>
  <c r="J37" i="18"/>
  <c r="J36" i="18"/>
  <c r="J35" i="18"/>
  <c r="J24" i="18"/>
  <c r="E24" i="18"/>
  <c r="J83" i="18" s="1"/>
  <c r="J23" i="18"/>
  <c r="J80" i="18"/>
  <c r="E7" i="18"/>
  <c r="E76" i="18" s="1"/>
  <c r="BK129" i="17"/>
  <c r="BI129" i="17"/>
  <c r="BH129" i="17"/>
  <c r="BG129" i="17"/>
  <c r="BF129" i="17"/>
  <c r="T129" i="17"/>
  <c r="R129" i="17"/>
  <c r="P129" i="17"/>
  <c r="J129" i="17"/>
  <c r="BE129" i="17" s="1"/>
  <c r="BK127" i="17"/>
  <c r="BI127" i="17"/>
  <c r="BH127" i="17"/>
  <c r="BG127" i="17"/>
  <c r="BF127" i="17"/>
  <c r="BE127" i="17"/>
  <c r="T127" i="17"/>
  <c r="R127" i="17"/>
  <c r="P127" i="17"/>
  <c r="J127" i="17"/>
  <c r="BK125" i="17"/>
  <c r="BI125" i="17"/>
  <c r="BH125" i="17"/>
  <c r="BG125" i="17"/>
  <c r="BF125" i="17"/>
  <c r="T125" i="17"/>
  <c r="R125" i="17"/>
  <c r="P125" i="17"/>
  <c r="J125" i="17"/>
  <c r="BE125" i="17" s="1"/>
  <c r="BK123" i="17"/>
  <c r="BI123" i="17"/>
  <c r="BH123" i="17"/>
  <c r="BG123" i="17"/>
  <c r="BF123" i="17"/>
  <c r="BE123" i="17"/>
  <c r="T123" i="17"/>
  <c r="R123" i="17"/>
  <c r="P123" i="17"/>
  <c r="J123" i="17"/>
  <c r="BK121" i="17"/>
  <c r="BI121" i="17"/>
  <c r="BH121" i="17"/>
  <c r="BG121" i="17"/>
  <c r="BF121" i="17"/>
  <c r="T121" i="17"/>
  <c r="R121" i="17"/>
  <c r="P121" i="17"/>
  <c r="J121" i="17"/>
  <c r="BE121" i="17" s="1"/>
  <c r="BK119" i="17"/>
  <c r="BI119" i="17"/>
  <c r="BH119" i="17"/>
  <c r="BG119" i="17"/>
  <c r="BF119" i="17"/>
  <c r="BE119" i="17"/>
  <c r="T119" i="17"/>
  <c r="R119" i="17"/>
  <c r="P119" i="17"/>
  <c r="J119" i="17"/>
  <c r="BK117" i="17"/>
  <c r="BI117" i="17"/>
  <c r="BH117" i="17"/>
  <c r="BG117" i="17"/>
  <c r="BF117" i="17"/>
  <c r="T117" i="17"/>
  <c r="R117" i="17"/>
  <c r="P117" i="17"/>
  <c r="J117" i="17"/>
  <c r="BE117" i="17" s="1"/>
  <c r="BK115" i="17"/>
  <c r="BI115" i="17"/>
  <c r="BH115" i="17"/>
  <c r="BG115" i="17"/>
  <c r="BF115" i="17"/>
  <c r="BE115" i="17"/>
  <c r="T115" i="17"/>
  <c r="R115" i="17"/>
  <c r="P115" i="17"/>
  <c r="J115" i="17"/>
  <c r="BK113" i="17"/>
  <c r="BI113" i="17"/>
  <c r="BH113" i="17"/>
  <c r="BG113" i="17"/>
  <c r="BF113" i="17"/>
  <c r="T113" i="17"/>
  <c r="R113" i="17"/>
  <c r="P113" i="17"/>
  <c r="J113" i="17"/>
  <c r="BE113" i="17" s="1"/>
  <c r="BK110" i="17"/>
  <c r="BI110" i="17"/>
  <c r="BH110" i="17"/>
  <c r="BG110" i="17"/>
  <c r="BF110" i="17"/>
  <c r="BE110" i="17"/>
  <c r="T110" i="17"/>
  <c r="R110" i="17"/>
  <c r="P110" i="17"/>
  <c r="J110" i="17"/>
  <c r="BK102" i="17"/>
  <c r="BI102" i="17"/>
  <c r="BH102" i="17"/>
  <c r="BG102" i="17"/>
  <c r="BF102" i="17"/>
  <c r="J34" i="17" s="1"/>
  <c r="T102" i="17"/>
  <c r="R102" i="17"/>
  <c r="P102" i="17"/>
  <c r="J102" i="17"/>
  <c r="BE102" i="17" s="1"/>
  <c r="BK100" i="17"/>
  <c r="BI100" i="17"/>
  <c r="BH100" i="17"/>
  <c r="BG100" i="17"/>
  <c r="BF100" i="17"/>
  <c r="BE100" i="17"/>
  <c r="T100" i="17"/>
  <c r="R100" i="17"/>
  <c r="P100" i="17"/>
  <c r="J100" i="17"/>
  <c r="BK97" i="17"/>
  <c r="BI97" i="17"/>
  <c r="BH97" i="17"/>
  <c r="BG97" i="17"/>
  <c r="BF97" i="17"/>
  <c r="T97" i="17"/>
  <c r="R97" i="17"/>
  <c r="P97" i="17"/>
  <c r="J97" i="17"/>
  <c r="BE97" i="17" s="1"/>
  <c r="BK91" i="17"/>
  <c r="BI91" i="17"/>
  <c r="BH91" i="17"/>
  <c r="BG91" i="17"/>
  <c r="BF91" i="17"/>
  <c r="BE91" i="17"/>
  <c r="T91" i="17"/>
  <c r="R91" i="17"/>
  <c r="P91" i="17"/>
  <c r="J91" i="17"/>
  <c r="BK88" i="17"/>
  <c r="BI88" i="17"/>
  <c r="BH88" i="17"/>
  <c r="BG88" i="17"/>
  <c r="F35" i="17" s="1"/>
  <c r="BF88" i="17"/>
  <c r="T88" i="17"/>
  <c r="T81" i="17" s="1"/>
  <c r="T80" i="17" s="1"/>
  <c r="R88" i="17"/>
  <c r="R81" i="17" s="1"/>
  <c r="R80" i="17" s="1"/>
  <c r="P88" i="17"/>
  <c r="J88" i="17"/>
  <c r="BE88" i="17" s="1"/>
  <c r="BK82" i="17"/>
  <c r="BI82" i="17"/>
  <c r="BH82" i="17"/>
  <c r="BG82" i="17"/>
  <c r="BF82" i="17"/>
  <c r="BE82" i="17"/>
  <c r="T82" i="17"/>
  <c r="R82" i="17"/>
  <c r="P82" i="17"/>
  <c r="J82" i="17"/>
  <c r="P81" i="17"/>
  <c r="P80" i="17" s="1"/>
  <c r="J77" i="17"/>
  <c r="F74" i="17"/>
  <c r="E72" i="17"/>
  <c r="J55" i="17"/>
  <c r="F54" i="17"/>
  <c r="F52" i="17"/>
  <c r="E50" i="17"/>
  <c r="J37" i="17"/>
  <c r="J36" i="17"/>
  <c r="J35" i="17"/>
  <c r="E7" i="17"/>
  <c r="E70" i="17" s="1"/>
  <c r="BK295" i="16"/>
  <c r="BI295" i="16"/>
  <c r="BH295" i="16"/>
  <c r="BG295" i="16"/>
  <c r="BF295" i="16"/>
  <c r="T295" i="16"/>
  <c r="R295" i="16"/>
  <c r="P295" i="16"/>
  <c r="J295" i="16"/>
  <c r="BE295" i="16" s="1"/>
  <c r="BK293" i="16"/>
  <c r="BI293" i="16"/>
  <c r="BH293" i="16"/>
  <c r="BG293" i="16"/>
  <c r="BF293" i="16"/>
  <c r="BE293" i="16"/>
  <c r="T293" i="16"/>
  <c r="R293" i="16"/>
  <c r="P293" i="16"/>
  <c r="J293" i="16"/>
  <c r="BK291" i="16"/>
  <c r="BI291" i="16"/>
  <c r="BH291" i="16"/>
  <c r="BG291" i="16"/>
  <c r="BF291" i="16"/>
  <c r="T291" i="16"/>
  <c r="R291" i="16"/>
  <c r="P291" i="16"/>
  <c r="J291" i="16"/>
  <c r="BE291" i="16" s="1"/>
  <c r="BK289" i="16"/>
  <c r="BI289" i="16"/>
  <c r="BH289" i="16"/>
  <c r="BG289" i="16"/>
  <c r="BF289" i="16"/>
  <c r="T289" i="16"/>
  <c r="R289" i="16"/>
  <c r="P289" i="16"/>
  <c r="J289" i="16"/>
  <c r="BE289" i="16" s="1"/>
  <c r="BK287" i="16"/>
  <c r="BI287" i="16"/>
  <c r="BH287" i="16"/>
  <c r="BG287" i="16"/>
  <c r="BF287" i="16"/>
  <c r="T287" i="16"/>
  <c r="R287" i="16"/>
  <c r="P287" i="16"/>
  <c r="J287" i="16"/>
  <c r="BE287" i="16" s="1"/>
  <c r="BK285" i="16"/>
  <c r="BI285" i="16"/>
  <c r="BH285" i="16"/>
  <c r="BG285" i="16"/>
  <c r="BF285" i="16"/>
  <c r="BE285" i="16"/>
  <c r="T285" i="16"/>
  <c r="R285" i="16"/>
  <c r="P285" i="16"/>
  <c r="J285" i="16"/>
  <c r="BK283" i="16"/>
  <c r="BI283" i="16"/>
  <c r="BH283" i="16"/>
  <c r="BG283" i="16"/>
  <c r="BF283" i="16"/>
  <c r="T283" i="16"/>
  <c r="R283" i="16"/>
  <c r="P283" i="16"/>
  <c r="J283" i="16"/>
  <c r="BE283" i="16" s="1"/>
  <c r="BK281" i="16"/>
  <c r="BI281" i="16"/>
  <c r="BH281" i="16"/>
  <c r="BG281" i="16"/>
  <c r="BF281" i="16"/>
  <c r="BE281" i="16"/>
  <c r="T281" i="16"/>
  <c r="R281" i="16"/>
  <c r="P281" i="16"/>
  <c r="J281" i="16"/>
  <c r="BK279" i="16"/>
  <c r="BI279" i="16"/>
  <c r="BH279" i="16"/>
  <c r="BG279" i="16"/>
  <c r="BF279" i="16"/>
  <c r="T279" i="16"/>
  <c r="R279" i="16"/>
  <c r="P279" i="16"/>
  <c r="J279" i="16"/>
  <c r="BE279" i="16" s="1"/>
  <c r="BK277" i="16"/>
  <c r="BI277" i="16"/>
  <c r="BH277" i="16"/>
  <c r="BG277" i="16"/>
  <c r="BF277" i="16"/>
  <c r="BE277" i="16"/>
  <c r="T277" i="16"/>
  <c r="R277" i="16"/>
  <c r="P277" i="16"/>
  <c r="J277" i="16"/>
  <c r="BK275" i="16"/>
  <c r="BI275" i="16"/>
  <c r="BH275" i="16"/>
  <c r="BG275" i="16"/>
  <c r="BF275" i="16"/>
  <c r="T275" i="16"/>
  <c r="R275" i="16"/>
  <c r="P275" i="16"/>
  <c r="J275" i="16"/>
  <c r="BE275" i="16" s="1"/>
  <c r="BK273" i="16"/>
  <c r="BI273" i="16"/>
  <c r="BH273" i="16"/>
  <c r="BG273" i="16"/>
  <c r="BF273" i="16"/>
  <c r="BE273" i="16"/>
  <c r="T273" i="16"/>
  <c r="R273" i="16"/>
  <c r="P273" i="16"/>
  <c r="J273" i="16"/>
  <c r="BK271" i="16"/>
  <c r="BI271" i="16"/>
  <c r="BH271" i="16"/>
  <c r="BG271" i="16"/>
  <c r="BF271" i="16"/>
  <c r="T271" i="16"/>
  <c r="R271" i="16"/>
  <c r="P271" i="16"/>
  <c r="J271" i="16"/>
  <c r="BE271" i="16" s="1"/>
  <c r="BK269" i="16"/>
  <c r="BI269" i="16"/>
  <c r="BH269" i="16"/>
  <c r="BG269" i="16"/>
  <c r="BF269" i="16"/>
  <c r="BE269" i="16"/>
  <c r="T269" i="16"/>
  <c r="R269" i="16"/>
  <c r="P269" i="16"/>
  <c r="J269" i="16"/>
  <c r="BK267" i="16"/>
  <c r="BI267" i="16"/>
  <c r="BH267" i="16"/>
  <c r="BG267" i="16"/>
  <c r="BF267" i="16"/>
  <c r="T267" i="16"/>
  <c r="R267" i="16"/>
  <c r="P267" i="16"/>
  <c r="J267" i="16"/>
  <c r="BE267" i="16" s="1"/>
  <c r="BK265" i="16"/>
  <c r="BI265" i="16"/>
  <c r="BH265" i="16"/>
  <c r="BG265" i="16"/>
  <c r="BF265" i="16"/>
  <c r="BE265" i="16"/>
  <c r="T265" i="16"/>
  <c r="R265" i="16"/>
  <c r="R264" i="16" s="1"/>
  <c r="P265" i="16"/>
  <c r="J265" i="16"/>
  <c r="BK264" i="16"/>
  <c r="T264" i="16"/>
  <c r="P264" i="16"/>
  <c r="J264" i="16"/>
  <c r="BK262" i="16"/>
  <c r="BI262" i="16"/>
  <c r="BH262" i="16"/>
  <c r="BG262" i="16"/>
  <c r="BF262" i="16"/>
  <c r="T262" i="16"/>
  <c r="R262" i="16"/>
  <c r="P262" i="16"/>
  <c r="J262" i="16"/>
  <c r="BE262" i="16" s="1"/>
  <c r="BK260" i="16"/>
  <c r="BI260" i="16"/>
  <c r="BH260" i="16"/>
  <c r="BG260" i="16"/>
  <c r="BF260" i="16"/>
  <c r="T260" i="16"/>
  <c r="R260" i="16"/>
  <c r="P260" i="16"/>
  <c r="J260" i="16"/>
  <c r="BE260" i="16" s="1"/>
  <c r="BK258" i="16"/>
  <c r="BI258" i="16"/>
  <c r="BH258" i="16"/>
  <c r="BG258" i="16"/>
  <c r="BF258" i="16"/>
  <c r="T258" i="16"/>
  <c r="R258" i="16"/>
  <c r="P258" i="16"/>
  <c r="J258" i="16"/>
  <c r="BE258" i="16" s="1"/>
  <c r="BK256" i="16"/>
  <c r="BI256" i="16"/>
  <c r="BH256" i="16"/>
  <c r="BG256" i="16"/>
  <c r="BF256" i="16"/>
  <c r="T256" i="16"/>
  <c r="R256" i="16"/>
  <c r="P256" i="16"/>
  <c r="J256" i="16"/>
  <c r="BE256" i="16" s="1"/>
  <c r="BK254" i="16"/>
  <c r="BI254" i="16"/>
  <c r="BH254" i="16"/>
  <c r="BG254" i="16"/>
  <c r="BF254" i="16"/>
  <c r="T254" i="16"/>
  <c r="R254" i="16"/>
  <c r="P254" i="16"/>
  <c r="J254" i="16"/>
  <c r="BE254" i="16" s="1"/>
  <c r="BK252" i="16"/>
  <c r="BI252" i="16"/>
  <c r="BH252" i="16"/>
  <c r="BG252" i="16"/>
  <c r="BF252" i="16"/>
  <c r="T252" i="16"/>
  <c r="R252" i="16"/>
  <c r="P252" i="16"/>
  <c r="J252" i="16"/>
  <c r="BE252" i="16" s="1"/>
  <c r="BK250" i="16"/>
  <c r="BI250" i="16"/>
  <c r="BH250" i="16"/>
  <c r="BG250" i="16"/>
  <c r="BF250" i="16"/>
  <c r="T250" i="16"/>
  <c r="R250" i="16"/>
  <c r="P250" i="16"/>
  <c r="J250" i="16"/>
  <c r="BE250" i="16" s="1"/>
  <c r="BK248" i="16"/>
  <c r="BI248" i="16"/>
  <c r="BH248" i="16"/>
  <c r="BG248" i="16"/>
  <c r="BF248" i="16"/>
  <c r="T248" i="16"/>
  <c r="R248" i="16"/>
  <c r="P248" i="16"/>
  <c r="J248" i="16"/>
  <c r="BE248" i="16" s="1"/>
  <c r="BK246" i="16"/>
  <c r="BI246" i="16"/>
  <c r="BH246" i="16"/>
  <c r="BG246" i="16"/>
  <c r="BF246" i="16"/>
  <c r="T246" i="16"/>
  <c r="R246" i="16"/>
  <c r="P246" i="16"/>
  <c r="J246" i="16"/>
  <c r="BE246" i="16" s="1"/>
  <c r="BK244" i="16"/>
  <c r="BI244" i="16"/>
  <c r="BH244" i="16"/>
  <c r="BG244" i="16"/>
  <c r="BF244" i="16"/>
  <c r="T244" i="16"/>
  <c r="R244" i="16"/>
  <c r="P244" i="16"/>
  <c r="J244" i="16"/>
  <c r="BE244" i="16" s="1"/>
  <c r="BK242" i="16"/>
  <c r="BI242" i="16"/>
  <c r="BH242" i="16"/>
  <c r="BG242" i="16"/>
  <c r="BF242" i="16"/>
  <c r="T242" i="16"/>
  <c r="R242" i="16"/>
  <c r="P242" i="16"/>
  <c r="J242" i="16"/>
  <c r="BE242" i="16" s="1"/>
  <c r="BK240" i="16"/>
  <c r="BI240" i="16"/>
  <c r="BH240" i="16"/>
  <c r="BG240" i="16"/>
  <c r="BF240" i="16"/>
  <c r="T240" i="16"/>
  <c r="R240" i="16"/>
  <c r="P240" i="16"/>
  <c r="J240" i="16"/>
  <c r="BE240" i="16" s="1"/>
  <c r="BK238" i="16"/>
  <c r="BI238" i="16"/>
  <c r="BH238" i="16"/>
  <c r="BG238" i="16"/>
  <c r="BF238" i="16"/>
  <c r="T238" i="16"/>
  <c r="R238" i="16"/>
  <c r="P238" i="16"/>
  <c r="J238" i="16"/>
  <c r="BE238" i="16" s="1"/>
  <c r="BK236" i="16"/>
  <c r="BI236" i="16"/>
  <c r="BH236" i="16"/>
  <c r="BG236" i="16"/>
  <c r="BF236" i="16"/>
  <c r="T236" i="16"/>
  <c r="R236" i="16"/>
  <c r="P236" i="16"/>
  <c r="J236" i="16"/>
  <c r="BE236" i="16" s="1"/>
  <c r="BK234" i="16"/>
  <c r="BI234" i="16"/>
  <c r="BH234" i="16"/>
  <c r="BG234" i="16"/>
  <c r="BF234" i="16"/>
  <c r="T234" i="16"/>
  <c r="R234" i="16"/>
  <c r="P234" i="16"/>
  <c r="J234" i="16"/>
  <c r="BE234" i="16" s="1"/>
  <c r="BK232" i="16"/>
  <c r="BI232" i="16"/>
  <c r="BH232" i="16"/>
  <c r="BG232" i="16"/>
  <c r="BF232" i="16"/>
  <c r="T232" i="16"/>
  <c r="R232" i="16"/>
  <c r="P232" i="16"/>
  <c r="J232" i="16"/>
  <c r="BE232" i="16" s="1"/>
  <c r="BK230" i="16"/>
  <c r="BI230" i="16"/>
  <c r="BH230" i="16"/>
  <c r="BG230" i="16"/>
  <c r="BF230" i="16"/>
  <c r="T230" i="16"/>
  <c r="R230" i="16"/>
  <c r="P230" i="16"/>
  <c r="J230" i="16"/>
  <c r="BE230" i="16" s="1"/>
  <c r="BK228" i="16"/>
  <c r="BK227" i="16" s="1"/>
  <c r="J227" i="16" s="1"/>
  <c r="J64" i="16" s="1"/>
  <c r="BI228" i="16"/>
  <c r="BH228" i="16"/>
  <c r="BG228" i="16"/>
  <c r="BF228" i="16"/>
  <c r="T228" i="16"/>
  <c r="T227" i="16" s="1"/>
  <c r="R228" i="16"/>
  <c r="P228" i="16"/>
  <c r="P227" i="16" s="1"/>
  <c r="J228" i="16"/>
  <c r="BE228" i="16" s="1"/>
  <c r="R227" i="16"/>
  <c r="BK225" i="16"/>
  <c r="BI225" i="16"/>
  <c r="BH225" i="16"/>
  <c r="BG225" i="16"/>
  <c r="BF225" i="16"/>
  <c r="BE225" i="16"/>
  <c r="T225" i="16"/>
  <c r="R225" i="16"/>
  <c r="P225" i="16"/>
  <c r="J225" i="16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BE221" i="16"/>
  <c r="T221" i="16"/>
  <c r="R221" i="16"/>
  <c r="P221" i="16"/>
  <c r="J221" i="16"/>
  <c r="BK219" i="16"/>
  <c r="BI219" i="16"/>
  <c r="BH219" i="16"/>
  <c r="BG219" i="16"/>
  <c r="BF219" i="16"/>
  <c r="T219" i="16"/>
  <c r="R219" i="16"/>
  <c r="P219" i="16"/>
  <c r="J219" i="16"/>
  <c r="BE219" i="16" s="1"/>
  <c r="BK217" i="16"/>
  <c r="BI217" i="16"/>
  <c r="BH217" i="16"/>
  <c r="BG217" i="16"/>
  <c r="BF217" i="16"/>
  <c r="BE217" i="16"/>
  <c r="T217" i="16"/>
  <c r="R217" i="16"/>
  <c r="P217" i="16"/>
  <c r="J217" i="16"/>
  <c r="BK215" i="16"/>
  <c r="BI215" i="16"/>
  <c r="BH215" i="16"/>
  <c r="BG215" i="16"/>
  <c r="BF215" i="16"/>
  <c r="T215" i="16"/>
  <c r="R215" i="16"/>
  <c r="P215" i="16"/>
  <c r="J215" i="16"/>
  <c r="BE215" i="16" s="1"/>
  <c r="BK213" i="16"/>
  <c r="BI213" i="16"/>
  <c r="BH213" i="16"/>
  <c r="BG213" i="16"/>
  <c r="BF213" i="16"/>
  <c r="BE213" i="16"/>
  <c r="T213" i="16"/>
  <c r="R213" i="16"/>
  <c r="P213" i="16"/>
  <c r="J213" i="16"/>
  <c r="BK211" i="16"/>
  <c r="BI211" i="16"/>
  <c r="BH211" i="16"/>
  <c r="BG211" i="16"/>
  <c r="BF211" i="16"/>
  <c r="T211" i="16"/>
  <c r="R211" i="16"/>
  <c r="P211" i="16"/>
  <c r="J211" i="16"/>
  <c r="BE211" i="16" s="1"/>
  <c r="BK209" i="16"/>
  <c r="BI209" i="16"/>
  <c r="BH209" i="16"/>
  <c r="BG209" i="16"/>
  <c r="BF209" i="16"/>
  <c r="BE209" i="16"/>
  <c r="T209" i="16"/>
  <c r="R209" i="16"/>
  <c r="P209" i="16"/>
  <c r="J209" i="16"/>
  <c r="BK207" i="16"/>
  <c r="BI207" i="16"/>
  <c r="BH207" i="16"/>
  <c r="BG207" i="16"/>
  <c r="BF207" i="16"/>
  <c r="T207" i="16"/>
  <c r="R207" i="16"/>
  <c r="P207" i="16"/>
  <c r="J207" i="16"/>
  <c r="BE207" i="16" s="1"/>
  <c r="BK205" i="16"/>
  <c r="BI205" i="16"/>
  <c r="BH205" i="16"/>
  <c r="BG205" i="16"/>
  <c r="BF205" i="16"/>
  <c r="BE205" i="16"/>
  <c r="T205" i="16"/>
  <c r="R205" i="16"/>
  <c r="P205" i="16"/>
  <c r="J205" i="16"/>
  <c r="BK203" i="16"/>
  <c r="BI203" i="16"/>
  <c r="BH203" i="16"/>
  <c r="BG203" i="16"/>
  <c r="BF203" i="16"/>
  <c r="T203" i="16"/>
  <c r="R203" i="16"/>
  <c r="P203" i="16"/>
  <c r="J203" i="16"/>
  <c r="BE203" i="16" s="1"/>
  <c r="BK201" i="16"/>
  <c r="BI201" i="16"/>
  <c r="BH201" i="16"/>
  <c r="BG201" i="16"/>
  <c r="BF201" i="16"/>
  <c r="BE201" i="16"/>
  <c r="T201" i="16"/>
  <c r="R201" i="16"/>
  <c r="P201" i="16"/>
  <c r="J201" i="16"/>
  <c r="BK199" i="16"/>
  <c r="BI199" i="16"/>
  <c r="BH199" i="16"/>
  <c r="BG199" i="16"/>
  <c r="BF199" i="16"/>
  <c r="T199" i="16"/>
  <c r="R199" i="16"/>
  <c r="P199" i="16"/>
  <c r="J199" i="16"/>
  <c r="BE199" i="16" s="1"/>
  <c r="BK197" i="16"/>
  <c r="BI197" i="16"/>
  <c r="BH197" i="16"/>
  <c r="BG197" i="16"/>
  <c r="BF197" i="16"/>
  <c r="BE197" i="16"/>
  <c r="T197" i="16"/>
  <c r="R197" i="16"/>
  <c r="R196" i="16" s="1"/>
  <c r="P197" i="16"/>
  <c r="J197" i="16"/>
  <c r="BK196" i="16"/>
  <c r="T196" i="16"/>
  <c r="P196" i="16"/>
  <c r="J196" i="16"/>
  <c r="BK194" i="16"/>
  <c r="BI194" i="16"/>
  <c r="BH194" i="16"/>
  <c r="BG194" i="16"/>
  <c r="BF194" i="16"/>
  <c r="T194" i="16"/>
  <c r="R194" i="16"/>
  <c r="P194" i="16"/>
  <c r="J194" i="16"/>
  <c r="BE194" i="16" s="1"/>
  <c r="BK192" i="16"/>
  <c r="BI192" i="16"/>
  <c r="BH192" i="16"/>
  <c r="BG192" i="16"/>
  <c r="BF192" i="16"/>
  <c r="T192" i="16"/>
  <c r="R192" i="16"/>
  <c r="P192" i="16"/>
  <c r="J192" i="16"/>
  <c r="BE192" i="16" s="1"/>
  <c r="BK190" i="16"/>
  <c r="BI190" i="16"/>
  <c r="BH190" i="16"/>
  <c r="BG190" i="16"/>
  <c r="BF190" i="16"/>
  <c r="T190" i="16"/>
  <c r="R190" i="16"/>
  <c r="P190" i="16"/>
  <c r="J190" i="16"/>
  <c r="BE190" i="16" s="1"/>
  <c r="BK188" i="16"/>
  <c r="BI188" i="16"/>
  <c r="BH188" i="16"/>
  <c r="BG188" i="16"/>
  <c r="BF188" i="16"/>
  <c r="T188" i="16"/>
  <c r="R188" i="16"/>
  <c r="P188" i="16"/>
  <c r="J188" i="16"/>
  <c r="BE188" i="16" s="1"/>
  <c r="BK186" i="16"/>
  <c r="BI186" i="16"/>
  <c r="BH186" i="16"/>
  <c r="BG186" i="16"/>
  <c r="BF186" i="16"/>
  <c r="T186" i="16"/>
  <c r="R186" i="16"/>
  <c r="P186" i="16"/>
  <c r="J186" i="16"/>
  <c r="BE186" i="16" s="1"/>
  <c r="BK184" i="16"/>
  <c r="BI184" i="16"/>
  <c r="BH184" i="16"/>
  <c r="BG184" i="16"/>
  <c r="BF184" i="16"/>
  <c r="T184" i="16"/>
  <c r="R184" i="16"/>
  <c r="P184" i="16"/>
  <c r="J184" i="16"/>
  <c r="BE184" i="16" s="1"/>
  <c r="BK182" i="16"/>
  <c r="BI182" i="16"/>
  <c r="BH182" i="16"/>
  <c r="BG182" i="16"/>
  <c r="BF182" i="16"/>
  <c r="T182" i="16"/>
  <c r="R182" i="16"/>
  <c r="P182" i="16"/>
  <c r="J182" i="16"/>
  <c r="BE182" i="16" s="1"/>
  <c r="BK180" i="16"/>
  <c r="BI180" i="16"/>
  <c r="BH180" i="16"/>
  <c r="BG180" i="16"/>
  <c r="BF180" i="16"/>
  <c r="T180" i="16"/>
  <c r="R180" i="16"/>
  <c r="P180" i="16"/>
  <c r="J180" i="16"/>
  <c r="BE180" i="16" s="1"/>
  <c r="BK178" i="16"/>
  <c r="BI178" i="16"/>
  <c r="BH178" i="16"/>
  <c r="BG178" i="16"/>
  <c r="BF178" i="16"/>
  <c r="T178" i="16"/>
  <c r="R178" i="16"/>
  <c r="P178" i="16"/>
  <c r="J178" i="16"/>
  <c r="BE178" i="16" s="1"/>
  <c r="BK176" i="16"/>
  <c r="BK173" i="16" s="1"/>
  <c r="J173" i="16" s="1"/>
  <c r="J62" i="16" s="1"/>
  <c r="BI176" i="16"/>
  <c r="BH176" i="16"/>
  <c r="BG176" i="16"/>
  <c r="BF176" i="16"/>
  <c r="T176" i="16"/>
  <c r="R176" i="16"/>
  <c r="P176" i="16"/>
  <c r="J176" i="16"/>
  <c r="BE176" i="16" s="1"/>
  <c r="BK174" i="16"/>
  <c r="BI174" i="16"/>
  <c r="BH174" i="16"/>
  <c r="BG174" i="16"/>
  <c r="BF174" i="16"/>
  <c r="T174" i="16"/>
  <c r="T173" i="16" s="1"/>
  <c r="R174" i="16"/>
  <c r="P174" i="16"/>
  <c r="P173" i="16" s="1"/>
  <c r="J174" i="16"/>
  <c r="BE174" i="16" s="1"/>
  <c r="R173" i="16"/>
  <c r="BK171" i="16"/>
  <c r="BI171" i="16"/>
  <c r="BH171" i="16"/>
  <c r="BG171" i="16"/>
  <c r="BF171" i="16"/>
  <c r="T171" i="16"/>
  <c r="R171" i="16"/>
  <c r="P171" i="16"/>
  <c r="J171" i="16"/>
  <c r="BE171" i="16" s="1"/>
  <c r="BK169" i="16"/>
  <c r="BI169" i="16"/>
  <c r="BH169" i="16"/>
  <c r="BG169" i="16"/>
  <c r="BF169" i="16"/>
  <c r="BE169" i="16"/>
  <c r="T169" i="16"/>
  <c r="R169" i="16"/>
  <c r="P169" i="16"/>
  <c r="J169" i="16"/>
  <c r="BK167" i="16"/>
  <c r="BI167" i="16"/>
  <c r="BH167" i="16"/>
  <c r="BG167" i="16"/>
  <c r="BF167" i="16"/>
  <c r="T167" i="16"/>
  <c r="R167" i="16"/>
  <c r="P167" i="16"/>
  <c r="J167" i="16"/>
  <c r="BE167" i="16" s="1"/>
  <c r="BK165" i="16"/>
  <c r="BI165" i="16"/>
  <c r="BH165" i="16"/>
  <c r="BG165" i="16"/>
  <c r="BF165" i="16"/>
  <c r="BE165" i="16"/>
  <c r="T165" i="16"/>
  <c r="R165" i="16"/>
  <c r="P165" i="16"/>
  <c r="J165" i="16"/>
  <c r="BK163" i="16"/>
  <c r="BI163" i="16"/>
  <c r="BH163" i="16"/>
  <c r="BG163" i="16"/>
  <c r="BF163" i="16"/>
  <c r="T163" i="16"/>
  <c r="R163" i="16"/>
  <c r="P163" i="16"/>
  <c r="J163" i="16"/>
  <c r="BE163" i="16" s="1"/>
  <c r="BK161" i="16"/>
  <c r="BI161" i="16"/>
  <c r="BH161" i="16"/>
  <c r="BG161" i="16"/>
  <c r="BF161" i="16"/>
  <c r="BE161" i="16"/>
  <c r="T161" i="16"/>
  <c r="R161" i="16"/>
  <c r="P161" i="16"/>
  <c r="J161" i="16"/>
  <c r="BK159" i="16"/>
  <c r="BI159" i="16"/>
  <c r="BH159" i="16"/>
  <c r="BG159" i="16"/>
  <c r="BF159" i="16"/>
  <c r="T159" i="16"/>
  <c r="R159" i="16"/>
  <c r="P159" i="16"/>
  <c r="J159" i="16"/>
  <c r="BE159" i="16" s="1"/>
  <c r="BK157" i="16"/>
  <c r="BI157" i="16"/>
  <c r="BH157" i="16"/>
  <c r="BG157" i="16"/>
  <c r="BF157" i="16"/>
  <c r="BE157" i="16"/>
  <c r="T157" i="16"/>
  <c r="R157" i="16"/>
  <c r="P157" i="16"/>
  <c r="J157" i="16"/>
  <c r="BK155" i="16"/>
  <c r="BI155" i="16"/>
  <c r="BH155" i="16"/>
  <c r="BG155" i="16"/>
  <c r="BF155" i="16"/>
  <c r="T155" i="16"/>
  <c r="R155" i="16"/>
  <c r="P155" i="16"/>
  <c r="J155" i="16"/>
  <c r="BE155" i="16" s="1"/>
  <c r="BK153" i="16"/>
  <c r="BI153" i="16"/>
  <c r="BH153" i="16"/>
  <c r="BG153" i="16"/>
  <c r="BF153" i="16"/>
  <c r="BE153" i="16"/>
  <c r="T153" i="16"/>
  <c r="R153" i="16"/>
  <c r="P153" i="16"/>
  <c r="J153" i="16"/>
  <c r="BK151" i="16"/>
  <c r="BI151" i="16"/>
  <c r="BH151" i="16"/>
  <c r="BG151" i="16"/>
  <c r="BF151" i="16"/>
  <c r="T151" i="16"/>
  <c r="R151" i="16"/>
  <c r="P151" i="16"/>
  <c r="J151" i="16"/>
  <c r="BE151" i="16" s="1"/>
  <c r="BK149" i="16"/>
  <c r="BI149" i="16"/>
  <c r="BH149" i="16"/>
  <c r="BG149" i="16"/>
  <c r="BF149" i="16"/>
  <c r="BE149" i="16"/>
  <c r="T149" i="16"/>
  <c r="R149" i="16"/>
  <c r="P149" i="16"/>
  <c r="J149" i="16"/>
  <c r="BK147" i="16"/>
  <c r="BI147" i="16"/>
  <c r="BH147" i="16"/>
  <c r="BG147" i="16"/>
  <c r="BF147" i="16"/>
  <c r="T147" i="16"/>
  <c r="R147" i="16"/>
  <c r="P147" i="16"/>
  <c r="J147" i="16"/>
  <c r="BE147" i="16" s="1"/>
  <c r="BK145" i="16"/>
  <c r="BI145" i="16"/>
  <c r="BH145" i="16"/>
  <c r="BG145" i="16"/>
  <c r="BF145" i="16"/>
  <c r="BE145" i="16"/>
  <c r="T145" i="16"/>
  <c r="R145" i="16"/>
  <c r="P145" i="16"/>
  <c r="J145" i="16"/>
  <c r="BK143" i="16"/>
  <c r="BI143" i="16"/>
  <c r="BH143" i="16"/>
  <c r="BG143" i="16"/>
  <c r="BF143" i="16"/>
  <c r="T143" i="16"/>
  <c r="R143" i="16"/>
  <c r="P143" i="16"/>
  <c r="J143" i="16"/>
  <c r="BE143" i="16" s="1"/>
  <c r="BK141" i="16"/>
  <c r="BI141" i="16"/>
  <c r="BH141" i="16"/>
  <c r="BG141" i="16"/>
  <c r="BF141" i="16"/>
  <c r="BE141" i="16"/>
  <c r="T141" i="16"/>
  <c r="R141" i="16"/>
  <c r="P141" i="16"/>
  <c r="J141" i="16"/>
  <c r="BK139" i="16"/>
  <c r="BI139" i="16"/>
  <c r="BH139" i="16"/>
  <c r="BG139" i="16"/>
  <c r="BF139" i="16"/>
  <c r="T139" i="16"/>
  <c r="R139" i="16"/>
  <c r="P139" i="16"/>
  <c r="J139" i="16"/>
  <c r="BE139" i="16" s="1"/>
  <c r="BK137" i="16"/>
  <c r="BI137" i="16"/>
  <c r="BH137" i="16"/>
  <c r="BG137" i="16"/>
  <c r="BF137" i="16"/>
  <c r="BE137" i="16"/>
  <c r="T137" i="16"/>
  <c r="R137" i="16"/>
  <c r="P137" i="16"/>
  <c r="J137" i="16"/>
  <c r="BK135" i="16"/>
  <c r="BI135" i="16"/>
  <c r="BH135" i="16"/>
  <c r="BG135" i="16"/>
  <c r="BF135" i="16"/>
  <c r="T135" i="16"/>
  <c r="R135" i="16"/>
  <c r="P135" i="16"/>
  <c r="J135" i="16"/>
  <c r="BE135" i="16" s="1"/>
  <c r="BK133" i="16"/>
  <c r="BI133" i="16"/>
  <c r="BH133" i="16"/>
  <c r="BG133" i="16"/>
  <c r="BF133" i="16"/>
  <c r="BE133" i="16"/>
  <c r="T133" i="16"/>
  <c r="R133" i="16"/>
  <c r="P133" i="16"/>
  <c r="J133" i="16"/>
  <c r="BK131" i="16"/>
  <c r="BI131" i="16"/>
  <c r="BH131" i="16"/>
  <c r="BG131" i="16"/>
  <c r="BF131" i="16"/>
  <c r="T131" i="16"/>
  <c r="R131" i="16"/>
  <c r="P131" i="16"/>
  <c r="J131" i="16"/>
  <c r="BE131" i="16" s="1"/>
  <c r="BK129" i="16"/>
  <c r="BI129" i="16"/>
  <c r="BH129" i="16"/>
  <c r="BG129" i="16"/>
  <c r="BF129" i="16"/>
  <c r="BE129" i="16"/>
  <c r="T129" i="16"/>
  <c r="R129" i="16"/>
  <c r="P129" i="16"/>
  <c r="J129" i="16"/>
  <c r="BK127" i="16"/>
  <c r="BI127" i="16"/>
  <c r="BH127" i="16"/>
  <c r="BG127" i="16"/>
  <c r="BF127" i="16"/>
  <c r="T127" i="16"/>
  <c r="R127" i="16"/>
  <c r="P127" i="16"/>
  <c r="J127" i="16"/>
  <c r="BE127" i="16" s="1"/>
  <c r="BK125" i="16"/>
  <c r="BI125" i="16"/>
  <c r="BH125" i="16"/>
  <c r="BG125" i="16"/>
  <c r="BF125" i="16"/>
  <c r="BE125" i="16"/>
  <c r="T125" i="16"/>
  <c r="R125" i="16"/>
  <c r="P125" i="16"/>
  <c r="J125" i="16"/>
  <c r="BK122" i="16"/>
  <c r="BI122" i="16"/>
  <c r="BH122" i="16"/>
  <c r="BG122" i="16"/>
  <c r="BF122" i="16"/>
  <c r="T122" i="16"/>
  <c r="R122" i="16"/>
  <c r="P122" i="16"/>
  <c r="J122" i="16"/>
  <c r="BE122" i="16" s="1"/>
  <c r="BK120" i="16"/>
  <c r="BI120" i="16"/>
  <c r="F37" i="16" s="1"/>
  <c r="BH120" i="16"/>
  <c r="BG120" i="16"/>
  <c r="BF120" i="16"/>
  <c r="BE120" i="16"/>
  <c r="T120" i="16"/>
  <c r="R120" i="16"/>
  <c r="R119" i="16" s="1"/>
  <c r="P120" i="16"/>
  <c r="J120" i="16"/>
  <c r="BK119" i="16"/>
  <c r="T119" i="16"/>
  <c r="P119" i="16"/>
  <c r="J119" i="16"/>
  <c r="BK117" i="16"/>
  <c r="BI117" i="16"/>
  <c r="BH117" i="16"/>
  <c r="BG117" i="16"/>
  <c r="BF117" i="16"/>
  <c r="T117" i="16"/>
  <c r="R117" i="16"/>
  <c r="P117" i="16"/>
  <c r="J117" i="16"/>
  <c r="BE117" i="16" s="1"/>
  <c r="BK115" i="16"/>
  <c r="BI115" i="16"/>
  <c r="BH115" i="16"/>
  <c r="BG115" i="16"/>
  <c r="BF115" i="16"/>
  <c r="T115" i="16"/>
  <c r="R115" i="16"/>
  <c r="P115" i="16"/>
  <c r="J115" i="16"/>
  <c r="BE115" i="16" s="1"/>
  <c r="BK113" i="16"/>
  <c r="BI113" i="16"/>
  <c r="BH113" i="16"/>
  <c r="BG113" i="16"/>
  <c r="BF113" i="16"/>
  <c r="T113" i="16"/>
  <c r="R113" i="16"/>
  <c r="P113" i="16"/>
  <c r="J113" i="16"/>
  <c r="BE113" i="16" s="1"/>
  <c r="BK111" i="16"/>
  <c r="BI111" i="16"/>
  <c r="BH111" i="16"/>
  <c r="BG111" i="16"/>
  <c r="BF111" i="16"/>
  <c r="T111" i="16"/>
  <c r="R111" i="16"/>
  <c r="P111" i="16"/>
  <c r="J111" i="16"/>
  <c r="BE111" i="16" s="1"/>
  <c r="BK109" i="16"/>
  <c r="BI109" i="16"/>
  <c r="BH109" i="16"/>
  <c r="BG109" i="16"/>
  <c r="BF109" i="16"/>
  <c r="T109" i="16"/>
  <c r="R109" i="16"/>
  <c r="P109" i="16"/>
  <c r="J109" i="16"/>
  <c r="BE109" i="16" s="1"/>
  <c r="BK107" i="16"/>
  <c r="BI107" i="16"/>
  <c r="BH107" i="16"/>
  <c r="BG107" i="16"/>
  <c r="BF107" i="16"/>
  <c r="T107" i="16"/>
  <c r="R107" i="16"/>
  <c r="P107" i="16"/>
  <c r="J107" i="16"/>
  <c r="BE107" i="16" s="1"/>
  <c r="BK105" i="16"/>
  <c r="BI105" i="16"/>
  <c r="BH105" i="16"/>
  <c r="BG105" i="16"/>
  <c r="BF105" i="16"/>
  <c r="T105" i="16"/>
  <c r="R105" i="16"/>
  <c r="P105" i="16"/>
  <c r="J105" i="16"/>
  <c r="BE105" i="16" s="1"/>
  <c r="BK103" i="16"/>
  <c r="BI103" i="16"/>
  <c r="BH103" i="16"/>
  <c r="BG103" i="16"/>
  <c r="BF103" i="16"/>
  <c r="T103" i="16"/>
  <c r="R103" i="16"/>
  <c r="P103" i="16"/>
  <c r="J103" i="16"/>
  <c r="BE103" i="16" s="1"/>
  <c r="BK101" i="16"/>
  <c r="BI101" i="16"/>
  <c r="BH101" i="16"/>
  <c r="BG101" i="16"/>
  <c r="BF101" i="16"/>
  <c r="T101" i="16"/>
  <c r="R101" i="16"/>
  <c r="P101" i="16"/>
  <c r="J101" i="16"/>
  <c r="BE101" i="16" s="1"/>
  <c r="BK99" i="16"/>
  <c r="BI99" i="16"/>
  <c r="BH99" i="16"/>
  <c r="BG99" i="16"/>
  <c r="BF99" i="16"/>
  <c r="T99" i="16"/>
  <c r="R99" i="16"/>
  <c r="P99" i="16"/>
  <c r="J99" i="16"/>
  <c r="BE99" i="16" s="1"/>
  <c r="BK97" i="16"/>
  <c r="BI97" i="16"/>
  <c r="BH97" i="16"/>
  <c r="BG97" i="16"/>
  <c r="BF97" i="16"/>
  <c r="T97" i="16"/>
  <c r="R97" i="16"/>
  <c r="P97" i="16"/>
  <c r="J97" i="16"/>
  <c r="BE97" i="16" s="1"/>
  <c r="BK95" i="16"/>
  <c r="BI95" i="16"/>
  <c r="BH95" i="16"/>
  <c r="BG95" i="16"/>
  <c r="BF95" i="16"/>
  <c r="T95" i="16"/>
  <c r="R95" i="16"/>
  <c r="P95" i="16"/>
  <c r="J95" i="16"/>
  <c r="BE95" i="16" s="1"/>
  <c r="BK93" i="16"/>
  <c r="BI93" i="16"/>
  <c r="BH93" i="16"/>
  <c r="BG93" i="16"/>
  <c r="BF93" i="16"/>
  <c r="T93" i="16"/>
  <c r="R93" i="16"/>
  <c r="P93" i="16"/>
  <c r="J93" i="16"/>
  <c r="BE93" i="16" s="1"/>
  <c r="BK91" i="16"/>
  <c r="BI91" i="16"/>
  <c r="BH91" i="16"/>
  <c r="BG91" i="16"/>
  <c r="BF91" i="16"/>
  <c r="T91" i="16"/>
  <c r="R91" i="16"/>
  <c r="P91" i="16"/>
  <c r="J91" i="16"/>
  <c r="BE91" i="16" s="1"/>
  <c r="BK89" i="16"/>
  <c r="BI89" i="16"/>
  <c r="BH89" i="16"/>
  <c r="BG89" i="16"/>
  <c r="BF89" i="16"/>
  <c r="T89" i="16"/>
  <c r="T86" i="16" s="1"/>
  <c r="T85" i="16" s="1"/>
  <c r="R89" i="16"/>
  <c r="P89" i="16"/>
  <c r="J89" i="16"/>
  <c r="BE89" i="16" s="1"/>
  <c r="BK87" i="16"/>
  <c r="BK86" i="16" s="1"/>
  <c r="BI87" i="16"/>
  <c r="BH87" i="16"/>
  <c r="BG87" i="16"/>
  <c r="BF87" i="16"/>
  <c r="T87" i="16"/>
  <c r="R87" i="16"/>
  <c r="P87" i="16"/>
  <c r="P86" i="16" s="1"/>
  <c r="P85" i="16" s="1"/>
  <c r="J87" i="16"/>
  <c r="BE87" i="16" s="1"/>
  <c r="R86" i="16"/>
  <c r="R85" i="16" s="1"/>
  <c r="F79" i="16"/>
  <c r="E77" i="16"/>
  <c r="J65" i="16"/>
  <c r="J63" i="16"/>
  <c r="J61" i="16"/>
  <c r="F52" i="16"/>
  <c r="E50" i="16"/>
  <c r="J37" i="16"/>
  <c r="J36" i="16"/>
  <c r="J35" i="16"/>
  <c r="J24" i="16"/>
  <c r="E24" i="16"/>
  <c r="J82" i="16" s="1"/>
  <c r="J23" i="16"/>
  <c r="J21" i="16"/>
  <c r="J20" i="16"/>
  <c r="F54" i="16"/>
  <c r="E7" i="16"/>
  <c r="E48" i="16" s="1"/>
  <c r="BK348" i="15"/>
  <c r="BI348" i="15"/>
  <c r="BH348" i="15"/>
  <c r="BG348" i="15"/>
  <c r="BF348" i="15"/>
  <c r="T348" i="15"/>
  <c r="R348" i="15"/>
  <c r="R347" i="15" s="1"/>
  <c r="R346" i="15" s="1"/>
  <c r="P348" i="15"/>
  <c r="J348" i="15"/>
  <c r="BE348" i="15" s="1"/>
  <c r="BK347" i="15"/>
  <c r="T347" i="15"/>
  <c r="T346" i="15" s="1"/>
  <c r="P347" i="15"/>
  <c r="P346" i="15" s="1"/>
  <c r="J347" i="15"/>
  <c r="BK346" i="15"/>
  <c r="J346" i="15"/>
  <c r="J65" i="15" s="1"/>
  <c r="BK343" i="15"/>
  <c r="BI343" i="15"/>
  <c r="BH343" i="15"/>
  <c r="BG343" i="15"/>
  <c r="BF343" i="15"/>
  <c r="T343" i="15"/>
  <c r="R343" i="15"/>
  <c r="P343" i="15"/>
  <c r="J343" i="15"/>
  <c r="BE343" i="15" s="1"/>
  <c r="BK340" i="15"/>
  <c r="BI340" i="15"/>
  <c r="BH340" i="15"/>
  <c r="BG340" i="15"/>
  <c r="BF340" i="15"/>
  <c r="BE340" i="15"/>
  <c r="T340" i="15"/>
  <c r="R340" i="15"/>
  <c r="R339" i="15" s="1"/>
  <c r="P340" i="15"/>
  <c r="J340" i="15"/>
  <c r="BK339" i="15"/>
  <c r="T339" i="15"/>
  <c r="P339" i="15"/>
  <c r="J339" i="15"/>
  <c r="BK336" i="15"/>
  <c r="BI336" i="15"/>
  <c r="BH336" i="15"/>
  <c r="BG336" i="15"/>
  <c r="BF336" i="15"/>
  <c r="T336" i="15"/>
  <c r="R336" i="15"/>
  <c r="P336" i="15"/>
  <c r="J336" i="15"/>
  <c r="BE336" i="15" s="1"/>
  <c r="BK333" i="15"/>
  <c r="BI333" i="15"/>
  <c r="BH333" i="15"/>
  <c r="BG333" i="15"/>
  <c r="BF333" i="15"/>
  <c r="T333" i="15"/>
  <c r="R333" i="15"/>
  <c r="P333" i="15"/>
  <c r="J333" i="15"/>
  <c r="BE333" i="15" s="1"/>
  <c r="BK330" i="15"/>
  <c r="BI330" i="15"/>
  <c r="BH330" i="15"/>
  <c r="BG330" i="15"/>
  <c r="BF330" i="15"/>
  <c r="T330" i="15"/>
  <c r="R330" i="15"/>
  <c r="P330" i="15"/>
  <c r="J330" i="15"/>
  <c r="BE330" i="15" s="1"/>
  <c r="BK327" i="15"/>
  <c r="BI327" i="15"/>
  <c r="BH327" i="15"/>
  <c r="BG327" i="15"/>
  <c r="BF327" i="15"/>
  <c r="T327" i="15"/>
  <c r="R327" i="15"/>
  <c r="P327" i="15"/>
  <c r="J327" i="15"/>
  <c r="BE327" i="15" s="1"/>
  <c r="BK324" i="15"/>
  <c r="BI324" i="15"/>
  <c r="BH324" i="15"/>
  <c r="BG324" i="15"/>
  <c r="BF324" i="15"/>
  <c r="T324" i="15"/>
  <c r="T320" i="15" s="1"/>
  <c r="T319" i="15" s="1"/>
  <c r="R324" i="15"/>
  <c r="P324" i="15"/>
  <c r="J324" i="15"/>
  <c r="BE324" i="15" s="1"/>
  <c r="BK321" i="15"/>
  <c r="BK320" i="15" s="1"/>
  <c r="BI321" i="15"/>
  <c r="BH321" i="15"/>
  <c r="BG321" i="15"/>
  <c r="BF321" i="15"/>
  <c r="T321" i="15"/>
  <c r="R321" i="15"/>
  <c r="P321" i="15"/>
  <c r="P320" i="15" s="1"/>
  <c r="P319" i="15" s="1"/>
  <c r="J321" i="15"/>
  <c r="BE321" i="15" s="1"/>
  <c r="R320" i="15"/>
  <c r="R319" i="15" s="1"/>
  <c r="BK316" i="15"/>
  <c r="BI316" i="15"/>
  <c r="BH316" i="15"/>
  <c r="BG316" i="15"/>
  <c r="BF316" i="15"/>
  <c r="T316" i="15"/>
  <c r="R316" i="15"/>
  <c r="P316" i="15"/>
  <c r="J316" i="15"/>
  <c r="BE316" i="15" s="1"/>
  <c r="BK313" i="15"/>
  <c r="BI313" i="15"/>
  <c r="BH313" i="15"/>
  <c r="BG313" i="15"/>
  <c r="BF313" i="15"/>
  <c r="T313" i="15"/>
  <c r="R313" i="15"/>
  <c r="P313" i="15"/>
  <c r="J313" i="15"/>
  <c r="BE313" i="15" s="1"/>
  <c r="BK311" i="15"/>
  <c r="BI311" i="15"/>
  <c r="BH311" i="15"/>
  <c r="BG311" i="15"/>
  <c r="BF311" i="15"/>
  <c r="T311" i="15"/>
  <c r="R311" i="15"/>
  <c r="P311" i="15"/>
  <c r="J311" i="15"/>
  <c r="BE311" i="15" s="1"/>
  <c r="BK309" i="15"/>
  <c r="BI309" i="15"/>
  <c r="BH309" i="15"/>
  <c r="BG309" i="15"/>
  <c r="BF309" i="15"/>
  <c r="T309" i="15"/>
  <c r="R309" i="15"/>
  <c r="P309" i="15"/>
  <c r="J309" i="15"/>
  <c r="BE309" i="15" s="1"/>
  <c r="BK306" i="15"/>
  <c r="BI306" i="15"/>
  <c r="BH306" i="15"/>
  <c r="BG306" i="15"/>
  <c r="BF306" i="15"/>
  <c r="T306" i="15"/>
  <c r="R306" i="15"/>
  <c r="P306" i="15"/>
  <c r="J306" i="15"/>
  <c r="BE306" i="15" s="1"/>
  <c r="BK304" i="15"/>
  <c r="BI304" i="15"/>
  <c r="BH304" i="15"/>
  <c r="BG304" i="15"/>
  <c r="BF304" i="15"/>
  <c r="T304" i="15"/>
  <c r="R304" i="15"/>
  <c r="P304" i="15"/>
  <c r="J304" i="15"/>
  <c r="BE304" i="15" s="1"/>
  <c r="BK302" i="15"/>
  <c r="BI302" i="15"/>
  <c r="BH302" i="15"/>
  <c r="BG302" i="15"/>
  <c r="BF302" i="15"/>
  <c r="T302" i="15"/>
  <c r="R302" i="15"/>
  <c r="P302" i="15"/>
  <c r="J302" i="15"/>
  <c r="BE302" i="15" s="1"/>
  <c r="BK300" i="15"/>
  <c r="BI300" i="15"/>
  <c r="BH300" i="15"/>
  <c r="BG300" i="15"/>
  <c r="BF300" i="15"/>
  <c r="T300" i="15"/>
  <c r="R300" i="15"/>
  <c r="P300" i="15"/>
  <c r="J300" i="15"/>
  <c r="BE300" i="15" s="1"/>
  <c r="BK298" i="15"/>
  <c r="BI298" i="15"/>
  <c r="BH298" i="15"/>
  <c r="BG298" i="15"/>
  <c r="BF298" i="15"/>
  <c r="T298" i="15"/>
  <c r="R298" i="15"/>
  <c r="P298" i="15"/>
  <c r="J298" i="15"/>
  <c r="BE298" i="15" s="1"/>
  <c r="BK296" i="15"/>
  <c r="BI296" i="15"/>
  <c r="BH296" i="15"/>
  <c r="BG296" i="15"/>
  <c r="BF296" i="15"/>
  <c r="T296" i="15"/>
  <c r="R296" i="15"/>
  <c r="P296" i="15"/>
  <c r="J296" i="15"/>
  <c r="BE296" i="15" s="1"/>
  <c r="BK294" i="15"/>
  <c r="BI294" i="15"/>
  <c r="BH294" i="15"/>
  <c r="BG294" i="15"/>
  <c r="BF294" i="15"/>
  <c r="T294" i="15"/>
  <c r="R294" i="15"/>
  <c r="P294" i="15"/>
  <c r="J294" i="15"/>
  <c r="BE294" i="15" s="1"/>
  <c r="BK292" i="15"/>
  <c r="BI292" i="15"/>
  <c r="BH292" i="15"/>
  <c r="BG292" i="15"/>
  <c r="BF292" i="15"/>
  <c r="T292" i="15"/>
  <c r="R292" i="15"/>
  <c r="P292" i="15"/>
  <c r="J292" i="15"/>
  <c r="BE292" i="15" s="1"/>
  <c r="BK289" i="15"/>
  <c r="BI289" i="15"/>
  <c r="BH289" i="15"/>
  <c r="BG289" i="15"/>
  <c r="BF289" i="15"/>
  <c r="T289" i="15"/>
  <c r="R289" i="15"/>
  <c r="P289" i="15"/>
  <c r="J289" i="15"/>
  <c r="BE289" i="15" s="1"/>
  <c r="BK287" i="15"/>
  <c r="BI287" i="15"/>
  <c r="BH287" i="15"/>
  <c r="BG287" i="15"/>
  <c r="BF287" i="15"/>
  <c r="T287" i="15"/>
  <c r="R287" i="15"/>
  <c r="P287" i="15"/>
  <c r="J287" i="15"/>
  <c r="BE287" i="15" s="1"/>
  <c r="BK285" i="15"/>
  <c r="BI285" i="15"/>
  <c r="BH285" i="15"/>
  <c r="BG285" i="15"/>
  <c r="BF285" i="15"/>
  <c r="T285" i="15"/>
  <c r="R285" i="15"/>
  <c r="P285" i="15"/>
  <c r="J285" i="15"/>
  <c r="BE285" i="15" s="1"/>
  <c r="BK282" i="15"/>
  <c r="BI282" i="15"/>
  <c r="BH282" i="15"/>
  <c r="BG282" i="15"/>
  <c r="BF282" i="15"/>
  <c r="T282" i="15"/>
  <c r="R282" i="15"/>
  <c r="P282" i="15"/>
  <c r="J282" i="15"/>
  <c r="BE282" i="15" s="1"/>
  <c r="BK280" i="15"/>
  <c r="BI280" i="15"/>
  <c r="BH280" i="15"/>
  <c r="BG280" i="15"/>
  <c r="BF280" i="15"/>
  <c r="T280" i="15"/>
  <c r="R280" i="15"/>
  <c r="P280" i="15"/>
  <c r="J280" i="15"/>
  <c r="BE280" i="15" s="1"/>
  <c r="BK277" i="15"/>
  <c r="BI277" i="15"/>
  <c r="BH277" i="15"/>
  <c r="BG277" i="15"/>
  <c r="BF277" i="15"/>
  <c r="T277" i="15"/>
  <c r="R277" i="15"/>
  <c r="P277" i="15"/>
  <c r="J277" i="15"/>
  <c r="BE277" i="15" s="1"/>
  <c r="BK275" i="15"/>
  <c r="BI275" i="15"/>
  <c r="BH275" i="15"/>
  <c r="BG275" i="15"/>
  <c r="BF275" i="15"/>
  <c r="T275" i="15"/>
  <c r="R275" i="15"/>
  <c r="P275" i="15"/>
  <c r="J275" i="15"/>
  <c r="BE275" i="15" s="1"/>
  <c r="BK272" i="15"/>
  <c r="BI272" i="15"/>
  <c r="BH272" i="15"/>
  <c r="BG272" i="15"/>
  <c r="BF272" i="15"/>
  <c r="T272" i="15"/>
  <c r="R272" i="15"/>
  <c r="P272" i="15"/>
  <c r="J272" i="15"/>
  <c r="BE272" i="15" s="1"/>
  <c r="BK270" i="15"/>
  <c r="BI270" i="15"/>
  <c r="BH270" i="15"/>
  <c r="BG270" i="15"/>
  <c r="BF270" i="15"/>
  <c r="T270" i="15"/>
  <c r="R270" i="15"/>
  <c r="P270" i="15"/>
  <c r="J270" i="15"/>
  <c r="BE270" i="15" s="1"/>
  <c r="BK268" i="15"/>
  <c r="BI268" i="15"/>
  <c r="BH268" i="15"/>
  <c r="BG268" i="15"/>
  <c r="BF268" i="15"/>
  <c r="T268" i="15"/>
  <c r="R268" i="15"/>
  <c r="P268" i="15"/>
  <c r="J268" i="15"/>
  <c r="BE268" i="15" s="1"/>
  <c r="BK265" i="15"/>
  <c r="BI265" i="15"/>
  <c r="BH265" i="15"/>
  <c r="BG265" i="15"/>
  <c r="BF265" i="15"/>
  <c r="T265" i="15"/>
  <c r="R265" i="15"/>
  <c r="P265" i="15"/>
  <c r="J265" i="15"/>
  <c r="BE265" i="15" s="1"/>
  <c r="BK263" i="15"/>
  <c r="BI263" i="15"/>
  <c r="BH263" i="15"/>
  <c r="BG263" i="15"/>
  <c r="BF263" i="15"/>
  <c r="T263" i="15"/>
  <c r="R263" i="15"/>
  <c r="P263" i="15"/>
  <c r="J263" i="15"/>
  <c r="BE263" i="15" s="1"/>
  <c r="BK261" i="15"/>
  <c r="BI261" i="15"/>
  <c r="BH261" i="15"/>
  <c r="BG261" i="15"/>
  <c r="BF261" i="15"/>
  <c r="T261" i="15"/>
  <c r="R261" i="15"/>
  <c r="P261" i="15"/>
  <c r="J261" i="15"/>
  <c r="BE261" i="15" s="1"/>
  <c r="BK258" i="15"/>
  <c r="BI258" i="15"/>
  <c r="BH258" i="15"/>
  <c r="BG258" i="15"/>
  <c r="BF258" i="15"/>
  <c r="T258" i="15"/>
  <c r="R258" i="15"/>
  <c r="P258" i="15"/>
  <c r="J258" i="15"/>
  <c r="BE258" i="15" s="1"/>
  <c r="BK256" i="15"/>
  <c r="BI256" i="15"/>
  <c r="BH256" i="15"/>
  <c r="BG256" i="15"/>
  <c r="BF256" i="15"/>
  <c r="T256" i="15"/>
  <c r="R256" i="15"/>
  <c r="P256" i="15"/>
  <c r="J256" i="15"/>
  <c r="BE256" i="15" s="1"/>
  <c r="BK254" i="15"/>
  <c r="BI254" i="15"/>
  <c r="BH254" i="15"/>
  <c r="BG254" i="15"/>
  <c r="BF254" i="15"/>
  <c r="T254" i="15"/>
  <c r="R254" i="15"/>
  <c r="P254" i="15"/>
  <c r="J254" i="15"/>
  <c r="BE254" i="15" s="1"/>
  <c r="BK252" i="15"/>
  <c r="BI252" i="15"/>
  <c r="BH252" i="15"/>
  <c r="BG252" i="15"/>
  <c r="BF252" i="15"/>
  <c r="T252" i="15"/>
  <c r="R252" i="15"/>
  <c r="P252" i="15"/>
  <c r="J252" i="15"/>
  <c r="BE252" i="15" s="1"/>
  <c r="BK250" i="15"/>
  <c r="BI250" i="15"/>
  <c r="BH250" i="15"/>
  <c r="BG250" i="15"/>
  <c r="BF250" i="15"/>
  <c r="T250" i="15"/>
  <c r="R250" i="15"/>
  <c r="P250" i="15"/>
  <c r="J250" i="15"/>
  <c r="BE250" i="15" s="1"/>
  <c r="BK247" i="15"/>
  <c r="BI247" i="15"/>
  <c r="BH247" i="15"/>
  <c r="BG247" i="15"/>
  <c r="BF247" i="15"/>
  <c r="T247" i="15"/>
  <c r="R247" i="15"/>
  <c r="P247" i="15"/>
  <c r="J247" i="15"/>
  <c r="BE247" i="15" s="1"/>
  <c r="BK245" i="15"/>
  <c r="BI245" i="15"/>
  <c r="BH245" i="15"/>
  <c r="BG245" i="15"/>
  <c r="BF245" i="15"/>
  <c r="T245" i="15"/>
  <c r="R245" i="15"/>
  <c r="P245" i="15"/>
  <c r="J245" i="15"/>
  <c r="BE245" i="15" s="1"/>
  <c r="BK242" i="15"/>
  <c r="BI242" i="15"/>
  <c r="BH242" i="15"/>
  <c r="BG242" i="15"/>
  <c r="BF242" i="15"/>
  <c r="T242" i="15"/>
  <c r="R242" i="15"/>
  <c r="P242" i="15"/>
  <c r="J242" i="15"/>
  <c r="BE242" i="15" s="1"/>
  <c r="BK240" i="15"/>
  <c r="BI240" i="15"/>
  <c r="BH240" i="15"/>
  <c r="BG240" i="15"/>
  <c r="BF240" i="15"/>
  <c r="T240" i="15"/>
  <c r="R240" i="15"/>
  <c r="P240" i="15"/>
  <c r="J240" i="15"/>
  <c r="BE240" i="15" s="1"/>
  <c r="BK237" i="15"/>
  <c r="BI237" i="15"/>
  <c r="BH237" i="15"/>
  <c r="BG237" i="15"/>
  <c r="BF237" i="15"/>
  <c r="T237" i="15"/>
  <c r="R237" i="15"/>
  <c r="P237" i="15"/>
  <c r="J237" i="15"/>
  <c r="BE237" i="15" s="1"/>
  <c r="BK235" i="15"/>
  <c r="BI235" i="15"/>
  <c r="BH235" i="15"/>
  <c r="BG235" i="15"/>
  <c r="BF235" i="15"/>
  <c r="T235" i="15"/>
  <c r="R235" i="15"/>
  <c r="P235" i="15"/>
  <c r="J235" i="15"/>
  <c r="BE235" i="15" s="1"/>
  <c r="BK232" i="15"/>
  <c r="BI232" i="15"/>
  <c r="BH232" i="15"/>
  <c r="BG232" i="15"/>
  <c r="BF232" i="15"/>
  <c r="T232" i="15"/>
  <c r="R232" i="15"/>
  <c r="P232" i="15"/>
  <c r="J232" i="15"/>
  <c r="BE232" i="15" s="1"/>
  <c r="BK230" i="15"/>
  <c r="BI230" i="15"/>
  <c r="BH230" i="15"/>
  <c r="BG230" i="15"/>
  <c r="BF230" i="15"/>
  <c r="T230" i="15"/>
  <c r="R230" i="15"/>
  <c r="P230" i="15"/>
  <c r="J230" i="15"/>
  <c r="BE230" i="15" s="1"/>
  <c r="BK228" i="15"/>
  <c r="BI228" i="15"/>
  <c r="BH228" i="15"/>
  <c r="BG228" i="15"/>
  <c r="BF228" i="15"/>
  <c r="T228" i="15"/>
  <c r="R228" i="15"/>
  <c r="P228" i="15"/>
  <c r="J228" i="15"/>
  <c r="BE228" i="15" s="1"/>
  <c r="BK226" i="15"/>
  <c r="BI226" i="15"/>
  <c r="BH226" i="15"/>
  <c r="BG226" i="15"/>
  <c r="BF226" i="15"/>
  <c r="T226" i="15"/>
  <c r="R226" i="15"/>
  <c r="P226" i="15"/>
  <c r="J226" i="15"/>
  <c r="BE226" i="15" s="1"/>
  <c r="BK224" i="15"/>
  <c r="BI224" i="15"/>
  <c r="BH224" i="15"/>
  <c r="BG224" i="15"/>
  <c r="BF224" i="15"/>
  <c r="T224" i="15"/>
  <c r="R224" i="15"/>
  <c r="P224" i="15"/>
  <c r="J224" i="15"/>
  <c r="BE224" i="15" s="1"/>
  <c r="BK222" i="15"/>
  <c r="BI222" i="15"/>
  <c r="BH222" i="15"/>
  <c r="BG222" i="15"/>
  <c r="BF222" i="15"/>
  <c r="T222" i="15"/>
  <c r="R222" i="15"/>
  <c r="P222" i="15"/>
  <c r="J222" i="15"/>
  <c r="BE222" i="15" s="1"/>
  <c r="BK219" i="15"/>
  <c r="BI219" i="15"/>
  <c r="BH219" i="15"/>
  <c r="BG219" i="15"/>
  <c r="BF219" i="15"/>
  <c r="T219" i="15"/>
  <c r="R219" i="15"/>
  <c r="P219" i="15"/>
  <c r="J219" i="15"/>
  <c r="BE219" i="15" s="1"/>
  <c r="BK217" i="15"/>
  <c r="BI217" i="15"/>
  <c r="BH217" i="15"/>
  <c r="BG217" i="15"/>
  <c r="BF217" i="15"/>
  <c r="T217" i="15"/>
  <c r="R217" i="15"/>
  <c r="P217" i="15"/>
  <c r="J217" i="15"/>
  <c r="BE217" i="15" s="1"/>
  <c r="BK215" i="15"/>
  <c r="BI215" i="15"/>
  <c r="BH215" i="15"/>
  <c r="BG215" i="15"/>
  <c r="BF215" i="15"/>
  <c r="T215" i="15"/>
  <c r="R215" i="15"/>
  <c r="P215" i="15"/>
  <c r="J215" i="15"/>
  <c r="BE215" i="15" s="1"/>
  <c r="BK213" i="15"/>
  <c r="BI213" i="15"/>
  <c r="BH213" i="15"/>
  <c r="BG213" i="15"/>
  <c r="BF213" i="15"/>
  <c r="T213" i="15"/>
  <c r="R213" i="15"/>
  <c r="P213" i="15"/>
  <c r="J213" i="15"/>
  <c r="BE213" i="15" s="1"/>
  <c r="BK211" i="15"/>
  <c r="BI211" i="15"/>
  <c r="BH211" i="15"/>
  <c r="BG211" i="15"/>
  <c r="BF211" i="15"/>
  <c r="T211" i="15"/>
  <c r="R211" i="15"/>
  <c r="P211" i="15"/>
  <c r="J211" i="15"/>
  <c r="BE211" i="15" s="1"/>
  <c r="BK209" i="15"/>
  <c r="BI209" i="15"/>
  <c r="BH209" i="15"/>
  <c r="BG209" i="15"/>
  <c r="BF209" i="15"/>
  <c r="T209" i="15"/>
  <c r="R209" i="15"/>
  <c r="P209" i="15"/>
  <c r="J209" i="15"/>
  <c r="BE209" i="15" s="1"/>
  <c r="BK207" i="15"/>
  <c r="BI207" i="15"/>
  <c r="BH207" i="15"/>
  <c r="BG207" i="15"/>
  <c r="BF207" i="15"/>
  <c r="T207" i="15"/>
  <c r="R207" i="15"/>
  <c r="P207" i="15"/>
  <c r="J207" i="15"/>
  <c r="BE207" i="15" s="1"/>
  <c r="BK204" i="15"/>
  <c r="BI204" i="15"/>
  <c r="BH204" i="15"/>
  <c r="BG204" i="15"/>
  <c r="BF204" i="15"/>
  <c r="T204" i="15"/>
  <c r="R204" i="15"/>
  <c r="P204" i="15"/>
  <c r="J204" i="15"/>
  <c r="BE204" i="15" s="1"/>
  <c r="BK202" i="15"/>
  <c r="BI202" i="15"/>
  <c r="BH202" i="15"/>
  <c r="BG202" i="15"/>
  <c r="BF202" i="15"/>
  <c r="T202" i="15"/>
  <c r="R202" i="15"/>
  <c r="P202" i="15"/>
  <c r="J202" i="15"/>
  <c r="BE202" i="15" s="1"/>
  <c r="BK200" i="15"/>
  <c r="BI200" i="15"/>
  <c r="BH200" i="15"/>
  <c r="BG200" i="15"/>
  <c r="BF200" i="15"/>
  <c r="T200" i="15"/>
  <c r="R200" i="15"/>
  <c r="P200" i="15"/>
  <c r="J200" i="15"/>
  <c r="BE200" i="15" s="1"/>
  <c r="BK197" i="15"/>
  <c r="BI197" i="15"/>
  <c r="BH197" i="15"/>
  <c r="BG197" i="15"/>
  <c r="BF197" i="15"/>
  <c r="T197" i="15"/>
  <c r="R197" i="15"/>
  <c r="P197" i="15"/>
  <c r="J197" i="15"/>
  <c r="BE197" i="15" s="1"/>
  <c r="BK194" i="15"/>
  <c r="BI194" i="15"/>
  <c r="BH194" i="15"/>
  <c r="BG194" i="15"/>
  <c r="BF194" i="15"/>
  <c r="T194" i="15"/>
  <c r="R194" i="15"/>
  <c r="P194" i="15"/>
  <c r="J194" i="15"/>
  <c r="BE194" i="15" s="1"/>
  <c r="BK191" i="15"/>
  <c r="BI191" i="15"/>
  <c r="BH191" i="15"/>
  <c r="BG191" i="15"/>
  <c r="BF191" i="15"/>
  <c r="T191" i="15"/>
  <c r="R191" i="15"/>
  <c r="P191" i="15"/>
  <c r="J191" i="15"/>
  <c r="BE191" i="15" s="1"/>
  <c r="BK188" i="15"/>
  <c r="BI188" i="15"/>
  <c r="BH188" i="15"/>
  <c r="BG188" i="15"/>
  <c r="BF188" i="15"/>
  <c r="T188" i="15"/>
  <c r="R188" i="15"/>
  <c r="P188" i="15"/>
  <c r="J188" i="15"/>
  <c r="BE188" i="15" s="1"/>
  <c r="BK186" i="15"/>
  <c r="BI186" i="15"/>
  <c r="BH186" i="15"/>
  <c r="BG186" i="15"/>
  <c r="BF186" i="15"/>
  <c r="T186" i="15"/>
  <c r="R186" i="15"/>
  <c r="P186" i="15"/>
  <c r="J186" i="15"/>
  <c r="BE186" i="15" s="1"/>
  <c r="BK183" i="15"/>
  <c r="BI183" i="15"/>
  <c r="BH183" i="15"/>
  <c r="BG183" i="15"/>
  <c r="BF183" i="15"/>
  <c r="T183" i="15"/>
  <c r="R183" i="15"/>
  <c r="P183" i="15"/>
  <c r="J183" i="15"/>
  <c r="BE183" i="15" s="1"/>
  <c r="BK181" i="15"/>
  <c r="BI181" i="15"/>
  <c r="BH181" i="15"/>
  <c r="BG181" i="15"/>
  <c r="BF181" i="15"/>
  <c r="T181" i="15"/>
  <c r="R181" i="15"/>
  <c r="P181" i="15"/>
  <c r="J181" i="15"/>
  <c r="BE181" i="15" s="1"/>
  <c r="BK178" i="15"/>
  <c r="BI178" i="15"/>
  <c r="BH178" i="15"/>
  <c r="BG178" i="15"/>
  <c r="BF178" i="15"/>
  <c r="T178" i="15"/>
  <c r="R178" i="15"/>
  <c r="P178" i="15"/>
  <c r="J178" i="15"/>
  <c r="BE178" i="15" s="1"/>
  <c r="BK176" i="15"/>
  <c r="BI176" i="15"/>
  <c r="BH176" i="15"/>
  <c r="BG176" i="15"/>
  <c r="BF176" i="15"/>
  <c r="T176" i="15"/>
  <c r="R176" i="15"/>
  <c r="P176" i="15"/>
  <c r="J176" i="15"/>
  <c r="BE176" i="15" s="1"/>
  <c r="BK174" i="15"/>
  <c r="BI174" i="15"/>
  <c r="BH174" i="15"/>
  <c r="BG174" i="15"/>
  <c r="BF174" i="15"/>
  <c r="T174" i="15"/>
  <c r="R174" i="15"/>
  <c r="P174" i="15"/>
  <c r="J174" i="15"/>
  <c r="BE174" i="15" s="1"/>
  <c r="BK172" i="15"/>
  <c r="BI172" i="15"/>
  <c r="BH172" i="15"/>
  <c r="BG172" i="15"/>
  <c r="BF172" i="15"/>
  <c r="T172" i="15"/>
  <c r="R172" i="15"/>
  <c r="P172" i="15"/>
  <c r="J172" i="15"/>
  <c r="BE172" i="15" s="1"/>
  <c r="BK169" i="15"/>
  <c r="BI169" i="15"/>
  <c r="BH169" i="15"/>
  <c r="BG169" i="15"/>
  <c r="BF169" i="15"/>
  <c r="T169" i="15"/>
  <c r="R169" i="15"/>
  <c r="P169" i="15"/>
  <c r="J169" i="15"/>
  <c r="BE169" i="15" s="1"/>
  <c r="BK167" i="15"/>
  <c r="BI167" i="15"/>
  <c r="BH167" i="15"/>
  <c r="BG167" i="15"/>
  <c r="BF167" i="15"/>
  <c r="T167" i="15"/>
  <c r="R167" i="15"/>
  <c r="P167" i="15"/>
  <c r="J167" i="15"/>
  <c r="BE167" i="15" s="1"/>
  <c r="BK165" i="15"/>
  <c r="BI165" i="15"/>
  <c r="BH165" i="15"/>
  <c r="BG165" i="15"/>
  <c r="BF165" i="15"/>
  <c r="T165" i="15"/>
  <c r="R165" i="15"/>
  <c r="P165" i="15"/>
  <c r="J165" i="15"/>
  <c r="BE165" i="15" s="1"/>
  <c r="BK162" i="15"/>
  <c r="BI162" i="15"/>
  <c r="BH162" i="15"/>
  <c r="BG162" i="15"/>
  <c r="BF162" i="15"/>
  <c r="T162" i="15"/>
  <c r="R162" i="15"/>
  <c r="P162" i="15"/>
  <c r="J162" i="15"/>
  <c r="BE162" i="15" s="1"/>
  <c r="BK158" i="15"/>
  <c r="BI158" i="15"/>
  <c r="BH158" i="15"/>
  <c r="BG158" i="15"/>
  <c r="BF158" i="15"/>
  <c r="T158" i="15"/>
  <c r="R158" i="15"/>
  <c r="P158" i="15"/>
  <c r="J158" i="15"/>
  <c r="BE158" i="15" s="1"/>
  <c r="BK155" i="15"/>
  <c r="BI155" i="15"/>
  <c r="BH155" i="15"/>
  <c r="BG155" i="15"/>
  <c r="BF155" i="15"/>
  <c r="T155" i="15"/>
  <c r="R155" i="15"/>
  <c r="P155" i="15"/>
  <c r="J155" i="15"/>
  <c r="BE155" i="15" s="1"/>
  <c r="BK153" i="15"/>
  <c r="BI153" i="15"/>
  <c r="BH153" i="15"/>
  <c r="BG153" i="15"/>
  <c r="BF153" i="15"/>
  <c r="T153" i="15"/>
  <c r="R153" i="15"/>
  <c r="P153" i="15"/>
  <c r="J153" i="15"/>
  <c r="BE153" i="15" s="1"/>
  <c r="BK150" i="15"/>
  <c r="BI150" i="15"/>
  <c r="BH150" i="15"/>
  <c r="BG150" i="15"/>
  <c r="BF150" i="15"/>
  <c r="T150" i="15"/>
  <c r="R150" i="15"/>
  <c r="P150" i="15"/>
  <c r="J150" i="15"/>
  <c r="BE150" i="15" s="1"/>
  <c r="BK148" i="15"/>
  <c r="BI148" i="15"/>
  <c r="BH148" i="15"/>
  <c r="BG148" i="15"/>
  <c r="BF148" i="15"/>
  <c r="T148" i="15"/>
  <c r="R148" i="15"/>
  <c r="P148" i="15"/>
  <c r="J148" i="15"/>
  <c r="BE148" i="15" s="1"/>
  <c r="BK146" i="15"/>
  <c r="BI146" i="15"/>
  <c r="BH146" i="15"/>
  <c r="BG146" i="15"/>
  <c r="BF146" i="15"/>
  <c r="T146" i="15"/>
  <c r="R146" i="15"/>
  <c r="P146" i="15"/>
  <c r="J146" i="15"/>
  <c r="BE146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I141" i="15"/>
  <c r="BH141" i="15"/>
  <c r="BG141" i="15"/>
  <c r="BF141" i="15"/>
  <c r="T141" i="15"/>
  <c r="R141" i="15"/>
  <c r="P141" i="15"/>
  <c r="J141" i="15"/>
  <c r="BE141" i="15" s="1"/>
  <c r="BK138" i="15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R136" i="15"/>
  <c r="P136" i="15"/>
  <c r="J136" i="15"/>
  <c r="BE136" i="15" s="1"/>
  <c r="BK134" i="15"/>
  <c r="BI134" i="15"/>
  <c r="BH134" i="15"/>
  <c r="BG134" i="15"/>
  <c r="BF134" i="15"/>
  <c r="T134" i="15"/>
  <c r="R134" i="15"/>
  <c r="P134" i="15"/>
  <c r="J134" i="15"/>
  <c r="BE134" i="15" s="1"/>
  <c r="BK131" i="15"/>
  <c r="BI131" i="15"/>
  <c r="BH131" i="15"/>
  <c r="BG131" i="15"/>
  <c r="BF131" i="15"/>
  <c r="T131" i="15"/>
  <c r="R131" i="15"/>
  <c r="P131" i="15"/>
  <c r="J131" i="15"/>
  <c r="BE131" i="15" s="1"/>
  <c r="BK129" i="15"/>
  <c r="BI129" i="15"/>
  <c r="BH129" i="15"/>
  <c r="BG129" i="15"/>
  <c r="BF129" i="15"/>
  <c r="T129" i="15"/>
  <c r="R129" i="15"/>
  <c r="P129" i="15"/>
  <c r="J129" i="15"/>
  <c r="BE129" i="15" s="1"/>
  <c r="BK126" i="15"/>
  <c r="BI126" i="15"/>
  <c r="BH126" i="15"/>
  <c r="BG126" i="15"/>
  <c r="BF126" i="15"/>
  <c r="T126" i="15"/>
  <c r="R126" i="15"/>
  <c r="P126" i="15"/>
  <c r="J126" i="15"/>
  <c r="BE126" i="15" s="1"/>
  <c r="BK124" i="15"/>
  <c r="BI124" i="15"/>
  <c r="BH124" i="15"/>
  <c r="BG124" i="15"/>
  <c r="BF124" i="15"/>
  <c r="T124" i="15"/>
  <c r="R124" i="15"/>
  <c r="P124" i="15"/>
  <c r="J124" i="15"/>
  <c r="BE124" i="15" s="1"/>
  <c r="BK121" i="15"/>
  <c r="BI121" i="15"/>
  <c r="BH121" i="15"/>
  <c r="BG121" i="15"/>
  <c r="BF121" i="15"/>
  <c r="T121" i="15"/>
  <c r="R121" i="15"/>
  <c r="P121" i="15"/>
  <c r="J121" i="15"/>
  <c r="BE121" i="15" s="1"/>
  <c r="BK119" i="15"/>
  <c r="BI119" i="15"/>
  <c r="BH119" i="15"/>
  <c r="BG119" i="15"/>
  <c r="BF119" i="15"/>
  <c r="T119" i="15"/>
  <c r="R119" i="15"/>
  <c r="P119" i="15"/>
  <c r="J119" i="15"/>
  <c r="BE119" i="15" s="1"/>
  <c r="BK117" i="15"/>
  <c r="BI117" i="15"/>
  <c r="BH117" i="15"/>
  <c r="BG117" i="15"/>
  <c r="BF117" i="15"/>
  <c r="T117" i="15"/>
  <c r="R117" i="15"/>
  <c r="P117" i="15"/>
  <c r="J117" i="15"/>
  <c r="BE117" i="15" s="1"/>
  <c r="BK114" i="15"/>
  <c r="BI114" i="15"/>
  <c r="BH114" i="15"/>
  <c r="BG114" i="15"/>
  <c r="BF114" i="15"/>
  <c r="T114" i="15"/>
  <c r="R114" i="15"/>
  <c r="P114" i="15"/>
  <c r="J114" i="15"/>
  <c r="BE114" i="15" s="1"/>
  <c r="BK112" i="15"/>
  <c r="BI112" i="15"/>
  <c r="BH112" i="15"/>
  <c r="BG112" i="15"/>
  <c r="BF112" i="15"/>
  <c r="T112" i="15"/>
  <c r="R112" i="15"/>
  <c r="P112" i="15"/>
  <c r="J112" i="15"/>
  <c r="BE112" i="15" s="1"/>
  <c r="BK109" i="15"/>
  <c r="BI109" i="15"/>
  <c r="BH109" i="15"/>
  <c r="BG109" i="15"/>
  <c r="BF109" i="15"/>
  <c r="T109" i="15"/>
  <c r="R109" i="15"/>
  <c r="P109" i="15"/>
  <c r="J109" i="15"/>
  <c r="BE109" i="15" s="1"/>
  <c r="BK105" i="15"/>
  <c r="BI105" i="15"/>
  <c r="BH105" i="15"/>
  <c r="BG105" i="15"/>
  <c r="BF105" i="15"/>
  <c r="T105" i="15"/>
  <c r="R105" i="15"/>
  <c r="P105" i="15"/>
  <c r="J105" i="15"/>
  <c r="BE105" i="15" s="1"/>
  <c r="BK101" i="15"/>
  <c r="BI101" i="15"/>
  <c r="BH101" i="15"/>
  <c r="BG101" i="15"/>
  <c r="BF101" i="15"/>
  <c r="T101" i="15"/>
  <c r="R101" i="15"/>
  <c r="P101" i="15"/>
  <c r="J101" i="15"/>
  <c r="BE101" i="15" s="1"/>
  <c r="BK98" i="15"/>
  <c r="BI98" i="15"/>
  <c r="BH98" i="15"/>
  <c r="BG98" i="15"/>
  <c r="BF98" i="15"/>
  <c r="T98" i="15"/>
  <c r="R98" i="15"/>
  <c r="P98" i="15"/>
  <c r="J98" i="15"/>
  <c r="BE98" i="15" s="1"/>
  <c r="BK96" i="15"/>
  <c r="BI96" i="15"/>
  <c r="BH96" i="15"/>
  <c r="BG96" i="15"/>
  <c r="BF96" i="15"/>
  <c r="T96" i="15"/>
  <c r="R96" i="15"/>
  <c r="P96" i="15"/>
  <c r="J96" i="15"/>
  <c r="BE96" i="15" s="1"/>
  <c r="BK93" i="15"/>
  <c r="BI93" i="15"/>
  <c r="BH93" i="15"/>
  <c r="BG93" i="15"/>
  <c r="BF93" i="15"/>
  <c r="T93" i="15"/>
  <c r="R93" i="15"/>
  <c r="P93" i="15"/>
  <c r="J93" i="15"/>
  <c r="BE93" i="15" s="1"/>
  <c r="BK91" i="15"/>
  <c r="BI91" i="15"/>
  <c r="BH91" i="15"/>
  <c r="BG91" i="15"/>
  <c r="BF91" i="15"/>
  <c r="T91" i="15"/>
  <c r="T88" i="15" s="1"/>
  <c r="T87" i="15" s="1"/>
  <c r="T86" i="15" s="1"/>
  <c r="R91" i="15"/>
  <c r="P91" i="15"/>
  <c r="J91" i="15"/>
  <c r="BE91" i="15" s="1"/>
  <c r="BK89" i="15"/>
  <c r="BK88" i="15" s="1"/>
  <c r="BI89" i="15"/>
  <c r="BH89" i="15"/>
  <c r="BG89" i="15"/>
  <c r="BF89" i="15"/>
  <c r="F34" i="15" s="1"/>
  <c r="T89" i="15"/>
  <c r="R89" i="15"/>
  <c r="P89" i="15"/>
  <c r="P88" i="15" s="1"/>
  <c r="P87" i="15" s="1"/>
  <c r="J89" i="15"/>
  <c r="BE89" i="15" s="1"/>
  <c r="R88" i="15"/>
  <c r="R87" i="15" s="1"/>
  <c r="F82" i="15"/>
  <c r="F80" i="15"/>
  <c r="E78" i="15"/>
  <c r="J66" i="15"/>
  <c r="J64" i="15"/>
  <c r="F54" i="15"/>
  <c r="F52" i="15"/>
  <c r="E50" i="15"/>
  <c r="E48" i="15"/>
  <c r="J37" i="15"/>
  <c r="J36" i="15"/>
  <c r="J35" i="15"/>
  <c r="J24" i="15"/>
  <c r="E24" i="15"/>
  <c r="J83" i="15" s="1"/>
  <c r="J23" i="15"/>
  <c r="J21" i="15"/>
  <c r="J82" i="15"/>
  <c r="J20" i="15"/>
  <c r="E7" i="15"/>
  <c r="E76" i="15" s="1"/>
  <c r="BK158" i="14"/>
  <c r="BI158" i="14"/>
  <c r="BH158" i="14"/>
  <c r="BG158" i="14"/>
  <c r="BF158" i="14"/>
  <c r="T158" i="14"/>
  <c r="R158" i="14"/>
  <c r="P158" i="14"/>
  <c r="J158" i="14"/>
  <c r="BE158" i="14" s="1"/>
  <c r="BK156" i="14"/>
  <c r="BI156" i="14"/>
  <c r="BH156" i="14"/>
  <c r="BG156" i="14"/>
  <c r="BF156" i="14"/>
  <c r="BE156" i="14"/>
  <c r="T156" i="14"/>
  <c r="R156" i="14"/>
  <c r="P156" i="14"/>
  <c r="J156" i="14"/>
  <c r="BK153" i="14"/>
  <c r="BI153" i="14"/>
  <c r="BH153" i="14"/>
  <c r="BG153" i="14"/>
  <c r="BF153" i="14"/>
  <c r="T153" i="14"/>
  <c r="R153" i="14"/>
  <c r="P153" i="14"/>
  <c r="J153" i="14"/>
  <c r="BE153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5" i="14"/>
  <c r="BI145" i="14"/>
  <c r="BH145" i="14"/>
  <c r="BG145" i="14"/>
  <c r="BF145" i="14"/>
  <c r="BE145" i="14"/>
  <c r="T145" i="14"/>
  <c r="R145" i="14"/>
  <c r="P145" i="14"/>
  <c r="J145" i="14"/>
  <c r="BK143" i="14"/>
  <c r="BI143" i="14"/>
  <c r="BH143" i="14"/>
  <c r="BG143" i="14"/>
  <c r="BF143" i="14"/>
  <c r="T143" i="14"/>
  <c r="R143" i="14"/>
  <c r="P143" i="14"/>
  <c r="J143" i="14"/>
  <c r="BE143" i="14" s="1"/>
  <c r="BK141" i="14"/>
  <c r="BI141" i="14"/>
  <c r="BH141" i="14"/>
  <c r="BG141" i="14"/>
  <c r="BF141" i="14"/>
  <c r="BE141" i="14"/>
  <c r="T141" i="14"/>
  <c r="R141" i="14"/>
  <c r="P141" i="14"/>
  <c r="P137" i="14" s="1"/>
  <c r="J141" i="14"/>
  <c r="BK138" i="14"/>
  <c r="BI138" i="14"/>
  <c r="BH138" i="14"/>
  <c r="BG138" i="14"/>
  <c r="BF138" i="14"/>
  <c r="T138" i="14"/>
  <c r="R138" i="14"/>
  <c r="R137" i="14" s="1"/>
  <c r="P138" i="14"/>
  <c r="J138" i="14"/>
  <c r="BE138" i="14" s="1"/>
  <c r="BK137" i="14"/>
  <c r="J137" i="14" s="1"/>
  <c r="J64" i="14" s="1"/>
  <c r="T137" i="14"/>
  <c r="BK134" i="14"/>
  <c r="BI134" i="14"/>
  <c r="BH134" i="14"/>
  <c r="BG134" i="14"/>
  <c r="BF134" i="14"/>
  <c r="T134" i="14"/>
  <c r="R134" i="14"/>
  <c r="P134" i="14"/>
  <c r="J134" i="14"/>
  <c r="BE134" i="14" s="1"/>
  <c r="BK132" i="14"/>
  <c r="BI132" i="14"/>
  <c r="BH132" i="14"/>
  <c r="BG132" i="14"/>
  <c r="BF132" i="14"/>
  <c r="BE132" i="14"/>
  <c r="T132" i="14"/>
  <c r="R132" i="14"/>
  <c r="P132" i="14"/>
  <c r="J132" i="14"/>
  <c r="BK129" i="14"/>
  <c r="BI129" i="14"/>
  <c r="BH129" i="14"/>
  <c r="BG129" i="14"/>
  <c r="BF129" i="14"/>
  <c r="T129" i="14"/>
  <c r="R129" i="14"/>
  <c r="P129" i="14"/>
  <c r="J129" i="14"/>
  <c r="BE129" i="14" s="1"/>
  <c r="BK126" i="14"/>
  <c r="BI126" i="14"/>
  <c r="BH126" i="14"/>
  <c r="BG126" i="14"/>
  <c r="BF126" i="14"/>
  <c r="BE126" i="14"/>
  <c r="T126" i="14"/>
  <c r="R126" i="14"/>
  <c r="P126" i="14"/>
  <c r="J126" i="14"/>
  <c r="BK124" i="14"/>
  <c r="BI124" i="14"/>
  <c r="BH124" i="14"/>
  <c r="BG124" i="14"/>
  <c r="BF124" i="14"/>
  <c r="T124" i="14"/>
  <c r="R124" i="14"/>
  <c r="P124" i="14"/>
  <c r="J124" i="14"/>
  <c r="BE124" i="14" s="1"/>
  <c r="BK121" i="14"/>
  <c r="BI121" i="14"/>
  <c r="BH121" i="14"/>
  <c r="BG121" i="14"/>
  <c r="BF121" i="14"/>
  <c r="BE121" i="14"/>
  <c r="T121" i="14"/>
  <c r="R121" i="14"/>
  <c r="P121" i="14"/>
  <c r="J121" i="14"/>
  <c r="BK119" i="14"/>
  <c r="BI119" i="14"/>
  <c r="BH119" i="14"/>
  <c r="BG119" i="14"/>
  <c r="BF119" i="14"/>
  <c r="T119" i="14"/>
  <c r="R119" i="14"/>
  <c r="P119" i="14"/>
  <c r="J119" i="14"/>
  <c r="BE119" i="14" s="1"/>
  <c r="BK117" i="14"/>
  <c r="BI117" i="14"/>
  <c r="BH117" i="14"/>
  <c r="BG117" i="14"/>
  <c r="BF117" i="14"/>
  <c r="BE117" i="14"/>
  <c r="T117" i="14"/>
  <c r="T113" i="14" s="1"/>
  <c r="R117" i="14"/>
  <c r="P117" i="14"/>
  <c r="J117" i="14"/>
  <c r="BK114" i="14"/>
  <c r="BK113" i="14" s="1"/>
  <c r="J113" i="14" s="1"/>
  <c r="J63" i="14" s="1"/>
  <c r="BI114" i="14"/>
  <c r="BH114" i="14"/>
  <c r="BG114" i="14"/>
  <c r="BF114" i="14"/>
  <c r="T114" i="14"/>
  <c r="R114" i="14"/>
  <c r="P114" i="14"/>
  <c r="P113" i="14" s="1"/>
  <c r="J114" i="14"/>
  <c r="BE114" i="14" s="1"/>
  <c r="R113" i="14"/>
  <c r="BK110" i="14"/>
  <c r="BI110" i="14"/>
  <c r="BH110" i="14"/>
  <c r="BG110" i="14"/>
  <c r="BF110" i="14"/>
  <c r="BE110" i="14"/>
  <c r="T110" i="14"/>
  <c r="R110" i="14"/>
  <c r="P110" i="14"/>
  <c r="J110" i="14"/>
  <c r="BK107" i="14"/>
  <c r="BI107" i="14"/>
  <c r="BH107" i="14"/>
  <c r="BG107" i="14"/>
  <c r="BF107" i="14"/>
  <c r="T107" i="14"/>
  <c r="R107" i="14"/>
  <c r="P107" i="14"/>
  <c r="J107" i="14"/>
  <c r="BE107" i="14" s="1"/>
  <c r="BK104" i="14"/>
  <c r="BI104" i="14"/>
  <c r="BH104" i="14"/>
  <c r="BG104" i="14"/>
  <c r="BF104" i="14"/>
  <c r="BE104" i="14"/>
  <c r="T104" i="14"/>
  <c r="R104" i="14"/>
  <c r="P104" i="14"/>
  <c r="J104" i="14"/>
  <c r="BK101" i="14"/>
  <c r="BI101" i="14"/>
  <c r="BH101" i="14"/>
  <c r="BG101" i="14"/>
  <c r="BF101" i="14"/>
  <c r="T101" i="14"/>
  <c r="R101" i="14"/>
  <c r="P101" i="14"/>
  <c r="J101" i="14"/>
  <c r="BE101" i="14" s="1"/>
  <c r="BK99" i="14"/>
  <c r="BI99" i="14"/>
  <c r="BH99" i="14"/>
  <c r="BG99" i="14"/>
  <c r="BF99" i="14"/>
  <c r="BE99" i="14"/>
  <c r="T99" i="14"/>
  <c r="R99" i="14"/>
  <c r="P99" i="14"/>
  <c r="J99" i="14"/>
  <c r="BK96" i="14"/>
  <c r="BI96" i="14"/>
  <c r="BH96" i="14"/>
  <c r="BG96" i="14"/>
  <c r="BF96" i="14"/>
  <c r="T96" i="14"/>
  <c r="R96" i="14"/>
  <c r="P96" i="14"/>
  <c r="J96" i="14"/>
  <c r="BE96" i="14" s="1"/>
  <c r="BK94" i="14"/>
  <c r="BI94" i="14"/>
  <c r="BH94" i="14"/>
  <c r="BG94" i="14"/>
  <c r="BF94" i="14"/>
  <c r="BE94" i="14"/>
  <c r="T94" i="14"/>
  <c r="R94" i="14"/>
  <c r="P94" i="14"/>
  <c r="J94" i="14"/>
  <c r="BK91" i="14"/>
  <c r="BI91" i="14"/>
  <c r="BH91" i="14"/>
  <c r="BG91" i="14"/>
  <c r="BF91" i="14"/>
  <c r="T91" i="14"/>
  <c r="T87" i="14" s="1"/>
  <c r="R91" i="14"/>
  <c r="R87" i="14" s="1"/>
  <c r="R85" i="14" s="1"/>
  <c r="R84" i="14" s="1"/>
  <c r="P91" i="14"/>
  <c r="J91" i="14"/>
  <c r="BE91" i="14" s="1"/>
  <c r="BK88" i="14"/>
  <c r="BK87" i="14" s="1"/>
  <c r="BI88" i="14"/>
  <c r="BH88" i="14"/>
  <c r="BG88" i="14"/>
  <c r="BF88" i="14"/>
  <c r="T88" i="14"/>
  <c r="R88" i="14"/>
  <c r="P88" i="14"/>
  <c r="J88" i="14"/>
  <c r="BE88" i="14" s="1"/>
  <c r="P87" i="14"/>
  <c r="P85" i="14" s="1"/>
  <c r="P84" i="14" s="1"/>
  <c r="J86" i="14"/>
  <c r="F80" i="14"/>
  <c r="F78" i="14"/>
  <c r="E76" i="14"/>
  <c r="J61" i="14"/>
  <c r="F52" i="14"/>
  <c r="E50" i="14"/>
  <c r="J37" i="14"/>
  <c r="J36" i="14"/>
  <c r="J35" i="14"/>
  <c r="J24" i="14"/>
  <c r="E24" i="14"/>
  <c r="J81" i="14" s="1"/>
  <c r="J23" i="14"/>
  <c r="J21" i="14"/>
  <c r="J20" i="14"/>
  <c r="F54" i="14"/>
  <c r="E7" i="14"/>
  <c r="E48" i="14" s="1"/>
  <c r="BK334" i="13"/>
  <c r="BI334" i="13"/>
  <c r="BH334" i="13"/>
  <c r="BG334" i="13"/>
  <c r="BF334" i="13"/>
  <c r="T334" i="13"/>
  <c r="R334" i="13"/>
  <c r="R333" i="13" s="1"/>
  <c r="P334" i="13"/>
  <c r="J334" i="13"/>
  <c r="BE334" i="13" s="1"/>
  <c r="BK333" i="13"/>
  <c r="T333" i="13"/>
  <c r="P333" i="13"/>
  <c r="J333" i="13"/>
  <c r="J66" i="13" s="1"/>
  <c r="BK330" i="13"/>
  <c r="BI330" i="13"/>
  <c r="BH330" i="13"/>
  <c r="BG330" i="13"/>
  <c r="BF330" i="13"/>
  <c r="T330" i="13"/>
  <c r="R330" i="13"/>
  <c r="R324" i="13" s="1"/>
  <c r="P330" i="13"/>
  <c r="P324" i="13" s="1"/>
  <c r="J330" i="13"/>
  <c r="BE330" i="13" s="1"/>
  <c r="BK325" i="13"/>
  <c r="BI325" i="13"/>
  <c r="BH325" i="13"/>
  <c r="BG325" i="13"/>
  <c r="BF325" i="13"/>
  <c r="T325" i="13"/>
  <c r="T324" i="13" s="1"/>
  <c r="R325" i="13"/>
  <c r="P325" i="13"/>
  <c r="J325" i="13"/>
  <c r="BE325" i="13" s="1"/>
  <c r="BK324" i="13"/>
  <c r="J324" i="13" s="1"/>
  <c r="J65" i="13" s="1"/>
  <c r="BK321" i="13"/>
  <c r="BI321" i="13"/>
  <c r="BH321" i="13"/>
  <c r="BG321" i="13"/>
  <c r="BF321" i="13"/>
  <c r="T321" i="13"/>
  <c r="R321" i="13"/>
  <c r="P321" i="13"/>
  <c r="J321" i="13"/>
  <c r="BE321" i="13" s="1"/>
  <c r="BK319" i="13"/>
  <c r="BI319" i="13"/>
  <c r="BH319" i="13"/>
  <c r="BG319" i="13"/>
  <c r="BF319" i="13"/>
  <c r="BE319" i="13"/>
  <c r="T319" i="13"/>
  <c r="R319" i="13"/>
  <c r="P319" i="13"/>
  <c r="J319" i="13"/>
  <c r="BK316" i="13"/>
  <c r="BI316" i="13"/>
  <c r="BH316" i="13"/>
  <c r="BG316" i="13"/>
  <c r="BF316" i="13"/>
  <c r="T316" i="13"/>
  <c r="R316" i="13"/>
  <c r="P316" i="13"/>
  <c r="J316" i="13"/>
  <c r="BE316" i="13" s="1"/>
  <c r="BK314" i="13"/>
  <c r="BI314" i="13"/>
  <c r="BH314" i="13"/>
  <c r="BG314" i="13"/>
  <c r="BF314" i="13"/>
  <c r="T314" i="13"/>
  <c r="R314" i="13"/>
  <c r="P314" i="13"/>
  <c r="J314" i="13"/>
  <c r="BE314" i="13" s="1"/>
  <c r="BK312" i="13"/>
  <c r="BI312" i="13"/>
  <c r="BH312" i="13"/>
  <c r="BG312" i="13"/>
  <c r="BF312" i="13"/>
  <c r="T312" i="13"/>
  <c r="R312" i="13"/>
  <c r="P312" i="13"/>
  <c r="J312" i="13"/>
  <c r="BE312" i="13" s="1"/>
  <c r="BK307" i="13"/>
  <c r="BI307" i="13"/>
  <c r="BH307" i="13"/>
  <c r="BG307" i="13"/>
  <c r="BF307" i="13"/>
  <c r="BE307" i="13"/>
  <c r="T307" i="13"/>
  <c r="R307" i="13"/>
  <c r="P307" i="13"/>
  <c r="J307" i="13"/>
  <c r="BK305" i="13"/>
  <c r="BI305" i="13"/>
  <c r="BH305" i="13"/>
  <c r="BG305" i="13"/>
  <c r="BF305" i="13"/>
  <c r="T305" i="13"/>
  <c r="R305" i="13"/>
  <c r="P305" i="13"/>
  <c r="J305" i="13"/>
  <c r="BE305" i="13" s="1"/>
  <c r="BK303" i="13"/>
  <c r="BI303" i="13"/>
  <c r="BH303" i="13"/>
  <c r="BG303" i="13"/>
  <c r="BF303" i="13"/>
  <c r="BE303" i="13"/>
  <c r="T303" i="13"/>
  <c r="R303" i="13"/>
  <c r="P303" i="13"/>
  <c r="J303" i="13"/>
  <c r="BK298" i="13"/>
  <c r="BI298" i="13"/>
  <c r="BH298" i="13"/>
  <c r="BG298" i="13"/>
  <c r="BF298" i="13"/>
  <c r="T298" i="13"/>
  <c r="R298" i="13"/>
  <c r="P298" i="13"/>
  <c r="J298" i="13"/>
  <c r="BE298" i="13" s="1"/>
  <c r="BK296" i="13"/>
  <c r="BI296" i="13"/>
  <c r="BH296" i="13"/>
  <c r="BG296" i="13"/>
  <c r="BF296" i="13"/>
  <c r="BE296" i="13"/>
  <c r="T296" i="13"/>
  <c r="R296" i="13"/>
  <c r="P296" i="13"/>
  <c r="J296" i="13"/>
  <c r="BK293" i="13"/>
  <c r="BI293" i="13"/>
  <c r="BH293" i="13"/>
  <c r="BG293" i="13"/>
  <c r="BF293" i="13"/>
  <c r="T293" i="13"/>
  <c r="R293" i="13"/>
  <c r="P293" i="13"/>
  <c r="J293" i="13"/>
  <c r="BE293" i="13" s="1"/>
  <c r="BK290" i="13"/>
  <c r="BI290" i="13"/>
  <c r="BH290" i="13"/>
  <c r="BG290" i="13"/>
  <c r="BF290" i="13"/>
  <c r="BE290" i="13"/>
  <c r="T290" i="13"/>
  <c r="R290" i="13"/>
  <c r="P290" i="13"/>
  <c r="J290" i="13"/>
  <c r="BK287" i="13"/>
  <c r="BI287" i="13"/>
  <c r="BH287" i="13"/>
  <c r="BG287" i="13"/>
  <c r="BF287" i="13"/>
  <c r="T287" i="13"/>
  <c r="R287" i="13"/>
  <c r="P287" i="13"/>
  <c r="J287" i="13"/>
  <c r="BE287" i="13" s="1"/>
  <c r="BK284" i="13"/>
  <c r="BI284" i="13"/>
  <c r="BH284" i="13"/>
  <c r="BG284" i="13"/>
  <c r="BF284" i="13"/>
  <c r="BE284" i="13"/>
  <c r="T284" i="13"/>
  <c r="R284" i="13"/>
  <c r="P284" i="13"/>
  <c r="J284" i="13"/>
  <c r="BK279" i="13"/>
  <c r="BI279" i="13"/>
  <c r="BH279" i="13"/>
  <c r="BG279" i="13"/>
  <c r="BF279" i="13"/>
  <c r="T279" i="13"/>
  <c r="R279" i="13"/>
  <c r="P279" i="13"/>
  <c r="J279" i="13"/>
  <c r="BE279" i="13" s="1"/>
  <c r="BK277" i="13"/>
  <c r="BI277" i="13"/>
  <c r="BH277" i="13"/>
  <c r="BG277" i="13"/>
  <c r="BF277" i="13"/>
  <c r="BE277" i="13"/>
  <c r="T277" i="13"/>
  <c r="R277" i="13"/>
  <c r="P277" i="13"/>
  <c r="J277" i="13"/>
  <c r="BK274" i="13"/>
  <c r="BI274" i="13"/>
  <c r="BH274" i="13"/>
  <c r="BG274" i="13"/>
  <c r="BF274" i="13"/>
  <c r="T274" i="13"/>
  <c r="R274" i="13"/>
  <c r="P274" i="13"/>
  <c r="J274" i="13"/>
  <c r="BE274" i="13" s="1"/>
  <c r="BK272" i="13"/>
  <c r="BI272" i="13"/>
  <c r="BH272" i="13"/>
  <c r="BG272" i="13"/>
  <c r="BF272" i="13"/>
  <c r="BE272" i="13"/>
  <c r="T272" i="13"/>
  <c r="R272" i="13"/>
  <c r="P272" i="13"/>
  <c r="J272" i="13"/>
  <c r="BK267" i="13"/>
  <c r="BI267" i="13"/>
  <c r="BH267" i="13"/>
  <c r="BG267" i="13"/>
  <c r="BF267" i="13"/>
  <c r="T267" i="13"/>
  <c r="R267" i="13"/>
  <c r="P267" i="13"/>
  <c r="J267" i="13"/>
  <c r="BE267" i="13" s="1"/>
  <c r="BK265" i="13"/>
  <c r="BI265" i="13"/>
  <c r="BH265" i="13"/>
  <c r="BG265" i="13"/>
  <c r="BF265" i="13"/>
  <c r="BE265" i="13"/>
  <c r="T265" i="13"/>
  <c r="R265" i="13"/>
  <c r="P265" i="13"/>
  <c r="J265" i="13"/>
  <c r="BK263" i="13"/>
  <c r="BI263" i="13"/>
  <c r="BH263" i="13"/>
  <c r="BG263" i="13"/>
  <c r="BF263" i="13"/>
  <c r="T263" i="13"/>
  <c r="R263" i="13"/>
  <c r="P263" i="13"/>
  <c r="J263" i="13"/>
  <c r="BE263" i="13" s="1"/>
  <c r="BK260" i="13"/>
  <c r="BI260" i="13"/>
  <c r="BH260" i="13"/>
  <c r="BG260" i="13"/>
  <c r="BF260" i="13"/>
  <c r="T260" i="13"/>
  <c r="R260" i="13"/>
  <c r="P260" i="13"/>
  <c r="J260" i="13"/>
  <c r="BE260" i="13" s="1"/>
  <c r="BK257" i="13"/>
  <c r="BI257" i="13"/>
  <c r="BH257" i="13"/>
  <c r="BG257" i="13"/>
  <c r="BF257" i="13"/>
  <c r="T257" i="13"/>
  <c r="R257" i="13"/>
  <c r="P257" i="13"/>
  <c r="J257" i="13"/>
  <c r="BE257" i="13" s="1"/>
  <c r="BK255" i="13"/>
  <c r="BI255" i="13"/>
  <c r="BH255" i="13"/>
  <c r="BG255" i="13"/>
  <c r="BF255" i="13"/>
  <c r="BE255" i="13"/>
  <c r="T255" i="13"/>
  <c r="R255" i="13"/>
  <c r="P255" i="13"/>
  <c r="J255" i="13"/>
  <c r="BK250" i="13"/>
  <c r="BI250" i="13"/>
  <c r="BH250" i="13"/>
  <c r="BG250" i="13"/>
  <c r="BF250" i="13"/>
  <c r="T250" i="13"/>
  <c r="R250" i="13"/>
  <c r="P250" i="13"/>
  <c r="J250" i="13"/>
  <c r="BE250" i="13" s="1"/>
  <c r="BK247" i="13"/>
  <c r="BI247" i="13"/>
  <c r="BH247" i="13"/>
  <c r="BG247" i="13"/>
  <c r="BF247" i="13"/>
  <c r="BE247" i="13"/>
  <c r="T247" i="13"/>
  <c r="R247" i="13"/>
  <c r="P247" i="13"/>
  <c r="J247" i="13"/>
  <c r="BK244" i="13"/>
  <c r="BI244" i="13"/>
  <c r="BH244" i="13"/>
  <c r="BG244" i="13"/>
  <c r="BF244" i="13"/>
  <c r="T244" i="13"/>
  <c r="R244" i="13"/>
  <c r="P244" i="13"/>
  <c r="J244" i="13"/>
  <c r="BE244" i="13" s="1"/>
  <c r="BK241" i="13"/>
  <c r="BI241" i="13"/>
  <c r="BH241" i="13"/>
  <c r="BG241" i="13"/>
  <c r="BF241" i="13"/>
  <c r="T241" i="13"/>
  <c r="R241" i="13"/>
  <c r="P241" i="13"/>
  <c r="J241" i="13"/>
  <c r="BE241" i="13" s="1"/>
  <c r="BK238" i="13"/>
  <c r="BI238" i="13"/>
  <c r="BH238" i="13"/>
  <c r="BG238" i="13"/>
  <c r="BF238" i="13"/>
  <c r="T238" i="13"/>
  <c r="R238" i="13"/>
  <c r="P238" i="13"/>
  <c r="J238" i="13"/>
  <c r="BE238" i="13" s="1"/>
  <c r="BK235" i="13"/>
  <c r="BI235" i="13"/>
  <c r="BH235" i="13"/>
  <c r="BG235" i="13"/>
  <c r="BF235" i="13"/>
  <c r="BE235" i="13"/>
  <c r="T235" i="13"/>
  <c r="R235" i="13"/>
  <c r="P235" i="13"/>
  <c r="P231" i="13" s="1"/>
  <c r="J235" i="13"/>
  <c r="BK232" i="13"/>
  <c r="BI232" i="13"/>
  <c r="BH232" i="13"/>
  <c r="BG232" i="13"/>
  <c r="BF232" i="13"/>
  <c r="T232" i="13"/>
  <c r="R232" i="13"/>
  <c r="R231" i="13" s="1"/>
  <c r="P232" i="13"/>
  <c r="J232" i="13"/>
  <c r="BE232" i="13" s="1"/>
  <c r="BK231" i="13"/>
  <c r="J231" i="13" s="1"/>
  <c r="J64" i="13" s="1"/>
  <c r="T231" i="13"/>
  <c r="BK228" i="13"/>
  <c r="BI228" i="13"/>
  <c r="BH228" i="13"/>
  <c r="BG228" i="13"/>
  <c r="BF228" i="13"/>
  <c r="T228" i="13"/>
  <c r="R228" i="13"/>
  <c r="P228" i="13"/>
  <c r="J228" i="13"/>
  <c r="BE228" i="13" s="1"/>
  <c r="BK225" i="13"/>
  <c r="BI225" i="13"/>
  <c r="BH225" i="13"/>
  <c r="BG225" i="13"/>
  <c r="BF225" i="13"/>
  <c r="BE225" i="13"/>
  <c r="T225" i="13"/>
  <c r="R225" i="13"/>
  <c r="P225" i="13"/>
  <c r="J225" i="13"/>
  <c r="BK220" i="13"/>
  <c r="BI220" i="13"/>
  <c r="BH220" i="13"/>
  <c r="BG220" i="13"/>
  <c r="BF220" i="13"/>
  <c r="T220" i="13"/>
  <c r="R220" i="13"/>
  <c r="P220" i="13"/>
  <c r="J220" i="13"/>
  <c r="BE220" i="13" s="1"/>
  <c r="BK218" i="13"/>
  <c r="BI218" i="13"/>
  <c r="BH218" i="13"/>
  <c r="BG218" i="13"/>
  <c r="BF218" i="13"/>
  <c r="BE218" i="13"/>
  <c r="T218" i="13"/>
  <c r="R218" i="13"/>
  <c r="P218" i="13"/>
  <c r="J218" i="13"/>
  <c r="BK215" i="13"/>
  <c r="BI215" i="13"/>
  <c r="BH215" i="13"/>
  <c r="BG215" i="13"/>
  <c r="BF215" i="13"/>
  <c r="T215" i="13"/>
  <c r="R215" i="13"/>
  <c r="P215" i="13"/>
  <c r="J215" i="13"/>
  <c r="BE215" i="13" s="1"/>
  <c r="BK210" i="13"/>
  <c r="BI210" i="13"/>
  <c r="BH210" i="13"/>
  <c r="BG210" i="13"/>
  <c r="BF210" i="13"/>
  <c r="BE210" i="13"/>
  <c r="T210" i="13"/>
  <c r="R210" i="13"/>
  <c r="P210" i="13"/>
  <c r="J210" i="13"/>
  <c r="BK207" i="13"/>
  <c r="BI207" i="13"/>
  <c r="BH207" i="13"/>
  <c r="BG207" i="13"/>
  <c r="BF207" i="13"/>
  <c r="T207" i="13"/>
  <c r="R207" i="13"/>
  <c r="P207" i="13"/>
  <c r="J207" i="13"/>
  <c r="BE207" i="13" s="1"/>
  <c r="BK202" i="13"/>
  <c r="BI202" i="13"/>
  <c r="BH202" i="13"/>
  <c r="BG202" i="13"/>
  <c r="BF202" i="13"/>
  <c r="T202" i="13"/>
  <c r="R202" i="13"/>
  <c r="P202" i="13"/>
  <c r="J202" i="13"/>
  <c r="BE202" i="13" s="1"/>
  <c r="BK200" i="13"/>
  <c r="BI200" i="13"/>
  <c r="BH200" i="13"/>
  <c r="BG200" i="13"/>
  <c r="BF200" i="13"/>
  <c r="T200" i="13"/>
  <c r="R200" i="13"/>
  <c r="P200" i="13"/>
  <c r="J200" i="13"/>
  <c r="BE200" i="13" s="1"/>
  <c r="BK198" i="13"/>
  <c r="BI198" i="13"/>
  <c r="BH198" i="13"/>
  <c r="BG198" i="13"/>
  <c r="BF198" i="13"/>
  <c r="BE198" i="13"/>
  <c r="T198" i="13"/>
  <c r="R198" i="13"/>
  <c r="P198" i="13"/>
  <c r="J198" i="13"/>
  <c r="BK196" i="13"/>
  <c r="BI196" i="13"/>
  <c r="BH196" i="13"/>
  <c r="BG196" i="13"/>
  <c r="BF196" i="13"/>
  <c r="T196" i="13"/>
  <c r="R196" i="13"/>
  <c r="P196" i="13"/>
  <c r="J196" i="13"/>
  <c r="BE196" i="13" s="1"/>
  <c r="BK193" i="13"/>
  <c r="BI193" i="13"/>
  <c r="BH193" i="13"/>
  <c r="BG193" i="13"/>
  <c r="BF193" i="13"/>
  <c r="BE193" i="13"/>
  <c r="T193" i="13"/>
  <c r="R193" i="13"/>
  <c r="P193" i="13"/>
  <c r="J193" i="13"/>
  <c r="BK190" i="13"/>
  <c r="BI190" i="13"/>
  <c r="BH190" i="13"/>
  <c r="BG190" i="13"/>
  <c r="BF190" i="13"/>
  <c r="T190" i="13"/>
  <c r="R190" i="13"/>
  <c r="P190" i="13"/>
  <c r="J190" i="13"/>
  <c r="BE190" i="13" s="1"/>
  <c r="BK187" i="13"/>
  <c r="BI187" i="13"/>
  <c r="BH187" i="13"/>
  <c r="BG187" i="13"/>
  <c r="BF187" i="13"/>
  <c r="BE187" i="13"/>
  <c r="T187" i="13"/>
  <c r="R187" i="13"/>
  <c r="P187" i="13"/>
  <c r="J187" i="13"/>
  <c r="BK185" i="13"/>
  <c r="BI185" i="13"/>
  <c r="BH185" i="13"/>
  <c r="BG185" i="13"/>
  <c r="BF185" i="13"/>
  <c r="T185" i="13"/>
  <c r="R185" i="13"/>
  <c r="P185" i="13"/>
  <c r="J185" i="13"/>
  <c r="BE185" i="13" s="1"/>
  <c r="BK182" i="13"/>
  <c r="BI182" i="13"/>
  <c r="BH182" i="13"/>
  <c r="BG182" i="13"/>
  <c r="BF182" i="13"/>
  <c r="BE182" i="13"/>
  <c r="T182" i="13"/>
  <c r="R182" i="13"/>
  <c r="P182" i="13"/>
  <c r="J182" i="13"/>
  <c r="BK180" i="13"/>
  <c r="BI180" i="13"/>
  <c r="BH180" i="13"/>
  <c r="BG180" i="13"/>
  <c r="BF180" i="13"/>
  <c r="T180" i="13"/>
  <c r="R180" i="13"/>
  <c r="P180" i="13"/>
  <c r="J180" i="13"/>
  <c r="BE180" i="13" s="1"/>
  <c r="BK177" i="13"/>
  <c r="BI177" i="13"/>
  <c r="BH177" i="13"/>
  <c r="BG177" i="13"/>
  <c r="BF177" i="13"/>
  <c r="BE177" i="13"/>
  <c r="T177" i="13"/>
  <c r="R177" i="13"/>
  <c r="P177" i="13"/>
  <c r="J177" i="13"/>
  <c r="BK175" i="13"/>
  <c r="BI175" i="13"/>
  <c r="BH175" i="13"/>
  <c r="BG175" i="13"/>
  <c r="BF175" i="13"/>
  <c r="T175" i="13"/>
  <c r="R175" i="13"/>
  <c r="R171" i="13" s="1"/>
  <c r="P175" i="13"/>
  <c r="P171" i="13" s="1"/>
  <c r="J175" i="13"/>
  <c r="BE175" i="13" s="1"/>
  <c r="BK172" i="13"/>
  <c r="BI172" i="13"/>
  <c r="BH172" i="13"/>
  <c r="BG172" i="13"/>
  <c r="BF172" i="13"/>
  <c r="BE172" i="13"/>
  <c r="T172" i="13"/>
  <c r="T171" i="13" s="1"/>
  <c r="R172" i="13"/>
  <c r="P172" i="13"/>
  <c r="J172" i="13"/>
  <c r="BK171" i="13"/>
  <c r="J171" i="13" s="1"/>
  <c r="J63" i="13" s="1"/>
  <c r="BK168" i="13"/>
  <c r="BI168" i="13"/>
  <c r="BH168" i="13"/>
  <c r="BG168" i="13"/>
  <c r="BF168" i="13"/>
  <c r="T168" i="13"/>
  <c r="R168" i="13"/>
  <c r="P168" i="13"/>
  <c r="J168" i="13"/>
  <c r="BE168" i="13" s="1"/>
  <c r="BK163" i="13"/>
  <c r="BI163" i="13"/>
  <c r="BH163" i="13"/>
  <c r="BG163" i="13"/>
  <c r="BF163" i="13"/>
  <c r="BE163" i="13"/>
  <c r="T163" i="13"/>
  <c r="R163" i="13"/>
  <c r="P163" i="13"/>
  <c r="J163" i="13"/>
  <c r="BK160" i="13"/>
  <c r="BI160" i="13"/>
  <c r="BH160" i="13"/>
  <c r="BG160" i="13"/>
  <c r="BF160" i="13"/>
  <c r="T160" i="13"/>
  <c r="R160" i="13"/>
  <c r="P160" i="13"/>
  <c r="J160" i="13"/>
  <c r="BE160" i="13" s="1"/>
  <c r="BK158" i="13"/>
  <c r="BI158" i="13"/>
  <c r="BH158" i="13"/>
  <c r="BG158" i="13"/>
  <c r="BF158" i="13"/>
  <c r="BE158" i="13"/>
  <c r="T158" i="13"/>
  <c r="R158" i="13"/>
  <c r="P158" i="13"/>
  <c r="J158" i="13"/>
  <c r="BK153" i="13"/>
  <c r="BI153" i="13"/>
  <c r="BH153" i="13"/>
  <c r="BG153" i="13"/>
  <c r="BF153" i="13"/>
  <c r="T153" i="13"/>
  <c r="R153" i="13"/>
  <c r="P153" i="13"/>
  <c r="J153" i="13"/>
  <c r="BE153" i="13" s="1"/>
  <c r="BK150" i="13"/>
  <c r="BI150" i="13"/>
  <c r="BH150" i="13"/>
  <c r="BG150" i="13"/>
  <c r="BF150" i="13"/>
  <c r="BE150" i="13"/>
  <c r="T150" i="13"/>
  <c r="R150" i="13"/>
  <c r="P150" i="13"/>
  <c r="J150" i="13"/>
  <c r="BK147" i="13"/>
  <c r="BI147" i="13"/>
  <c r="BH147" i="13"/>
  <c r="BG147" i="13"/>
  <c r="BF147" i="13"/>
  <c r="T147" i="13"/>
  <c r="R147" i="13"/>
  <c r="P147" i="13"/>
  <c r="J147" i="13"/>
  <c r="BE147" i="13" s="1"/>
  <c r="BK142" i="13"/>
  <c r="BI142" i="13"/>
  <c r="BH142" i="13"/>
  <c r="BG142" i="13"/>
  <c r="BF142" i="13"/>
  <c r="BE142" i="13"/>
  <c r="T142" i="13"/>
  <c r="R142" i="13"/>
  <c r="P142" i="13"/>
  <c r="J142" i="13"/>
  <c r="BK140" i="13"/>
  <c r="BI140" i="13"/>
  <c r="BH140" i="13"/>
  <c r="BG140" i="13"/>
  <c r="BF140" i="13"/>
  <c r="T140" i="13"/>
  <c r="R140" i="13"/>
  <c r="P140" i="13"/>
  <c r="J140" i="13"/>
  <c r="BE140" i="13" s="1"/>
  <c r="BK137" i="13"/>
  <c r="BI137" i="13"/>
  <c r="BH137" i="13"/>
  <c r="BG137" i="13"/>
  <c r="BF137" i="13"/>
  <c r="BE137" i="13"/>
  <c r="T137" i="13"/>
  <c r="R137" i="13"/>
  <c r="P137" i="13"/>
  <c r="J137" i="13"/>
  <c r="BK134" i="13"/>
  <c r="BI134" i="13"/>
  <c r="BH134" i="13"/>
  <c r="BG134" i="13"/>
  <c r="BF134" i="13"/>
  <c r="T134" i="13"/>
  <c r="R134" i="13"/>
  <c r="P134" i="13"/>
  <c r="J134" i="13"/>
  <c r="BE134" i="13" s="1"/>
  <c r="BK129" i="13"/>
  <c r="BI129" i="13"/>
  <c r="BH129" i="13"/>
  <c r="BG129" i="13"/>
  <c r="BF129" i="13"/>
  <c r="BE129" i="13"/>
  <c r="T129" i="13"/>
  <c r="R129" i="13"/>
  <c r="P129" i="13"/>
  <c r="J129" i="13"/>
  <c r="BK126" i="13"/>
  <c r="BI126" i="13"/>
  <c r="BH126" i="13"/>
  <c r="BG126" i="13"/>
  <c r="BF126" i="13"/>
  <c r="T126" i="13"/>
  <c r="R126" i="13"/>
  <c r="P126" i="13"/>
  <c r="J126" i="13"/>
  <c r="BE126" i="13" s="1"/>
  <c r="BK121" i="13"/>
  <c r="BI121" i="13"/>
  <c r="BH121" i="13"/>
  <c r="BG121" i="13"/>
  <c r="BF121" i="13"/>
  <c r="BE121" i="13"/>
  <c r="T121" i="13"/>
  <c r="R121" i="13"/>
  <c r="P121" i="13"/>
  <c r="J121" i="13"/>
  <c r="BK119" i="13"/>
  <c r="BI119" i="13"/>
  <c r="BH119" i="13"/>
  <c r="BG119" i="13"/>
  <c r="BF119" i="13"/>
  <c r="T119" i="13"/>
  <c r="R119" i="13"/>
  <c r="P119" i="13"/>
  <c r="J119" i="13"/>
  <c r="BE119" i="13" s="1"/>
  <c r="BK117" i="13"/>
  <c r="BI117" i="13"/>
  <c r="BH117" i="13"/>
  <c r="BG117" i="13"/>
  <c r="BF117" i="13"/>
  <c r="T117" i="13"/>
  <c r="R117" i="13"/>
  <c r="P117" i="13"/>
  <c r="P113" i="13" s="1"/>
  <c r="J117" i="13"/>
  <c r="BE117" i="13" s="1"/>
  <c r="BK114" i="13"/>
  <c r="BI114" i="13"/>
  <c r="BH114" i="13"/>
  <c r="BG114" i="13"/>
  <c r="BF114" i="13"/>
  <c r="T114" i="13"/>
  <c r="R114" i="13"/>
  <c r="R113" i="13" s="1"/>
  <c r="P114" i="13"/>
  <c r="J114" i="13"/>
  <c r="BE114" i="13" s="1"/>
  <c r="BK113" i="13"/>
  <c r="J113" i="13" s="1"/>
  <c r="J62" i="13" s="1"/>
  <c r="T113" i="13"/>
  <c r="BK110" i="13"/>
  <c r="BI110" i="13"/>
  <c r="BH110" i="13"/>
  <c r="BG110" i="13"/>
  <c r="BF110" i="13"/>
  <c r="T110" i="13"/>
  <c r="R110" i="13"/>
  <c r="P110" i="13"/>
  <c r="J110" i="13"/>
  <c r="BE110" i="13" s="1"/>
  <c r="BK108" i="13"/>
  <c r="BI108" i="13"/>
  <c r="BH108" i="13"/>
  <c r="BG108" i="13"/>
  <c r="BF108" i="13"/>
  <c r="T108" i="13"/>
  <c r="R108" i="13"/>
  <c r="P108" i="13"/>
  <c r="J108" i="13"/>
  <c r="BE108" i="13" s="1"/>
  <c r="BK106" i="13"/>
  <c r="BI106" i="13"/>
  <c r="BH106" i="13"/>
  <c r="BG106" i="13"/>
  <c r="BF106" i="13"/>
  <c r="T106" i="13"/>
  <c r="R106" i="13"/>
  <c r="P106" i="13"/>
  <c r="J106" i="13"/>
  <c r="BE106" i="13" s="1"/>
  <c r="BK104" i="13"/>
  <c r="BI104" i="13"/>
  <c r="BH104" i="13"/>
  <c r="BG104" i="13"/>
  <c r="BF104" i="13"/>
  <c r="T104" i="13"/>
  <c r="R104" i="13"/>
  <c r="P104" i="13"/>
  <c r="J104" i="13"/>
  <c r="BE104" i="13" s="1"/>
  <c r="BK102" i="13"/>
  <c r="BI102" i="13"/>
  <c r="BH102" i="13"/>
  <c r="BG102" i="13"/>
  <c r="BF102" i="13"/>
  <c r="T102" i="13"/>
  <c r="R102" i="13"/>
  <c r="P102" i="13"/>
  <c r="J102" i="13"/>
  <c r="BE102" i="13" s="1"/>
  <c r="BK100" i="13"/>
  <c r="BI100" i="13"/>
  <c r="BH100" i="13"/>
  <c r="BG100" i="13"/>
  <c r="BF100" i="13"/>
  <c r="BE100" i="13"/>
  <c r="T100" i="13"/>
  <c r="R100" i="13"/>
  <c r="P100" i="13"/>
  <c r="J100" i="13"/>
  <c r="BK98" i="13"/>
  <c r="BI98" i="13"/>
  <c r="BH98" i="13"/>
  <c r="BG98" i="13"/>
  <c r="BF98" i="13"/>
  <c r="T98" i="13"/>
  <c r="R98" i="13"/>
  <c r="P98" i="13"/>
  <c r="J98" i="13"/>
  <c r="BE98" i="13" s="1"/>
  <c r="BK96" i="13"/>
  <c r="BI96" i="13"/>
  <c r="BH96" i="13"/>
  <c r="BG96" i="13"/>
  <c r="BF96" i="13"/>
  <c r="BE96" i="13"/>
  <c r="T96" i="13"/>
  <c r="T88" i="13" s="1"/>
  <c r="T87" i="13" s="1"/>
  <c r="T86" i="13" s="1"/>
  <c r="R96" i="13"/>
  <c r="P96" i="13"/>
  <c r="J96" i="13"/>
  <c r="BK89" i="13"/>
  <c r="BK88" i="13" s="1"/>
  <c r="BI89" i="13"/>
  <c r="BH89" i="13"/>
  <c r="BG89" i="13"/>
  <c r="BF89" i="13"/>
  <c r="F34" i="13" s="1"/>
  <c r="T89" i="13"/>
  <c r="R89" i="13"/>
  <c r="P89" i="13"/>
  <c r="P88" i="13" s="1"/>
  <c r="P87" i="13" s="1"/>
  <c r="P86" i="13" s="1"/>
  <c r="J89" i="13"/>
  <c r="BE89" i="13" s="1"/>
  <c r="R88" i="13"/>
  <c r="J82" i="13"/>
  <c r="F80" i="13"/>
  <c r="E78" i="13"/>
  <c r="J54" i="13"/>
  <c r="F52" i="13"/>
  <c r="E50" i="13"/>
  <c r="J37" i="13"/>
  <c r="J36" i="13"/>
  <c r="J35" i="13"/>
  <c r="J34" i="13"/>
  <c r="J24" i="13"/>
  <c r="E24" i="13"/>
  <c r="J83" i="13" s="1"/>
  <c r="J23" i="13"/>
  <c r="J21" i="13"/>
  <c r="J20" i="13"/>
  <c r="J80" i="13"/>
  <c r="E7" i="13"/>
  <c r="E76" i="13" s="1"/>
  <c r="E48" i="17" l="1"/>
  <c r="F33" i="17"/>
  <c r="F35" i="16"/>
  <c r="F36" i="13"/>
  <c r="F34" i="17"/>
  <c r="BK81" i="17"/>
  <c r="BK80" i="17" s="1"/>
  <c r="J80" i="17" s="1"/>
  <c r="F37" i="17"/>
  <c r="F36" i="17"/>
  <c r="F36" i="16"/>
  <c r="J34" i="16"/>
  <c r="J34" i="14"/>
  <c r="F37" i="14"/>
  <c r="F37" i="13"/>
  <c r="F35" i="18"/>
  <c r="F34" i="18"/>
  <c r="E48" i="13"/>
  <c r="J54" i="17"/>
  <c r="F54" i="13"/>
  <c r="J52" i="16"/>
  <c r="F81" i="14"/>
  <c r="F55" i="17"/>
  <c r="F82" i="16"/>
  <c r="R87" i="18"/>
  <c r="R86" i="18" s="1"/>
  <c r="J33" i="18"/>
  <c r="F33" i="18"/>
  <c r="J88" i="18"/>
  <c r="J61" i="18" s="1"/>
  <c r="BK87" i="18"/>
  <c r="T87" i="18"/>
  <c r="T86" i="18" s="1"/>
  <c r="P87" i="18"/>
  <c r="P86" i="18" s="1"/>
  <c r="E48" i="18"/>
  <c r="F55" i="18"/>
  <c r="J52" i="18"/>
  <c r="J55" i="18"/>
  <c r="J81" i="17"/>
  <c r="J60" i="17" s="1"/>
  <c r="J74" i="17"/>
  <c r="J33" i="17"/>
  <c r="F33" i="16"/>
  <c r="J33" i="16"/>
  <c r="J86" i="16"/>
  <c r="J60" i="16" s="1"/>
  <c r="BK85" i="16"/>
  <c r="J85" i="16" s="1"/>
  <c r="F34" i="16"/>
  <c r="J55" i="16"/>
  <c r="E75" i="16"/>
  <c r="F81" i="16"/>
  <c r="J81" i="16"/>
  <c r="J34" i="15"/>
  <c r="F35" i="15"/>
  <c r="F37" i="15"/>
  <c r="F36" i="15"/>
  <c r="J33" i="15"/>
  <c r="F33" i="15"/>
  <c r="J88" i="15"/>
  <c r="J61" i="15" s="1"/>
  <c r="BK87" i="15"/>
  <c r="P86" i="15"/>
  <c r="J320" i="15"/>
  <c r="J63" i="15" s="1"/>
  <c r="BK319" i="15"/>
  <c r="J319" i="15" s="1"/>
  <c r="J62" i="15" s="1"/>
  <c r="R86" i="15"/>
  <c r="J54" i="15"/>
  <c r="F55" i="15"/>
  <c r="J52" i="15"/>
  <c r="J55" i="15"/>
  <c r="J33" i="14"/>
  <c r="F35" i="14"/>
  <c r="F34" i="14"/>
  <c r="F36" i="14"/>
  <c r="F33" i="14"/>
  <c r="J87" i="14"/>
  <c r="J62" i="14" s="1"/>
  <c r="BK85" i="14"/>
  <c r="T85" i="14"/>
  <c r="T84" i="14" s="1"/>
  <c r="E74" i="14"/>
  <c r="J52" i="14"/>
  <c r="J55" i="14"/>
  <c r="J80" i="14"/>
  <c r="F35" i="13"/>
  <c r="J33" i="13"/>
  <c r="F33" i="13"/>
  <c r="BK87" i="13"/>
  <c r="J88" i="13"/>
  <c r="J61" i="13" s="1"/>
  <c r="R87" i="13"/>
  <c r="R86" i="13" s="1"/>
  <c r="F55" i="13"/>
  <c r="J52" i="13"/>
  <c r="J55" i="13"/>
  <c r="J87" i="18" l="1"/>
  <c r="J60" i="18" s="1"/>
  <c r="BK86" i="18"/>
  <c r="J86" i="18" s="1"/>
  <c r="J30" i="17"/>
  <c r="J59" i="17"/>
  <c r="J59" i="16"/>
  <c r="J30" i="16"/>
  <c r="BK86" i="15"/>
  <c r="J86" i="15" s="1"/>
  <c r="J30" i="15" s="1"/>
  <c r="AG59" i="11" s="1"/>
  <c r="J87" i="15"/>
  <c r="J60" i="15" s="1"/>
  <c r="J85" i="14"/>
  <c r="J60" i="14" s="1"/>
  <c r="BK84" i="14"/>
  <c r="J84" i="14" s="1"/>
  <c r="J87" i="13"/>
  <c r="J60" i="13" s="1"/>
  <c r="BK86" i="13"/>
  <c r="J86" i="13" s="1"/>
  <c r="BD61" i="11"/>
  <c r="BC61" i="11"/>
  <c r="BB61" i="11"/>
  <c r="BA61" i="11"/>
  <c r="AZ61" i="11"/>
  <c r="AY61" i="11"/>
  <c r="AX61" i="11"/>
  <c r="AW61" i="11"/>
  <c r="AV61" i="11"/>
  <c r="AU61" i="11"/>
  <c r="BD60" i="11"/>
  <c r="BC60" i="11"/>
  <c r="BB60" i="11"/>
  <c r="BA60" i="11"/>
  <c r="AZ60" i="11"/>
  <c r="AY60" i="11"/>
  <c r="AX60" i="11"/>
  <c r="AW60" i="11"/>
  <c r="AV60" i="11"/>
  <c r="AU60" i="11"/>
  <c r="BD59" i="11"/>
  <c r="BC59" i="11"/>
  <c r="BB59" i="11"/>
  <c r="BA59" i="11"/>
  <c r="AZ59" i="11"/>
  <c r="AY59" i="11"/>
  <c r="AX59" i="11"/>
  <c r="AW59" i="11"/>
  <c r="AV59" i="11"/>
  <c r="AU59" i="11"/>
  <c r="BD58" i="11"/>
  <c r="BC58" i="11"/>
  <c r="BB58" i="11"/>
  <c r="BA58" i="11"/>
  <c r="AZ58" i="11"/>
  <c r="AY58" i="11"/>
  <c r="AX58" i="11"/>
  <c r="AW58" i="11"/>
  <c r="AV58" i="11"/>
  <c r="AU58" i="11"/>
  <c r="BD57" i="11"/>
  <c r="BC57" i="11"/>
  <c r="BB57" i="11"/>
  <c r="BA57" i="11"/>
  <c r="AZ57" i="11"/>
  <c r="AY57" i="11"/>
  <c r="AX57" i="11"/>
  <c r="AW57" i="11"/>
  <c r="AV57" i="11"/>
  <c r="AT57" i="11" s="1"/>
  <c r="AU57" i="11"/>
  <c r="BD56" i="11"/>
  <c r="BC56" i="11"/>
  <c r="BB56" i="11"/>
  <c r="BA56" i="11"/>
  <c r="AZ56" i="11"/>
  <c r="AY56" i="11"/>
  <c r="AX56" i="11"/>
  <c r="AW56" i="11"/>
  <c r="AV56" i="11"/>
  <c r="AT56" i="11" s="1"/>
  <c r="AU56" i="11"/>
  <c r="AY55" i="11"/>
  <c r="AX55" i="11"/>
  <c r="AU55" i="11"/>
  <c r="AS54" i="11"/>
  <c r="AM50" i="11"/>
  <c r="L50" i="11"/>
  <c r="AM49" i="11"/>
  <c r="L49" i="11"/>
  <c r="AM47" i="11"/>
  <c r="L47" i="11"/>
  <c r="L45" i="11"/>
  <c r="L44" i="11"/>
  <c r="BK1413" i="10"/>
  <c r="BI1413" i="10"/>
  <c r="BH1413" i="10"/>
  <c r="BG1413" i="10"/>
  <c r="BF1413" i="10"/>
  <c r="T1413" i="10"/>
  <c r="R1413" i="10"/>
  <c r="R1412" i="10" s="1"/>
  <c r="R1411" i="10" s="1"/>
  <c r="P1413" i="10"/>
  <c r="J1413" i="10"/>
  <c r="BE1413" i="10" s="1"/>
  <c r="BK1412" i="10"/>
  <c r="T1412" i="10"/>
  <c r="T1411" i="10" s="1"/>
  <c r="P1412" i="10"/>
  <c r="P1411" i="10" s="1"/>
  <c r="J1412" i="10"/>
  <c r="BK1411" i="10"/>
  <c r="J1411" i="10"/>
  <c r="BK1409" i="10"/>
  <c r="BI1409" i="10"/>
  <c r="BH1409" i="10"/>
  <c r="BG1409" i="10"/>
  <c r="BF1409" i="10"/>
  <c r="T1409" i="10"/>
  <c r="R1409" i="10"/>
  <c r="P1409" i="10"/>
  <c r="J1409" i="10"/>
  <c r="BE1409" i="10" s="1"/>
  <c r="BK1407" i="10"/>
  <c r="BI1407" i="10"/>
  <c r="BH1407" i="10"/>
  <c r="BG1407" i="10"/>
  <c r="BF1407" i="10"/>
  <c r="T1407" i="10"/>
  <c r="R1407" i="10"/>
  <c r="P1407" i="10"/>
  <c r="J1407" i="10"/>
  <c r="BE1407" i="10" s="1"/>
  <c r="BK1405" i="10"/>
  <c r="BI1405" i="10"/>
  <c r="BH1405" i="10"/>
  <c r="BG1405" i="10"/>
  <c r="BF1405" i="10"/>
  <c r="T1405" i="10"/>
  <c r="R1405" i="10"/>
  <c r="P1405" i="10"/>
  <c r="J1405" i="10"/>
  <c r="BE1405" i="10" s="1"/>
  <c r="BK1397" i="10"/>
  <c r="BI1397" i="10"/>
  <c r="BH1397" i="10"/>
  <c r="BG1397" i="10"/>
  <c r="BF1397" i="10"/>
  <c r="T1397" i="10"/>
  <c r="R1397" i="10"/>
  <c r="P1397" i="10"/>
  <c r="J1397" i="10"/>
  <c r="BE1397" i="10" s="1"/>
  <c r="BK1394" i="10"/>
  <c r="BI1394" i="10"/>
  <c r="BH1394" i="10"/>
  <c r="BG1394" i="10"/>
  <c r="BF1394" i="10"/>
  <c r="T1394" i="10"/>
  <c r="R1394" i="10"/>
  <c r="P1394" i="10"/>
  <c r="J1394" i="10"/>
  <c r="BE1394" i="10" s="1"/>
  <c r="BK1388" i="10"/>
  <c r="BI1388" i="10"/>
  <c r="BH1388" i="10"/>
  <c r="BG1388" i="10"/>
  <c r="BF1388" i="10"/>
  <c r="BE1388" i="10"/>
  <c r="T1388" i="10"/>
  <c r="R1388" i="10"/>
  <c r="P1388" i="10"/>
  <c r="J1388" i="10"/>
  <c r="BK1383" i="10"/>
  <c r="BI1383" i="10"/>
  <c r="BH1383" i="10"/>
  <c r="BG1383" i="10"/>
  <c r="BF1383" i="10"/>
  <c r="T1383" i="10"/>
  <c r="R1383" i="10"/>
  <c r="P1383" i="10"/>
  <c r="J1383" i="10"/>
  <c r="BE1383" i="10" s="1"/>
  <c r="BK1378" i="10"/>
  <c r="BI1378" i="10"/>
  <c r="BH1378" i="10"/>
  <c r="BG1378" i="10"/>
  <c r="BF1378" i="10"/>
  <c r="T1378" i="10"/>
  <c r="R1378" i="10"/>
  <c r="P1378" i="10"/>
  <c r="J1378" i="10"/>
  <c r="BE1378" i="10" s="1"/>
  <c r="BK1375" i="10"/>
  <c r="BI1375" i="10"/>
  <c r="BH1375" i="10"/>
  <c r="BG1375" i="10"/>
  <c r="BF1375" i="10"/>
  <c r="T1375" i="10"/>
  <c r="R1375" i="10"/>
  <c r="P1375" i="10"/>
  <c r="J1375" i="10"/>
  <c r="BE1375" i="10" s="1"/>
  <c r="BK1367" i="10"/>
  <c r="BI1367" i="10"/>
  <c r="BH1367" i="10"/>
  <c r="BG1367" i="10"/>
  <c r="BF1367" i="10"/>
  <c r="T1367" i="10"/>
  <c r="R1367" i="10"/>
  <c r="P1367" i="10"/>
  <c r="J1367" i="10"/>
  <c r="BE1367" i="10" s="1"/>
  <c r="BK1363" i="10"/>
  <c r="BI1363" i="10"/>
  <c r="BH1363" i="10"/>
  <c r="BG1363" i="10"/>
  <c r="BF1363" i="10"/>
  <c r="T1363" i="10"/>
  <c r="R1363" i="10"/>
  <c r="P1363" i="10"/>
  <c r="J1363" i="10"/>
  <c r="BE1363" i="10" s="1"/>
  <c r="BK1362" i="10"/>
  <c r="T1362" i="10"/>
  <c r="P1362" i="10"/>
  <c r="J1362" i="10"/>
  <c r="BK1360" i="10"/>
  <c r="BI1360" i="10"/>
  <c r="BH1360" i="10"/>
  <c r="BG1360" i="10"/>
  <c r="BF1360" i="10"/>
  <c r="T1360" i="10"/>
  <c r="R1360" i="10"/>
  <c r="P1360" i="10"/>
  <c r="J1360" i="10"/>
  <c r="BE1360" i="10" s="1"/>
  <c r="BK1358" i="10"/>
  <c r="BI1358" i="10"/>
  <c r="BH1358" i="10"/>
  <c r="BG1358" i="10"/>
  <c r="BF1358" i="10"/>
  <c r="T1358" i="10"/>
  <c r="R1358" i="10"/>
  <c r="P1358" i="10"/>
  <c r="J1358" i="10"/>
  <c r="BE1358" i="10" s="1"/>
  <c r="BK1356" i="10"/>
  <c r="BI1356" i="10"/>
  <c r="BH1356" i="10"/>
  <c r="BG1356" i="10"/>
  <c r="BF1356" i="10"/>
  <c r="T1356" i="10"/>
  <c r="R1356" i="10"/>
  <c r="P1356" i="10"/>
  <c r="J1356" i="10"/>
  <c r="BE1356" i="10" s="1"/>
  <c r="BK1354" i="10"/>
  <c r="BI1354" i="10"/>
  <c r="BH1354" i="10"/>
  <c r="BG1354" i="10"/>
  <c r="BF1354" i="10"/>
  <c r="T1354" i="10"/>
  <c r="R1354" i="10"/>
  <c r="P1354" i="10"/>
  <c r="J1354" i="10"/>
  <c r="BE1354" i="10" s="1"/>
  <c r="BK1352" i="10"/>
  <c r="BK1349" i="10" s="1"/>
  <c r="J1349" i="10" s="1"/>
  <c r="J92" i="10" s="1"/>
  <c r="BI1352" i="10"/>
  <c r="BH1352" i="10"/>
  <c r="BG1352" i="10"/>
  <c r="BF1352" i="10"/>
  <c r="T1352" i="10"/>
  <c r="R1352" i="10"/>
  <c r="P1352" i="10"/>
  <c r="P1349" i="10" s="1"/>
  <c r="J1352" i="10"/>
  <c r="BE1352" i="10" s="1"/>
  <c r="BK1350" i="10"/>
  <c r="BI1350" i="10"/>
  <c r="BH1350" i="10"/>
  <c r="BG1350" i="10"/>
  <c r="BF1350" i="10"/>
  <c r="T1350" i="10"/>
  <c r="R1350" i="10"/>
  <c r="P1350" i="10"/>
  <c r="J1350" i="10"/>
  <c r="BE1350" i="10" s="1"/>
  <c r="R1349" i="10"/>
  <c r="BK1347" i="10"/>
  <c r="BI1347" i="10"/>
  <c r="BH1347" i="10"/>
  <c r="BG1347" i="10"/>
  <c r="BF1347" i="10"/>
  <c r="T1347" i="10"/>
  <c r="R1347" i="10"/>
  <c r="R1346" i="10" s="1"/>
  <c r="P1347" i="10"/>
  <c r="J1347" i="10"/>
  <c r="BE1347" i="10" s="1"/>
  <c r="BK1346" i="10"/>
  <c r="T1346" i="10"/>
  <c r="P1346" i="10"/>
  <c r="J1346" i="10"/>
  <c r="BK1330" i="10"/>
  <c r="BI1330" i="10"/>
  <c r="BH1330" i="10"/>
  <c r="BG1330" i="10"/>
  <c r="BF1330" i="10"/>
  <c r="T1330" i="10"/>
  <c r="R1330" i="10"/>
  <c r="P1330" i="10"/>
  <c r="J1330" i="10"/>
  <c r="BE1330" i="10" s="1"/>
  <c r="BK1322" i="10"/>
  <c r="BI1322" i="10"/>
  <c r="BH1322" i="10"/>
  <c r="BG1322" i="10"/>
  <c r="BF1322" i="10"/>
  <c r="T1322" i="10"/>
  <c r="R1322" i="10"/>
  <c r="P1322" i="10"/>
  <c r="J1322" i="10"/>
  <c r="BE1322" i="10" s="1"/>
  <c r="BK1320" i="10"/>
  <c r="BI1320" i="10"/>
  <c r="BH1320" i="10"/>
  <c r="BG1320" i="10"/>
  <c r="BF1320" i="10"/>
  <c r="T1320" i="10"/>
  <c r="R1320" i="10"/>
  <c r="P1320" i="10"/>
  <c r="J1320" i="10"/>
  <c r="BE1320" i="10" s="1"/>
  <c r="BK1317" i="10"/>
  <c r="BI1317" i="10"/>
  <c r="BH1317" i="10"/>
  <c r="BG1317" i="10"/>
  <c r="BF1317" i="10"/>
  <c r="T1317" i="10"/>
  <c r="R1317" i="10"/>
  <c r="P1317" i="10"/>
  <c r="J1317" i="10"/>
  <c r="BE1317" i="10" s="1"/>
  <c r="BK1303" i="10"/>
  <c r="BI1303" i="10"/>
  <c r="BH1303" i="10"/>
  <c r="BG1303" i="10"/>
  <c r="BF1303" i="10"/>
  <c r="T1303" i="10"/>
  <c r="R1303" i="10"/>
  <c r="P1303" i="10"/>
  <c r="J1303" i="10"/>
  <c r="BE1303" i="10" s="1"/>
  <c r="R1302" i="10"/>
  <c r="BK1300" i="10"/>
  <c r="BI1300" i="10"/>
  <c r="BH1300" i="10"/>
  <c r="BG1300" i="10"/>
  <c r="BF1300" i="10"/>
  <c r="T1300" i="10"/>
  <c r="R1300" i="10"/>
  <c r="P1300" i="10"/>
  <c r="J1300" i="10"/>
  <c r="BE1300" i="10" s="1"/>
  <c r="BK1295" i="10"/>
  <c r="BI1295" i="10"/>
  <c r="BH1295" i="10"/>
  <c r="BG1295" i="10"/>
  <c r="BF1295" i="10"/>
  <c r="T1295" i="10"/>
  <c r="R1295" i="10"/>
  <c r="P1295" i="10"/>
  <c r="J1295" i="10"/>
  <c r="BE1295" i="10" s="1"/>
  <c r="BK1290" i="10"/>
  <c r="BI1290" i="10"/>
  <c r="BH1290" i="10"/>
  <c r="BG1290" i="10"/>
  <c r="BF1290" i="10"/>
  <c r="T1290" i="10"/>
  <c r="R1290" i="10"/>
  <c r="P1290" i="10"/>
  <c r="J1290" i="10"/>
  <c r="BE1290" i="10" s="1"/>
  <c r="BK1281" i="10"/>
  <c r="BI1281" i="10"/>
  <c r="BH1281" i="10"/>
  <c r="BG1281" i="10"/>
  <c r="BF1281" i="10"/>
  <c r="T1281" i="10"/>
  <c r="R1281" i="10"/>
  <c r="P1281" i="10"/>
  <c r="J1281" i="10"/>
  <c r="BE1281" i="10" s="1"/>
  <c r="BK1272" i="10"/>
  <c r="BI1272" i="10"/>
  <c r="BH1272" i="10"/>
  <c r="BG1272" i="10"/>
  <c r="BF1272" i="10"/>
  <c r="T1272" i="10"/>
  <c r="R1272" i="10"/>
  <c r="P1272" i="10"/>
  <c r="J1272" i="10"/>
  <c r="BE1272" i="10" s="1"/>
  <c r="BK1258" i="10"/>
  <c r="BI1258" i="10"/>
  <c r="BH1258" i="10"/>
  <c r="BG1258" i="10"/>
  <c r="BF1258" i="10"/>
  <c r="T1258" i="10"/>
  <c r="R1258" i="10"/>
  <c r="P1258" i="10"/>
  <c r="J1258" i="10"/>
  <c r="BE1258" i="10" s="1"/>
  <c r="BK1244" i="10"/>
  <c r="BK1243" i="10" s="1"/>
  <c r="J1243" i="10" s="1"/>
  <c r="BI1244" i="10"/>
  <c r="BH1244" i="10"/>
  <c r="BG1244" i="10"/>
  <c r="BF1244" i="10"/>
  <c r="T1244" i="10"/>
  <c r="R1244" i="10"/>
  <c r="R1243" i="10" s="1"/>
  <c r="P1244" i="10"/>
  <c r="J1244" i="10"/>
  <c r="BE1244" i="10" s="1"/>
  <c r="T1243" i="10"/>
  <c r="P1243" i="10"/>
  <c r="BK1240" i="10"/>
  <c r="BI1240" i="10"/>
  <c r="BH1240" i="10"/>
  <c r="BG1240" i="10"/>
  <c r="BF1240" i="10"/>
  <c r="T1240" i="10"/>
  <c r="R1240" i="10"/>
  <c r="P1240" i="10"/>
  <c r="J1240" i="10"/>
  <c r="BE1240" i="10" s="1"/>
  <c r="BK1236" i="10"/>
  <c r="BI1236" i="10"/>
  <c r="BH1236" i="10"/>
  <c r="BG1236" i="10"/>
  <c r="BF1236" i="10"/>
  <c r="T1236" i="10"/>
  <c r="R1236" i="10"/>
  <c r="P1236" i="10"/>
  <c r="J1236" i="10"/>
  <c r="BE1236" i="10" s="1"/>
  <c r="BK1231" i="10"/>
  <c r="BI1231" i="10"/>
  <c r="BH1231" i="10"/>
  <c r="BG1231" i="10"/>
  <c r="BF1231" i="10"/>
  <c r="T1231" i="10"/>
  <c r="R1231" i="10"/>
  <c r="P1231" i="10"/>
  <c r="J1231" i="10"/>
  <c r="BE1231" i="10" s="1"/>
  <c r="BK1221" i="10"/>
  <c r="BI1221" i="10"/>
  <c r="BH1221" i="10"/>
  <c r="BG1221" i="10"/>
  <c r="BF1221" i="10"/>
  <c r="T1221" i="10"/>
  <c r="R1221" i="10"/>
  <c r="P1221" i="10"/>
  <c r="J1221" i="10"/>
  <c r="BE1221" i="10" s="1"/>
  <c r="BK1210" i="10"/>
  <c r="BI1210" i="10"/>
  <c r="BH1210" i="10"/>
  <c r="BG1210" i="10"/>
  <c r="BF1210" i="10"/>
  <c r="T1210" i="10"/>
  <c r="R1210" i="10"/>
  <c r="P1210" i="10"/>
  <c r="J1210" i="10"/>
  <c r="BE1210" i="10" s="1"/>
  <c r="BK1207" i="10"/>
  <c r="BI1207" i="10"/>
  <c r="BH1207" i="10"/>
  <c r="BG1207" i="10"/>
  <c r="BF1207" i="10"/>
  <c r="T1207" i="10"/>
  <c r="R1207" i="10"/>
  <c r="P1207" i="10"/>
  <c r="J1207" i="10"/>
  <c r="BE1207" i="10" s="1"/>
  <c r="BK1196" i="10"/>
  <c r="BI1196" i="10"/>
  <c r="BH1196" i="10"/>
  <c r="BG1196" i="10"/>
  <c r="BF1196" i="10"/>
  <c r="T1196" i="10"/>
  <c r="T1195" i="10" s="1"/>
  <c r="R1196" i="10"/>
  <c r="P1196" i="10"/>
  <c r="J1196" i="10"/>
  <c r="BE1196" i="10" s="1"/>
  <c r="BK1195" i="10"/>
  <c r="J1195" i="10" s="1"/>
  <c r="J88" i="10" s="1"/>
  <c r="R1195" i="10"/>
  <c r="BK1192" i="10"/>
  <c r="BI1192" i="10"/>
  <c r="BH1192" i="10"/>
  <c r="BG1192" i="10"/>
  <c r="BF1192" i="10"/>
  <c r="T1192" i="10"/>
  <c r="R1192" i="10"/>
  <c r="P1192" i="10"/>
  <c r="J1192" i="10"/>
  <c r="BE1192" i="10" s="1"/>
  <c r="BK1189" i="10"/>
  <c r="BI1189" i="10"/>
  <c r="BH1189" i="10"/>
  <c r="BG1189" i="10"/>
  <c r="BF1189" i="10"/>
  <c r="T1189" i="10"/>
  <c r="R1189" i="10"/>
  <c r="P1189" i="10"/>
  <c r="J1189" i="10"/>
  <c r="BE1189" i="10" s="1"/>
  <c r="BK1180" i="10"/>
  <c r="BI1180" i="10"/>
  <c r="BH1180" i="10"/>
  <c r="BG1180" i="10"/>
  <c r="BF1180" i="10"/>
  <c r="T1180" i="10"/>
  <c r="R1180" i="10"/>
  <c r="P1180" i="10"/>
  <c r="J1180" i="10"/>
  <c r="BE1180" i="10" s="1"/>
  <c r="BK1177" i="10"/>
  <c r="BI1177" i="10"/>
  <c r="BH1177" i="10"/>
  <c r="BG1177" i="10"/>
  <c r="BF1177" i="10"/>
  <c r="BE1177" i="10"/>
  <c r="T1177" i="10"/>
  <c r="R1177" i="10"/>
  <c r="P1177" i="10"/>
  <c r="J1177" i="10"/>
  <c r="BK1174" i="10"/>
  <c r="BI1174" i="10"/>
  <c r="BH1174" i="10"/>
  <c r="BG1174" i="10"/>
  <c r="BF1174" i="10"/>
  <c r="T1174" i="10"/>
  <c r="R1174" i="10"/>
  <c r="P1174" i="10"/>
  <c r="J1174" i="10"/>
  <c r="BE1174" i="10" s="1"/>
  <c r="BK1169" i="10"/>
  <c r="BI1169" i="10"/>
  <c r="BH1169" i="10"/>
  <c r="BG1169" i="10"/>
  <c r="BF1169" i="10"/>
  <c r="T1169" i="10"/>
  <c r="R1169" i="10"/>
  <c r="P1169" i="10"/>
  <c r="J1169" i="10"/>
  <c r="BE1169" i="10" s="1"/>
  <c r="BK1164" i="10"/>
  <c r="BI1164" i="10"/>
  <c r="BH1164" i="10"/>
  <c r="BG1164" i="10"/>
  <c r="BF1164" i="10"/>
  <c r="T1164" i="10"/>
  <c r="R1164" i="10"/>
  <c r="P1164" i="10"/>
  <c r="J1164" i="10"/>
  <c r="BE1164" i="10" s="1"/>
  <c r="BK1155" i="10"/>
  <c r="BI1155" i="10"/>
  <c r="BH1155" i="10"/>
  <c r="BG1155" i="10"/>
  <c r="BF1155" i="10"/>
  <c r="T1155" i="10"/>
  <c r="R1155" i="10"/>
  <c r="P1155" i="10"/>
  <c r="J1155" i="10"/>
  <c r="BE1155" i="10" s="1"/>
  <c r="BK1146" i="10"/>
  <c r="BI1146" i="10"/>
  <c r="BH1146" i="10"/>
  <c r="BG1146" i="10"/>
  <c r="BF1146" i="10"/>
  <c r="T1146" i="10"/>
  <c r="R1146" i="10"/>
  <c r="P1146" i="10"/>
  <c r="J1146" i="10"/>
  <c r="BE1146" i="10" s="1"/>
  <c r="BK1145" i="10"/>
  <c r="T1145" i="10"/>
  <c r="P1145" i="10"/>
  <c r="J1145" i="10"/>
  <c r="BK1142" i="10"/>
  <c r="BI1142" i="10"/>
  <c r="BH1142" i="10"/>
  <c r="BG1142" i="10"/>
  <c r="BF1142" i="10"/>
  <c r="T1142" i="10"/>
  <c r="R1142" i="10"/>
  <c r="P1142" i="10"/>
  <c r="J1142" i="10"/>
  <c r="BE1142" i="10" s="1"/>
  <c r="BK1137" i="10"/>
  <c r="BI1137" i="10"/>
  <c r="BH1137" i="10"/>
  <c r="BG1137" i="10"/>
  <c r="BF1137" i="10"/>
  <c r="T1137" i="10"/>
  <c r="R1137" i="10"/>
  <c r="P1137" i="10"/>
  <c r="J1137" i="10"/>
  <c r="BE1137" i="10" s="1"/>
  <c r="BK1128" i="10"/>
  <c r="BI1128" i="10"/>
  <c r="BH1128" i="10"/>
  <c r="BG1128" i="10"/>
  <c r="BF1128" i="10"/>
  <c r="T1128" i="10"/>
  <c r="R1128" i="10"/>
  <c r="P1128" i="10"/>
  <c r="J1128" i="10"/>
  <c r="BE1128" i="10" s="1"/>
  <c r="BK1117" i="10"/>
  <c r="BI1117" i="10"/>
  <c r="BH1117" i="10"/>
  <c r="BG1117" i="10"/>
  <c r="BF1117" i="10"/>
  <c r="T1117" i="10"/>
  <c r="R1117" i="10"/>
  <c r="P1117" i="10"/>
  <c r="J1117" i="10"/>
  <c r="BE1117" i="10" s="1"/>
  <c r="BK1107" i="10"/>
  <c r="BK1106" i="10" s="1"/>
  <c r="J1106" i="10" s="1"/>
  <c r="J86" i="10" s="1"/>
  <c r="BI1107" i="10"/>
  <c r="BH1107" i="10"/>
  <c r="BG1107" i="10"/>
  <c r="BF1107" i="10"/>
  <c r="T1107" i="10"/>
  <c r="R1107" i="10"/>
  <c r="P1107" i="10"/>
  <c r="P1106" i="10" s="1"/>
  <c r="J1107" i="10"/>
  <c r="BE1107" i="10" s="1"/>
  <c r="R1106" i="10"/>
  <c r="BK1104" i="10"/>
  <c r="BI1104" i="10"/>
  <c r="BH1104" i="10"/>
  <c r="BG1104" i="10"/>
  <c r="BF1104" i="10"/>
  <c r="T1104" i="10"/>
  <c r="R1104" i="10"/>
  <c r="P1104" i="10"/>
  <c r="J1104" i="10"/>
  <c r="BE1104" i="10" s="1"/>
  <c r="BK1102" i="10"/>
  <c r="BI1102" i="10"/>
  <c r="BH1102" i="10"/>
  <c r="BG1102" i="10"/>
  <c r="BF1102" i="10"/>
  <c r="T1102" i="10"/>
  <c r="R1102" i="10"/>
  <c r="P1102" i="10"/>
  <c r="J1102" i="10"/>
  <c r="BE1102" i="10" s="1"/>
  <c r="BK1100" i="10"/>
  <c r="BI1100" i="10"/>
  <c r="BH1100" i="10"/>
  <c r="BG1100" i="10"/>
  <c r="BF1100" i="10"/>
  <c r="T1100" i="10"/>
  <c r="R1100" i="10"/>
  <c r="P1100" i="10"/>
  <c r="J1100" i="10"/>
  <c r="BE1100" i="10" s="1"/>
  <c r="BK1098" i="10"/>
  <c r="BI1098" i="10"/>
  <c r="BH1098" i="10"/>
  <c r="BG1098" i="10"/>
  <c r="BF1098" i="10"/>
  <c r="T1098" i="10"/>
  <c r="R1098" i="10"/>
  <c r="P1098" i="10"/>
  <c r="J1098" i="10"/>
  <c r="BE1098" i="10" s="1"/>
  <c r="BK1096" i="10"/>
  <c r="BI1096" i="10"/>
  <c r="BH1096" i="10"/>
  <c r="BG1096" i="10"/>
  <c r="BF1096" i="10"/>
  <c r="T1096" i="10"/>
  <c r="R1096" i="10"/>
  <c r="R1095" i="10" s="1"/>
  <c r="P1096" i="10"/>
  <c r="J1096" i="10"/>
  <c r="BE1096" i="10" s="1"/>
  <c r="BK1095" i="10"/>
  <c r="T1095" i="10"/>
  <c r="P1095" i="10"/>
  <c r="J1095" i="10"/>
  <c r="BK1091" i="10"/>
  <c r="BI1091" i="10"/>
  <c r="BH1091" i="10"/>
  <c r="BG1091" i="10"/>
  <c r="BF1091" i="10"/>
  <c r="T1091" i="10"/>
  <c r="T1090" i="10" s="1"/>
  <c r="R1091" i="10"/>
  <c r="P1091" i="10"/>
  <c r="P1090" i="10" s="1"/>
  <c r="J1091" i="10"/>
  <c r="BE1091" i="10" s="1"/>
  <c r="BK1090" i="10"/>
  <c r="J1090" i="10" s="1"/>
  <c r="J84" i="10" s="1"/>
  <c r="R1090" i="10"/>
  <c r="BK1087" i="10"/>
  <c r="BI1087" i="10"/>
  <c r="BH1087" i="10"/>
  <c r="BG1087" i="10"/>
  <c r="BF1087" i="10"/>
  <c r="T1087" i="10"/>
  <c r="R1087" i="10"/>
  <c r="P1087" i="10"/>
  <c r="J1087" i="10"/>
  <c r="BE1087" i="10" s="1"/>
  <c r="BK1085" i="10"/>
  <c r="BK1040" i="10" s="1"/>
  <c r="J1040" i="10" s="1"/>
  <c r="J83" i="10" s="1"/>
  <c r="BI1085" i="10"/>
  <c r="BH1085" i="10"/>
  <c r="BG1085" i="10"/>
  <c r="BF1085" i="10"/>
  <c r="T1085" i="10"/>
  <c r="R1085" i="10"/>
  <c r="P1085" i="10"/>
  <c r="P1040" i="10" s="1"/>
  <c r="J1085" i="10"/>
  <c r="BE1085" i="10" s="1"/>
  <c r="BK1080" i="10"/>
  <c r="BI1080" i="10"/>
  <c r="BH1080" i="10"/>
  <c r="BG1080" i="10"/>
  <c r="BF1080" i="10"/>
  <c r="T1080" i="10"/>
  <c r="R1080" i="10"/>
  <c r="P1080" i="10"/>
  <c r="J1080" i="10"/>
  <c r="BE1080" i="10" s="1"/>
  <c r="BK1075" i="10"/>
  <c r="BI1075" i="10"/>
  <c r="BH1075" i="10"/>
  <c r="BG1075" i="10"/>
  <c r="BF1075" i="10"/>
  <c r="T1075" i="10"/>
  <c r="R1075" i="10"/>
  <c r="P1075" i="10"/>
  <c r="J1075" i="10"/>
  <c r="BE1075" i="10" s="1"/>
  <c r="BK1071" i="10"/>
  <c r="BI1071" i="10"/>
  <c r="BH1071" i="10"/>
  <c r="BG1071" i="10"/>
  <c r="BF1071" i="10"/>
  <c r="T1071" i="10"/>
  <c r="R1071" i="10"/>
  <c r="P1071" i="10"/>
  <c r="J1071" i="10"/>
  <c r="BE1071" i="10" s="1"/>
  <c r="BK1066" i="10"/>
  <c r="BI1066" i="10"/>
  <c r="BH1066" i="10"/>
  <c r="BG1066" i="10"/>
  <c r="BF1066" i="10"/>
  <c r="T1066" i="10"/>
  <c r="R1066" i="10"/>
  <c r="P1066" i="10"/>
  <c r="J1066" i="10"/>
  <c r="BE1066" i="10" s="1"/>
  <c r="BK1061" i="10"/>
  <c r="BI1061" i="10"/>
  <c r="BH1061" i="10"/>
  <c r="BG1061" i="10"/>
  <c r="BF1061" i="10"/>
  <c r="T1061" i="10"/>
  <c r="R1061" i="10"/>
  <c r="P1061" i="10"/>
  <c r="J1061" i="10"/>
  <c r="BE1061" i="10" s="1"/>
  <c r="BK1056" i="10"/>
  <c r="BI1056" i="10"/>
  <c r="BH1056" i="10"/>
  <c r="BG1056" i="10"/>
  <c r="BF1056" i="10"/>
  <c r="T1056" i="10"/>
  <c r="R1056" i="10"/>
  <c r="P1056" i="10"/>
  <c r="J1056" i="10"/>
  <c r="BE1056" i="10" s="1"/>
  <c r="BK1051" i="10"/>
  <c r="BI1051" i="10"/>
  <c r="BH1051" i="10"/>
  <c r="BG1051" i="10"/>
  <c r="BF1051" i="10"/>
  <c r="T1051" i="10"/>
  <c r="R1051" i="10"/>
  <c r="P1051" i="10"/>
  <c r="J1051" i="10"/>
  <c r="BE1051" i="10" s="1"/>
  <c r="BK1046" i="10"/>
  <c r="BI1046" i="10"/>
  <c r="BH1046" i="10"/>
  <c r="BG1046" i="10"/>
  <c r="BF1046" i="10"/>
  <c r="BE1046" i="10"/>
  <c r="T1046" i="10"/>
  <c r="R1046" i="10"/>
  <c r="P1046" i="10"/>
  <c r="J1046" i="10"/>
  <c r="BK1041" i="10"/>
  <c r="BI1041" i="10"/>
  <c r="BH1041" i="10"/>
  <c r="BG1041" i="10"/>
  <c r="BF1041" i="10"/>
  <c r="T1041" i="10"/>
  <c r="R1041" i="10"/>
  <c r="P1041" i="10"/>
  <c r="J1041" i="10"/>
  <c r="BE1041" i="10" s="1"/>
  <c r="T1040" i="10"/>
  <c r="BK1037" i="10"/>
  <c r="BI1037" i="10"/>
  <c r="BH1037" i="10"/>
  <c r="BG1037" i="10"/>
  <c r="BF1037" i="10"/>
  <c r="T1037" i="10"/>
  <c r="R1037" i="10"/>
  <c r="P1037" i="10"/>
  <c r="J1037" i="10"/>
  <c r="BE1037" i="10" s="1"/>
  <c r="BK1033" i="10"/>
  <c r="BI1033" i="10"/>
  <c r="BH1033" i="10"/>
  <c r="BG1033" i="10"/>
  <c r="BF1033" i="10"/>
  <c r="T1033" i="10"/>
  <c r="R1033" i="10"/>
  <c r="P1033" i="10"/>
  <c r="J1033" i="10"/>
  <c r="BE1033" i="10" s="1"/>
  <c r="BK1031" i="10"/>
  <c r="BI1031" i="10"/>
  <c r="BH1031" i="10"/>
  <c r="BG1031" i="10"/>
  <c r="BF1031" i="10"/>
  <c r="T1031" i="10"/>
  <c r="R1031" i="10"/>
  <c r="P1031" i="10"/>
  <c r="J1031" i="10"/>
  <c r="BE1031" i="10" s="1"/>
  <c r="BK1026" i="10"/>
  <c r="BI1026" i="10"/>
  <c r="BH1026" i="10"/>
  <c r="BG1026" i="10"/>
  <c r="BF1026" i="10"/>
  <c r="T1026" i="10"/>
  <c r="R1026" i="10"/>
  <c r="P1026" i="10"/>
  <c r="J1026" i="10"/>
  <c r="BE1026" i="10" s="1"/>
  <c r="BK1022" i="10"/>
  <c r="BI1022" i="10"/>
  <c r="BH1022" i="10"/>
  <c r="BG1022" i="10"/>
  <c r="BF1022" i="10"/>
  <c r="T1022" i="10"/>
  <c r="R1022" i="10"/>
  <c r="P1022" i="10"/>
  <c r="J1022" i="10"/>
  <c r="BE1022" i="10" s="1"/>
  <c r="BK1012" i="10"/>
  <c r="BI1012" i="10"/>
  <c r="BH1012" i="10"/>
  <c r="BG1012" i="10"/>
  <c r="BF1012" i="10"/>
  <c r="T1012" i="10"/>
  <c r="R1012" i="10"/>
  <c r="P1012" i="10"/>
  <c r="J1012" i="10"/>
  <c r="BE1012" i="10" s="1"/>
  <c r="BK1004" i="10"/>
  <c r="BI1004" i="10"/>
  <c r="BH1004" i="10"/>
  <c r="BG1004" i="10"/>
  <c r="BF1004" i="10"/>
  <c r="T1004" i="10"/>
  <c r="R1004" i="10"/>
  <c r="P1004" i="10"/>
  <c r="J1004" i="10"/>
  <c r="BE1004" i="10" s="1"/>
  <c r="BK1001" i="10"/>
  <c r="BI1001" i="10"/>
  <c r="BH1001" i="10"/>
  <c r="BG1001" i="10"/>
  <c r="BF1001" i="10"/>
  <c r="T1001" i="10"/>
  <c r="R1001" i="10"/>
  <c r="P1001" i="10"/>
  <c r="J1001" i="10"/>
  <c r="BE1001" i="10" s="1"/>
  <c r="BK993" i="10"/>
  <c r="BI993" i="10"/>
  <c r="BH993" i="10"/>
  <c r="BG993" i="10"/>
  <c r="BF993" i="10"/>
  <c r="T993" i="10"/>
  <c r="R993" i="10"/>
  <c r="P993" i="10"/>
  <c r="J993" i="10"/>
  <c r="BE993" i="10" s="1"/>
  <c r="BK990" i="10"/>
  <c r="BI990" i="10"/>
  <c r="BH990" i="10"/>
  <c r="BG990" i="10"/>
  <c r="BF990" i="10"/>
  <c r="T990" i="10"/>
  <c r="T979" i="10" s="1"/>
  <c r="R990" i="10"/>
  <c r="P990" i="10"/>
  <c r="J990" i="10"/>
  <c r="BE990" i="10" s="1"/>
  <c r="BK980" i="10"/>
  <c r="BK979" i="10" s="1"/>
  <c r="J979" i="10" s="1"/>
  <c r="J82" i="10" s="1"/>
  <c r="BI980" i="10"/>
  <c r="BH980" i="10"/>
  <c r="BG980" i="10"/>
  <c r="BF980" i="10"/>
  <c r="T980" i="10"/>
  <c r="R980" i="10"/>
  <c r="P980" i="10"/>
  <c r="P979" i="10" s="1"/>
  <c r="J980" i="10"/>
  <c r="BE980" i="10" s="1"/>
  <c r="R979" i="10"/>
  <c r="BK976" i="10"/>
  <c r="BI976" i="10"/>
  <c r="BH976" i="10"/>
  <c r="BG976" i="10"/>
  <c r="BF976" i="10"/>
  <c r="T976" i="10"/>
  <c r="R976" i="10"/>
  <c r="P976" i="10"/>
  <c r="J976" i="10"/>
  <c r="BE976" i="10" s="1"/>
  <c r="BK974" i="10"/>
  <c r="BI974" i="10"/>
  <c r="BH974" i="10"/>
  <c r="BG974" i="10"/>
  <c r="BF974" i="10"/>
  <c r="T974" i="10"/>
  <c r="R974" i="10"/>
  <c r="P974" i="10"/>
  <c r="J974" i="10"/>
  <c r="BE974" i="10" s="1"/>
  <c r="BK968" i="10"/>
  <c r="BI968" i="10"/>
  <c r="BH968" i="10"/>
  <c r="BG968" i="10"/>
  <c r="BF968" i="10"/>
  <c r="T968" i="10"/>
  <c r="R968" i="10"/>
  <c r="P968" i="10"/>
  <c r="J968" i="10"/>
  <c r="BE968" i="10" s="1"/>
  <c r="BK962" i="10"/>
  <c r="BI962" i="10"/>
  <c r="BH962" i="10"/>
  <c r="BG962" i="10"/>
  <c r="BF962" i="10"/>
  <c r="T962" i="10"/>
  <c r="R962" i="10"/>
  <c r="P962" i="10"/>
  <c r="J962" i="10"/>
  <c r="BE962" i="10" s="1"/>
  <c r="BK961" i="10"/>
  <c r="T961" i="10"/>
  <c r="P961" i="10"/>
  <c r="J961" i="10"/>
  <c r="BK959" i="10"/>
  <c r="BK958" i="10" s="1"/>
  <c r="J958" i="10" s="1"/>
  <c r="BI959" i="10"/>
  <c r="BH959" i="10"/>
  <c r="BG959" i="10"/>
  <c r="BF959" i="10"/>
  <c r="T959" i="10"/>
  <c r="R959" i="10"/>
  <c r="P959" i="10"/>
  <c r="P958" i="10" s="1"/>
  <c r="J959" i="10"/>
  <c r="BE959" i="10" s="1"/>
  <c r="T958" i="10"/>
  <c r="R958" i="10"/>
  <c r="BK955" i="10"/>
  <c r="BI955" i="10"/>
  <c r="BH955" i="10"/>
  <c r="BG955" i="10"/>
  <c r="BF955" i="10"/>
  <c r="BE955" i="10"/>
  <c r="T955" i="10"/>
  <c r="R955" i="10"/>
  <c r="P955" i="10"/>
  <c r="J955" i="10"/>
  <c r="BK953" i="10"/>
  <c r="BI953" i="10"/>
  <c r="BH953" i="10"/>
  <c r="BG953" i="10"/>
  <c r="BF953" i="10"/>
  <c r="T953" i="10"/>
  <c r="R953" i="10"/>
  <c r="P953" i="10"/>
  <c r="J953" i="10"/>
  <c r="BE953" i="10" s="1"/>
  <c r="BK951" i="10"/>
  <c r="BI951" i="10"/>
  <c r="BH951" i="10"/>
  <c r="BG951" i="10"/>
  <c r="BF951" i="10"/>
  <c r="T951" i="10"/>
  <c r="R951" i="10"/>
  <c r="P951" i="10"/>
  <c r="J951" i="10"/>
  <c r="BE951" i="10" s="1"/>
  <c r="BK949" i="10"/>
  <c r="BI949" i="10"/>
  <c r="BH949" i="10"/>
  <c r="BG949" i="10"/>
  <c r="BF949" i="10"/>
  <c r="T949" i="10"/>
  <c r="R949" i="10"/>
  <c r="P949" i="10"/>
  <c r="J949" i="10"/>
  <c r="BE949" i="10" s="1"/>
  <c r="BK946" i="10"/>
  <c r="BI946" i="10"/>
  <c r="BH946" i="10"/>
  <c r="BG946" i="10"/>
  <c r="BF946" i="10"/>
  <c r="T946" i="10"/>
  <c r="R946" i="10"/>
  <c r="P946" i="10"/>
  <c r="J946" i="10"/>
  <c r="BE946" i="10" s="1"/>
  <c r="BK943" i="10"/>
  <c r="BI943" i="10"/>
  <c r="BH943" i="10"/>
  <c r="BG943" i="10"/>
  <c r="BF943" i="10"/>
  <c r="T943" i="10"/>
  <c r="R943" i="10"/>
  <c r="P943" i="10"/>
  <c r="J943" i="10"/>
  <c r="BE943" i="10" s="1"/>
  <c r="BK940" i="10"/>
  <c r="BI940" i="10"/>
  <c r="BH940" i="10"/>
  <c r="BG940" i="10"/>
  <c r="BF940" i="10"/>
  <c r="T940" i="10"/>
  <c r="R940" i="10"/>
  <c r="P940" i="10"/>
  <c r="J940" i="10"/>
  <c r="BE940" i="10" s="1"/>
  <c r="BK937" i="10"/>
  <c r="BI937" i="10"/>
  <c r="BH937" i="10"/>
  <c r="BG937" i="10"/>
  <c r="BF937" i="10"/>
  <c r="T937" i="10"/>
  <c r="R937" i="10"/>
  <c r="P937" i="10"/>
  <c r="J937" i="10"/>
  <c r="BE937" i="10" s="1"/>
  <c r="BK934" i="10"/>
  <c r="BI934" i="10"/>
  <c r="BH934" i="10"/>
  <c r="BG934" i="10"/>
  <c r="BF934" i="10"/>
  <c r="BE934" i="10"/>
  <c r="T934" i="10"/>
  <c r="R934" i="10"/>
  <c r="P934" i="10"/>
  <c r="J934" i="10"/>
  <c r="BK931" i="10"/>
  <c r="BI931" i="10"/>
  <c r="BH931" i="10"/>
  <c r="BG931" i="10"/>
  <c r="BF931" i="10"/>
  <c r="T931" i="10"/>
  <c r="R931" i="10"/>
  <c r="P931" i="10"/>
  <c r="J931" i="10"/>
  <c r="BE931" i="10" s="1"/>
  <c r="BK930" i="10"/>
  <c r="T930" i="10"/>
  <c r="P930" i="10"/>
  <c r="J930" i="10"/>
  <c r="BK927" i="10"/>
  <c r="BI927" i="10"/>
  <c r="BH927" i="10"/>
  <c r="BG927" i="10"/>
  <c r="BF927" i="10"/>
  <c r="T927" i="10"/>
  <c r="R927" i="10"/>
  <c r="P927" i="10"/>
  <c r="J927" i="10"/>
  <c r="BE927" i="10" s="1"/>
  <c r="BK924" i="10"/>
  <c r="BI924" i="10"/>
  <c r="BH924" i="10"/>
  <c r="BG924" i="10"/>
  <c r="BF924" i="10"/>
  <c r="T924" i="10"/>
  <c r="R924" i="10"/>
  <c r="P924" i="10"/>
  <c r="J924" i="10"/>
  <c r="BE924" i="10" s="1"/>
  <c r="BK919" i="10"/>
  <c r="BI919" i="10"/>
  <c r="BH919" i="10"/>
  <c r="BG919" i="10"/>
  <c r="BF919" i="10"/>
  <c r="T919" i="10"/>
  <c r="R919" i="10"/>
  <c r="P919" i="10"/>
  <c r="J919" i="10"/>
  <c r="BE919" i="10" s="1"/>
  <c r="BK914" i="10"/>
  <c r="BI914" i="10"/>
  <c r="BH914" i="10"/>
  <c r="BG914" i="10"/>
  <c r="BF914" i="10"/>
  <c r="T914" i="10"/>
  <c r="R914" i="10"/>
  <c r="P914" i="10"/>
  <c r="J914" i="10"/>
  <c r="BE914" i="10" s="1"/>
  <c r="BK909" i="10"/>
  <c r="BI909" i="10"/>
  <c r="BH909" i="10"/>
  <c r="BG909" i="10"/>
  <c r="BF909" i="10"/>
  <c r="T909" i="10"/>
  <c r="R909" i="10"/>
  <c r="P909" i="10"/>
  <c r="J909" i="10"/>
  <c r="BE909" i="10" s="1"/>
  <c r="BK905" i="10"/>
  <c r="BI905" i="10"/>
  <c r="BH905" i="10"/>
  <c r="BG905" i="10"/>
  <c r="BF905" i="10"/>
  <c r="T905" i="10"/>
  <c r="R905" i="10"/>
  <c r="P905" i="10"/>
  <c r="J905" i="10"/>
  <c r="BE905" i="10" s="1"/>
  <c r="BK897" i="10"/>
  <c r="BI897" i="10"/>
  <c r="BH897" i="10"/>
  <c r="BG897" i="10"/>
  <c r="BF897" i="10"/>
  <c r="T897" i="10"/>
  <c r="R897" i="10"/>
  <c r="P897" i="10"/>
  <c r="J897" i="10"/>
  <c r="BE897" i="10" s="1"/>
  <c r="BK894" i="10"/>
  <c r="BI894" i="10"/>
  <c r="BH894" i="10"/>
  <c r="BG894" i="10"/>
  <c r="BF894" i="10"/>
  <c r="T894" i="10"/>
  <c r="R894" i="10"/>
  <c r="P894" i="10"/>
  <c r="J894" i="10"/>
  <c r="BE894" i="10" s="1"/>
  <c r="BK882" i="10"/>
  <c r="BI882" i="10"/>
  <c r="BH882" i="10"/>
  <c r="BG882" i="10"/>
  <c r="BF882" i="10"/>
  <c r="T882" i="10"/>
  <c r="R882" i="10"/>
  <c r="P882" i="10"/>
  <c r="J882" i="10"/>
  <c r="BE882" i="10" s="1"/>
  <c r="R881" i="10"/>
  <c r="BK878" i="10"/>
  <c r="BI878" i="10"/>
  <c r="BH878" i="10"/>
  <c r="BG878" i="10"/>
  <c r="BF878" i="10"/>
  <c r="T878" i="10"/>
  <c r="R878" i="10"/>
  <c r="P878" i="10"/>
  <c r="J878" i="10"/>
  <c r="BE878" i="10" s="1"/>
  <c r="BK876" i="10"/>
  <c r="BI876" i="10"/>
  <c r="BH876" i="10"/>
  <c r="BG876" i="10"/>
  <c r="BF876" i="10"/>
  <c r="T876" i="10"/>
  <c r="R876" i="10"/>
  <c r="P876" i="10"/>
  <c r="J876" i="10"/>
  <c r="BE876" i="10" s="1"/>
  <c r="BK873" i="10"/>
  <c r="BI873" i="10"/>
  <c r="BH873" i="10"/>
  <c r="BG873" i="10"/>
  <c r="BF873" i="10"/>
  <c r="BE873" i="10"/>
  <c r="T873" i="10"/>
  <c r="R873" i="10"/>
  <c r="P873" i="10"/>
  <c r="J873" i="10"/>
  <c r="BK870" i="10"/>
  <c r="BI870" i="10"/>
  <c r="BH870" i="10"/>
  <c r="BG870" i="10"/>
  <c r="BF870" i="10"/>
  <c r="T870" i="10"/>
  <c r="R870" i="10"/>
  <c r="P870" i="10"/>
  <c r="J870" i="10"/>
  <c r="BE870" i="10" s="1"/>
  <c r="BK866" i="10"/>
  <c r="BI866" i="10"/>
  <c r="BH866" i="10"/>
  <c r="BG866" i="10"/>
  <c r="BF866" i="10"/>
  <c r="T866" i="10"/>
  <c r="R866" i="10"/>
  <c r="P866" i="10"/>
  <c r="J866" i="10"/>
  <c r="BE866" i="10" s="1"/>
  <c r="BK862" i="10"/>
  <c r="BI862" i="10"/>
  <c r="BH862" i="10"/>
  <c r="BG862" i="10"/>
  <c r="BF862" i="10"/>
  <c r="T862" i="10"/>
  <c r="R862" i="10"/>
  <c r="P862" i="10"/>
  <c r="J862" i="10"/>
  <c r="BE862" i="10" s="1"/>
  <c r="BK853" i="10"/>
  <c r="BI853" i="10"/>
  <c r="BH853" i="10"/>
  <c r="BG853" i="10"/>
  <c r="BF853" i="10"/>
  <c r="T853" i="10"/>
  <c r="R853" i="10"/>
  <c r="P853" i="10"/>
  <c r="J853" i="10"/>
  <c r="BE853" i="10" s="1"/>
  <c r="BK850" i="10"/>
  <c r="BI850" i="10"/>
  <c r="BH850" i="10"/>
  <c r="BG850" i="10"/>
  <c r="BF850" i="10"/>
  <c r="T850" i="10"/>
  <c r="R850" i="10"/>
  <c r="P850" i="10"/>
  <c r="J850" i="10"/>
  <c r="BE850" i="10" s="1"/>
  <c r="BK844" i="10"/>
  <c r="BI844" i="10"/>
  <c r="BH844" i="10"/>
  <c r="BG844" i="10"/>
  <c r="BF844" i="10"/>
  <c r="T844" i="10"/>
  <c r="R844" i="10"/>
  <c r="P844" i="10"/>
  <c r="J844" i="10"/>
  <c r="BE844" i="10" s="1"/>
  <c r="BK840" i="10"/>
  <c r="BI840" i="10"/>
  <c r="BH840" i="10"/>
  <c r="BG840" i="10"/>
  <c r="BF840" i="10"/>
  <c r="T840" i="10"/>
  <c r="R840" i="10"/>
  <c r="P840" i="10"/>
  <c r="J840" i="10"/>
  <c r="BE840" i="10" s="1"/>
  <c r="BK835" i="10"/>
  <c r="BI835" i="10"/>
  <c r="BH835" i="10"/>
  <c r="BG835" i="10"/>
  <c r="BF835" i="10"/>
  <c r="BE835" i="10"/>
  <c r="T835" i="10"/>
  <c r="R835" i="10"/>
  <c r="P835" i="10"/>
  <c r="J835" i="10"/>
  <c r="BK834" i="10"/>
  <c r="T834" i="10"/>
  <c r="P834" i="10"/>
  <c r="J834" i="10"/>
  <c r="BK831" i="10"/>
  <c r="BI831" i="10"/>
  <c r="BH831" i="10"/>
  <c r="BG831" i="10"/>
  <c r="BF831" i="10"/>
  <c r="T831" i="10"/>
  <c r="R831" i="10"/>
  <c r="P831" i="10"/>
  <c r="J831" i="10"/>
  <c r="BE831" i="10" s="1"/>
  <c r="BK825" i="10"/>
  <c r="BI825" i="10"/>
  <c r="BH825" i="10"/>
  <c r="BG825" i="10"/>
  <c r="BF825" i="10"/>
  <c r="T825" i="10"/>
  <c r="R825" i="10"/>
  <c r="P825" i="10"/>
  <c r="J825" i="10"/>
  <c r="BE825" i="10" s="1"/>
  <c r="BK822" i="10"/>
  <c r="BI822" i="10"/>
  <c r="BH822" i="10"/>
  <c r="BG822" i="10"/>
  <c r="BF822" i="10"/>
  <c r="T822" i="10"/>
  <c r="R822" i="10"/>
  <c r="P822" i="10"/>
  <c r="J822" i="10"/>
  <c r="BE822" i="10" s="1"/>
  <c r="BK817" i="10"/>
  <c r="BI817" i="10"/>
  <c r="BH817" i="10"/>
  <c r="BG817" i="10"/>
  <c r="BF817" i="10"/>
  <c r="T817" i="10"/>
  <c r="R817" i="10"/>
  <c r="P817" i="10"/>
  <c r="J817" i="10"/>
  <c r="BE817" i="10" s="1"/>
  <c r="BK813" i="10"/>
  <c r="BI813" i="10"/>
  <c r="BH813" i="10"/>
  <c r="BG813" i="10"/>
  <c r="BF813" i="10"/>
  <c r="T813" i="10"/>
  <c r="R813" i="10"/>
  <c r="P813" i="10"/>
  <c r="J813" i="10"/>
  <c r="BE813" i="10" s="1"/>
  <c r="BK809" i="10"/>
  <c r="BI809" i="10"/>
  <c r="BH809" i="10"/>
  <c r="BG809" i="10"/>
  <c r="BF809" i="10"/>
  <c r="T809" i="10"/>
  <c r="R809" i="10"/>
  <c r="P809" i="10"/>
  <c r="J809" i="10"/>
  <c r="BE809" i="10" s="1"/>
  <c r="BK801" i="10"/>
  <c r="BI801" i="10"/>
  <c r="BH801" i="10"/>
  <c r="BG801" i="10"/>
  <c r="BF801" i="10"/>
  <c r="T801" i="10"/>
  <c r="R801" i="10"/>
  <c r="P801" i="10"/>
  <c r="J801" i="10"/>
  <c r="BE801" i="10" s="1"/>
  <c r="BK795" i="10"/>
  <c r="BI795" i="10"/>
  <c r="BH795" i="10"/>
  <c r="BG795" i="10"/>
  <c r="BF795" i="10"/>
  <c r="T795" i="10"/>
  <c r="R795" i="10"/>
  <c r="P795" i="10"/>
  <c r="J795" i="10"/>
  <c r="BE795" i="10" s="1"/>
  <c r="BK791" i="10"/>
  <c r="BI791" i="10"/>
  <c r="BH791" i="10"/>
  <c r="BG791" i="10"/>
  <c r="BF791" i="10"/>
  <c r="T791" i="10"/>
  <c r="R791" i="10"/>
  <c r="P791" i="10"/>
  <c r="J791" i="10"/>
  <c r="BE791" i="10" s="1"/>
  <c r="BK784" i="10"/>
  <c r="BI784" i="10"/>
  <c r="BH784" i="10"/>
  <c r="BG784" i="10"/>
  <c r="BF784" i="10"/>
  <c r="T784" i="10"/>
  <c r="R784" i="10"/>
  <c r="P784" i="10"/>
  <c r="J784" i="10"/>
  <c r="BE784" i="10" s="1"/>
  <c r="BK779" i="10"/>
  <c r="BI779" i="10"/>
  <c r="BH779" i="10"/>
  <c r="BG779" i="10"/>
  <c r="BF779" i="10"/>
  <c r="T779" i="10"/>
  <c r="T778" i="10" s="1"/>
  <c r="R779" i="10"/>
  <c r="R778" i="10" s="1"/>
  <c r="P779" i="10"/>
  <c r="J779" i="10"/>
  <c r="BE779" i="10" s="1"/>
  <c r="BK778" i="10"/>
  <c r="BK774" i="10"/>
  <c r="BI774" i="10"/>
  <c r="BH774" i="10"/>
  <c r="BG774" i="10"/>
  <c r="BF774" i="10"/>
  <c r="T774" i="10"/>
  <c r="R774" i="10"/>
  <c r="P774" i="10"/>
  <c r="J774" i="10"/>
  <c r="BE774" i="10" s="1"/>
  <c r="BK771" i="10"/>
  <c r="BI771" i="10"/>
  <c r="BH771" i="10"/>
  <c r="BG771" i="10"/>
  <c r="BF771" i="10"/>
  <c r="T771" i="10"/>
  <c r="R771" i="10"/>
  <c r="P771" i="10"/>
  <c r="J771" i="10"/>
  <c r="BE771" i="10" s="1"/>
  <c r="BK767" i="10"/>
  <c r="BI767" i="10"/>
  <c r="BH767" i="10"/>
  <c r="BG767" i="10"/>
  <c r="BF767" i="10"/>
  <c r="T767" i="10"/>
  <c r="R767" i="10"/>
  <c r="P767" i="10"/>
  <c r="J767" i="10"/>
  <c r="BE767" i="10" s="1"/>
  <c r="BK764" i="10"/>
  <c r="BI764" i="10"/>
  <c r="BH764" i="10"/>
  <c r="BG764" i="10"/>
  <c r="BF764" i="10"/>
  <c r="T764" i="10"/>
  <c r="R764" i="10"/>
  <c r="P764" i="10"/>
  <c r="J764" i="10"/>
  <c r="BE764" i="10" s="1"/>
  <c r="BK761" i="10"/>
  <c r="BI761" i="10"/>
  <c r="BH761" i="10"/>
  <c r="BG761" i="10"/>
  <c r="BF761" i="10"/>
  <c r="T761" i="10"/>
  <c r="T760" i="10" s="1"/>
  <c r="R761" i="10"/>
  <c r="R760" i="10" s="1"/>
  <c r="P761" i="10"/>
  <c r="J761" i="10"/>
  <c r="BE761" i="10" s="1"/>
  <c r="BK760" i="10"/>
  <c r="J760" i="10" s="1"/>
  <c r="J74" i="10" s="1"/>
  <c r="BK756" i="10"/>
  <c r="BI756" i="10"/>
  <c r="BH756" i="10"/>
  <c r="BG756" i="10"/>
  <c r="BF756" i="10"/>
  <c r="T756" i="10"/>
  <c r="R756" i="10"/>
  <c r="P756" i="10"/>
  <c r="J756" i="10"/>
  <c r="BE756" i="10" s="1"/>
  <c r="BK754" i="10"/>
  <c r="BI754" i="10"/>
  <c r="BH754" i="10"/>
  <c r="BG754" i="10"/>
  <c r="BF754" i="10"/>
  <c r="BE754" i="10"/>
  <c r="T754" i="10"/>
  <c r="R754" i="10"/>
  <c r="P754" i="10"/>
  <c r="J754" i="10"/>
  <c r="BK749" i="10"/>
  <c r="BI749" i="10"/>
  <c r="BH749" i="10"/>
  <c r="BG749" i="10"/>
  <c r="BF749" i="10"/>
  <c r="T749" i="10"/>
  <c r="R749" i="10"/>
  <c r="P749" i="10"/>
  <c r="J749" i="10"/>
  <c r="BE749" i="10" s="1"/>
  <c r="BK744" i="10"/>
  <c r="BI744" i="10"/>
  <c r="BH744" i="10"/>
  <c r="BG744" i="10"/>
  <c r="BF744" i="10"/>
  <c r="T744" i="10"/>
  <c r="R744" i="10"/>
  <c r="P744" i="10"/>
  <c r="J744" i="10"/>
  <c r="BE744" i="10" s="1"/>
  <c r="BK737" i="10"/>
  <c r="BI737" i="10"/>
  <c r="BH737" i="10"/>
  <c r="BG737" i="10"/>
  <c r="BF737" i="10"/>
  <c r="T737" i="10"/>
  <c r="R737" i="10"/>
  <c r="P737" i="10"/>
  <c r="J737" i="10"/>
  <c r="BE737" i="10" s="1"/>
  <c r="BK732" i="10"/>
  <c r="BI732" i="10"/>
  <c r="BH732" i="10"/>
  <c r="BG732" i="10"/>
  <c r="BF732" i="10"/>
  <c r="T732" i="10"/>
  <c r="R732" i="10"/>
  <c r="P732" i="10"/>
  <c r="J732" i="10"/>
  <c r="BE732" i="10" s="1"/>
  <c r="BK727" i="10"/>
  <c r="BI727" i="10"/>
  <c r="BH727" i="10"/>
  <c r="BG727" i="10"/>
  <c r="BF727" i="10"/>
  <c r="T727" i="10"/>
  <c r="R727" i="10"/>
  <c r="P727" i="10"/>
  <c r="J727" i="10"/>
  <c r="BE727" i="10" s="1"/>
  <c r="BK722" i="10"/>
  <c r="BI722" i="10"/>
  <c r="BH722" i="10"/>
  <c r="BG722" i="10"/>
  <c r="BF722" i="10"/>
  <c r="T722" i="10"/>
  <c r="R722" i="10"/>
  <c r="P722" i="10"/>
  <c r="J722" i="10"/>
  <c r="BE722" i="10" s="1"/>
  <c r="BK721" i="10"/>
  <c r="T721" i="10"/>
  <c r="P721" i="10"/>
  <c r="J721" i="10"/>
  <c r="BK715" i="10"/>
  <c r="BI715" i="10"/>
  <c r="BH715" i="10"/>
  <c r="BG715" i="10"/>
  <c r="BF715" i="10"/>
  <c r="T715" i="10"/>
  <c r="R715" i="10"/>
  <c r="P715" i="10"/>
  <c r="J715" i="10"/>
  <c r="BE715" i="10" s="1"/>
  <c r="BK710" i="10"/>
  <c r="BI710" i="10"/>
  <c r="BH710" i="10"/>
  <c r="BG710" i="10"/>
  <c r="BF710" i="10"/>
  <c r="T710" i="10"/>
  <c r="R710" i="10"/>
  <c r="P710" i="10"/>
  <c r="J710" i="10"/>
  <c r="BE710" i="10" s="1"/>
  <c r="BK705" i="10"/>
  <c r="BI705" i="10"/>
  <c r="BH705" i="10"/>
  <c r="BG705" i="10"/>
  <c r="BF705" i="10"/>
  <c r="T705" i="10"/>
  <c r="R705" i="10"/>
  <c r="P705" i="10"/>
  <c r="J705" i="10"/>
  <c r="BE705" i="10" s="1"/>
  <c r="BK699" i="10"/>
  <c r="BI699" i="10"/>
  <c r="BH699" i="10"/>
  <c r="BG699" i="10"/>
  <c r="BF699" i="10"/>
  <c r="T699" i="10"/>
  <c r="R699" i="10"/>
  <c r="P699" i="10"/>
  <c r="J699" i="10"/>
  <c r="BE699" i="10" s="1"/>
  <c r="BK694" i="10"/>
  <c r="BI694" i="10"/>
  <c r="BH694" i="10"/>
  <c r="BG694" i="10"/>
  <c r="BF694" i="10"/>
  <c r="T694" i="10"/>
  <c r="R694" i="10"/>
  <c r="P694" i="10"/>
  <c r="J694" i="10"/>
  <c r="BE694" i="10" s="1"/>
  <c r="BK689" i="10"/>
  <c r="BI689" i="10"/>
  <c r="BH689" i="10"/>
  <c r="BG689" i="10"/>
  <c r="BF689" i="10"/>
  <c r="T689" i="10"/>
  <c r="R689" i="10"/>
  <c r="P689" i="10"/>
  <c r="J689" i="10"/>
  <c r="BE689" i="10" s="1"/>
  <c r="BK680" i="10"/>
  <c r="BI680" i="10"/>
  <c r="BH680" i="10"/>
  <c r="BG680" i="10"/>
  <c r="BF680" i="10"/>
  <c r="T680" i="10"/>
  <c r="R680" i="10"/>
  <c r="P680" i="10"/>
  <c r="J680" i="10"/>
  <c r="BE680" i="10" s="1"/>
  <c r="BK674" i="10"/>
  <c r="BI674" i="10"/>
  <c r="BH674" i="10"/>
  <c r="BG674" i="10"/>
  <c r="BF674" i="10"/>
  <c r="T674" i="10"/>
  <c r="R674" i="10"/>
  <c r="P674" i="10"/>
  <c r="J674" i="10"/>
  <c r="BE674" i="10" s="1"/>
  <c r="BK668" i="10"/>
  <c r="BI668" i="10"/>
  <c r="BH668" i="10"/>
  <c r="BG668" i="10"/>
  <c r="BF668" i="10"/>
  <c r="T668" i="10"/>
  <c r="R668" i="10"/>
  <c r="P668" i="10"/>
  <c r="J668" i="10"/>
  <c r="BE668" i="10" s="1"/>
  <c r="BK665" i="10"/>
  <c r="BI665" i="10"/>
  <c r="BH665" i="10"/>
  <c r="BG665" i="10"/>
  <c r="BF665" i="10"/>
  <c r="T665" i="10"/>
  <c r="R665" i="10"/>
  <c r="P665" i="10"/>
  <c r="J665" i="10"/>
  <c r="BE665" i="10" s="1"/>
  <c r="BK660" i="10"/>
  <c r="BI660" i="10"/>
  <c r="BH660" i="10"/>
  <c r="BG660" i="10"/>
  <c r="BF660" i="10"/>
  <c r="T660" i="10"/>
  <c r="R660" i="10"/>
  <c r="P660" i="10"/>
  <c r="J660" i="10"/>
  <c r="BE660" i="10" s="1"/>
  <c r="BK654" i="10"/>
  <c r="BI654" i="10"/>
  <c r="BH654" i="10"/>
  <c r="BG654" i="10"/>
  <c r="BF654" i="10"/>
  <c r="T654" i="10"/>
  <c r="R654" i="10"/>
  <c r="P654" i="10"/>
  <c r="J654" i="10"/>
  <c r="BE654" i="10" s="1"/>
  <c r="BK648" i="10"/>
  <c r="BI648" i="10"/>
  <c r="BH648" i="10"/>
  <c r="BG648" i="10"/>
  <c r="BF648" i="10"/>
  <c r="T648" i="10"/>
  <c r="R648" i="10"/>
  <c r="P648" i="10"/>
  <c r="J648" i="10"/>
  <c r="BE648" i="10" s="1"/>
  <c r="BK639" i="10"/>
  <c r="BI639" i="10"/>
  <c r="BH639" i="10"/>
  <c r="BG639" i="10"/>
  <c r="BF639" i="10"/>
  <c r="T639" i="10"/>
  <c r="R639" i="10"/>
  <c r="P639" i="10"/>
  <c r="J639" i="10"/>
  <c r="BE639" i="10" s="1"/>
  <c r="BK634" i="10"/>
  <c r="BI634" i="10"/>
  <c r="BH634" i="10"/>
  <c r="BG634" i="10"/>
  <c r="BF634" i="10"/>
  <c r="T634" i="10"/>
  <c r="T625" i="10" s="1"/>
  <c r="R634" i="10"/>
  <c r="P634" i="10"/>
  <c r="J634" i="10"/>
  <c r="BE634" i="10" s="1"/>
  <c r="BK626" i="10"/>
  <c r="BK625" i="10" s="1"/>
  <c r="J625" i="10" s="1"/>
  <c r="BI626" i="10"/>
  <c r="BH626" i="10"/>
  <c r="BG626" i="10"/>
  <c r="BF626" i="10"/>
  <c r="T626" i="10"/>
  <c r="R626" i="10"/>
  <c r="P626" i="10"/>
  <c r="P625" i="10" s="1"/>
  <c r="J626" i="10"/>
  <c r="BE626" i="10" s="1"/>
  <c r="R625" i="10"/>
  <c r="BK618" i="10"/>
  <c r="BI618" i="10"/>
  <c r="BH618" i="10"/>
  <c r="BG618" i="10"/>
  <c r="BF618" i="10"/>
  <c r="BE618" i="10"/>
  <c r="T618" i="10"/>
  <c r="R618" i="10"/>
  <c r="P618" i="10"/>
  <c r="J618" i="10"/>
  <c r="BK616" i="10"/>
  <c r="BI616" i="10"/>
  <c r="BH616" i="10"/>
  <c r="BG616" i="10"/>
  <c r="BF616" i="10"/>
  <c r="T616" i="10"/>
  <c r="R616" i="10"/>
  <c r="P616" i="10"/>
  <c r="J616" i="10"/>
  <c r="BE616" i="10" s="1"/>
  <c r="BK612" i="10"/>
  <c r="BI612" i="10"/>
  <c r="BH612" i="10"/>
  <c r="BG612" i="10"/>
  <c r="BF612" i="10"/>
  <c r="T612" i="10"/>
  <c r="R612" i="10"/>
  <c r="P612" i="10"/>
  <c r="J612" i="10"/>
  <c r="BE612" i="10" s="1"/>
  <c r="BK606" i="10"/>
  <c r="BI606" i="10"/>
  <c r="BH606" i="10"/>
  <c r="BG606" i="10"/>
  <c r="BF606" i="10"/>
  <c r="T606" i="10"/>
  <c r="R606" i="10"/>
  <c r="R599" i="10" s="1"/>
  <c r="P606" i="10"/>
  <c r="J606" i="10"/>
  <c r="BE606" i="10" s="1"/>
  <c r="BK600" i="10"/>
  <c r="BI600" i="10"/>
  <c r="BH600" i="10"/>
  <c r="BG600" i="10"/>
  <c r="BF600" i="10"/>
  <c r="T600" i="10"/>
  <c r="R600" i="10"/>
  <c r="P600" i="10"/>
  <c r="J600" i="10"/>
  <c r="BE600" i="10" s="1"/>
  <c r="BK599" i="10"/>
  <c r="T599" i="10"/>
  <c r="P599" i="10"/>
  <c r="J599" i="10"/>
  <c r="BK591" i="10"/>
  <c r="BI591" i="10"/>
  <c r="BH591" i="10"/>
  <c r="BG591" i="10"/>
  <c r="BF591" i="10"/>
  <c r="T591" i="10"/>
  <c r="R591" i="10"/>
  <c r="P591" i="10"/>
  <c r="J591" i="10"/>
  <c r="BE591" i="10" s="1"/>
  <c r="BK588" i="10"/>
  <c r="BI588" i="10"/>
  <c r="BH588" i="10"/>
  <c r="BG588" i="10"/>
  <c r="BF588" i="10"/>
  <c r="T588" i="10"/>
  <c r="R588" i="10"/>
  <c r="P588" i="10"/>
  <c r="J588" i="10"/>
  <c r="BE588" i="10" s="1"/>
  <c r="BK584" i="10"/>
  <c r="BI584" i="10"/>
  <c r="BH584" i="10"/>
  <c r="BG584" i="10"/>
  <c r="BF584" i="10"/>
  <c r="T584" i="10"/>
  <c r="R584" i="10"/>
  <c r="P584" i="10"/>
  <c r="J584" i="10"/>
  <c r="BE584" i="10" s="1"/>
  <c r="BK581" i="10"/>
  <c r="BI581" i="10"/>
  <c r="BH581" i="10"/>
  <c r="BG581" i="10"/>
  <c r="BF581" i="10"/>
  <c r="T581" i="10"/>
  <c r="R581" i="10"/>
  <c r="P581" i="10"/>
  <c r="J581" i="10"/>
  <c r="BE581" i="10" s="1"/>
  <c r="BK578" i="10"/>
  <c r="BI578" i="10"/>
  <c r="BH578" i="10"/>
  <c r="BG578" i="10"/>
  <c r="BF578" i="10"/>
  <c r="T578" i="10"/>
  <c r="R578" i="10"/>
  <c r="P578" i="10"/>
  <c r="J578" i="10"/>
  <c r="BE578" i="10" s="1"/>
  <c r="BK574" i="10"/>
  <c r="BK568" i="10" s="1"/>
  <c r="J568" i="10" s="1"/>
  <c r="J70" i="10" s="1"/>
  <c r="BI574" i="10"/>
  <c r="BH574" i="10"/>
  <c r="BG574" i="10"/>
  <c r="BF574" i="10"/>
  <c r="T574" i="10"/>
  <c r="R574" i="10"/>
  <c r="P574" i="10"/>
  <c r="J574" i="10"/>
  <c r="BE574" i="10" s="1"/>
  <c r="BK569" i="10"/>
  <c r="BI569" i="10"/>
  <c r="BH569" i="10"/>
  <c r="BG569" i="10"/>
  <c r="BF569" i="10"/>
  <c r="T569" i="10"/>
  <c r="R569" i="10"/>
  <c r="R568" i="10" s="1"/>
  <c r="P569" i="10"/>
  <c r="J569" i="10"/>
  <c r="BE569" i="10" s="1"/>
  <c r="BK565" i="10"/>
  <c r="BI565" i="10"/>
  <c r="BH565" i="10"/>
  <c r="BG565" i="10"/>
  <c r="BF565" i="10"/>
  <c r="T565" i="10"/>
  <c r="R565" i="10"/>
  <c r="P565" i="10"/>
  <c r="J565" i="10"/>
  <c r="BE565" i="10" s="1"/>
  <c r="BK562" i="10"/>
  <c r="BI562" i="10"/>
  <c r="BH562" i="10"/>
  <c r="BG562" i="10"/>
  <c r="BF562" i="10"/>
  <c r="T562" i="10"/>
  <c r="R562" i="10"/>
  <c r="P562" i="10"/>
  <c r="J562" i="10"/>
  <c r="BE562" i="10" s="1"/>
  <c r="BK557" i="10"/>
  <c r="BI557" i="10"/>
  <c r="BH557" i="10"/>
  <c r="BG557" i="10"/>
  <c r="BF557" i="10"/>
  <c r="T557" i="10"/>
  <c r="R557" i="10"/>
  <c r="P557" i="10"/>
  <c r="J557" i="10"/>
  <c r="BE557" i="10" s="1"/>
  <c r="BK556" i="10"/>
  <c r="T556" i="10"/>
  <c r="P556" i="10"/>
  <c r="J556" i="10"/>
  <c r="BK551" i="10"/>
  <c r="BK550" i="10" s="1"/>
  <c r="J550" i="10" s="1"/>
  <c r="BI551" i="10"/>
  <c r="BH551" i="10"/>
  <c r="BG551" i="10"/>
  <c r="BF551" i="10"/>
  <c r="T551" i="10"/>
  <c r="T550" i="10" s="1"/>
  <c r="R551" i="10"/>
  <c r="P551" i="10"/>
  <c r="P550" i="10" s="1"/>
  <c r="J551" i="10"/>
  <c r="BE551" i="10" s="1"/>
  <c r="R550" i="10"/>
  <c r="BK548" i="10"/>
  <c r="BI548" i="10"/>
  <c r="BH548" i="10"/>
  <c r="BG548" i="10"/>
  <c r="BF548" i="10"/>
  <c r="T548" i="10"/>
  <c r="R548" i="10"/>
  <c r="R547" i="10" s="1"/>
  <c r="P548" i="10"/>
  <c r="J548" i="10"/>
  <c r="BE548" i="10" s="1"/>
  <c r="BK547" i="10"/>
  <c r="T547" i="10"/>
  <c r="P547" i="10"/>
  <c r="J547" i="10"/>
  <c r="BK541" i="10"/>
  <c r="BI541" i="10"/>
  <c r="BH541" i="10"/>
  <c r="BG541" i="10"/>
  <c r="BF541" i="10"/>
  <c r="T541" i="10"/>
  <c r="R541" i="10"/>
  <c r="P541" i="10"/>
  <c r="J541" i="10"/>
  <c r="BE541" i="10" s="1"/>
  <c r="BK539" i="10"/>
  <c r="BI539" i="10"/>
  <c r="BH539" i="10"/>
  <c r="BG539" i="10"/>
  <c r="BF539" i="10"/>
  <c r="T539" i="10"/>
  <c r="R539" i="10"/>
  <c r="P539" i="10"/>
  <c r="J539" i="10"/>
  <c r="BE539" i="10" s="1"/>
  <c r="BK537" i="10"/>
  <c r="BI537" i="10"/>
  <c r="BH537" i="10"/>
  <c r="BG537" i="10"/>
  <c r="BF537" i="10"/>
  <c r="T537" i="10"/>
  <c r="R537" i="10"/>
  <c r="P537" i="10"/>
  <c r="J537" i="10"/>
  <c r="BE537" i="10" s="1"/>
  <c r="BK535" i="10"/>
  <c r="BI535" i="10"/>
  <c r="BH535" i="10"/>
  <c r="BG535" i="10"/>
  <c r="BF535" i="10"/>
  <c r="T535" i="10"/>
  <c r="R535" i="10"/>
  <c r="P535" i="10"/>
  <c r="J535" i="10"/>
  <c r="BE535" i="10" s="1"/>
  <c r="BK530" i="10"/>
  <c r="BI530" i="10"/>
  <c r="BH530" i="10"/>
  <c r="BG530" i="10"/>
  <c r="BF530" i="10"/>
  <c r="T530" i="10"/>
  <c r="R530" i="10"/>
  <c r="P530" i="10"/>
  <c r="J530" i="10"/>
  <c r="BE530" i="10" s="1"/>
  <c r="BK528" i="10"/>
  <c r="BI528" i="10"/>
  <c r="BH528" i="10"/>
  <c r="BG528" i="10"/>
  <c r="BF528" i="10"/>
  <c r="T528" i="10"/>
  <c r="R528" i="10"/>
  <c r="P528" i="10"/>
  <c r="J528" i="10"/>
  <c r="BE528" i="10" s="1"/>
  <c r="BK523" i="10"/>
  <c r="BI523" i="10"/>
  <c r="BH523" i="10"/>
  <c r="BG523" i="10"/>
  <c r="BF523" i="10"/>
  <c r="T523" i="10"/>
  <c r="R523" i="10"/>
  <c r="P523" i="10"/>
  <c r="J523" i="10"/>
  <c r="BE523" i="10" s="1"/>
  <c r="BK519" i="10"/>
  <c r="BI519" i="10"/>
  <c r="BH519" i="10"/>
  <c r="BG519" i="10"/>
  <c r="BF519" i="10"/>
  <c r="T519" i="10"/>
  <c r="R519" i="10"/>
  <c r="P519" i="10"/>
  <c r="J519" i="10"/>
  <c r="BE519" i="10" s="1"/>
  <c r="BK515" i="10"/>
  <c r="BI515" i="10"/>
  <c r="BH515" i="10"/>
  <c r="BG515" i="10"/>
  <c r="BF515" i="10"/>
  <c r="T515" i="10"/>
  <c r="R515" i="10"/>
  <c r="P515" i="10"/>
  <c r="J515" i="10"/>
  <c r="BE515" i="10" s="1"/>
  <c r="BK510" i="10"/>
  <c r="BI510" i="10"/>
  <c r="BH510" i="10"/>
  <c r="BG510" i="10"/>
  <c r="BF510" i="10"/>
  <c r="T510" i="10"/>
  <c r="R510" i="10"/>
  <c r="P510" i="10"/>
  <c r="J510" i="10"/>
  <c r="BE510" i="10" s="1"/>
  <c r="BK501" i="10"/>
  <c r="BI501" i="10"/>
  <c r="BH501" i="10"/>
  <c r="BG501" i="10"/>
  <c r="BF501" i="10"/>
  <c r="T501" i="10"/>
  <c r="R501" i="10"/>
  <c r="P501" i="10"/>
  <c r="J501" i="10"/>
  <c r="BE501" i="10" s="1"/>
  <c r="BK489" i="10"/>
  <c r="BI489" i="10"/>
  <c r="BH489" i="10"/>
  <c r="BG489" i="10"/>
  <c r="BF489" i="10"/>
  <c r="T489" i="10"/>
  <c r="R489" i="10"/>
  <c r="P489" i="10"/>
  <c r="J489" i="10"/>
  <c r="BE489" i="10" s="1"/>
  <c r="BK478" i="10"/>
  <c r="BI478" i="10"/>
  <c r="BH478" i="10"/>
  <c r="BG478" i="10"/>
  <c r="BF478" i="10"/>
  <c r="T478" i="10"/>
  <c r="R478" i="10"/>
  <c r="P478" i="10"/>
  <c r="J478" i="10"/>
  <c r="BE478" i="10" s="1"/>
  <c r="BK473" i="10"/>
  <c r="BI473" i="10"/>
  <c r="BH473" i="10"/>
  <c r="BG473" i="10"/>
  <c r="BF473" i="10"/>
  <c r="T473" i="10"/>
  <c r="R473" i="10"/>
  <c r="P473" i="10"/>
  <c r="J473" i="10"/>
  <c r="BE473" i="10" s="1"/>
  <c r="BK470" i="10"/>
  <c r="BI470" i="10"/>
  <c r="BH470" i="10"/>
  <c r="BG470" i="10"/>
  <c r="BF470" i="10"/>
  <c r="T470" i="10"/>
  <c r="R470" i="10"/>
  <c r="P470" i="10"/>
  <c r="J470" i="10"/>
  <c r="BE470" i="10" s="1"/>
  <c r="BK463" i="10"/>
  <c r="BI463" i="10"/>
  <c r="BH463" i="10"/>
  <c r="BG463" i="10"/>
  <c r="BF463" i="10"/>
  <c r="T463" i="10"/>
  <c r="R463" i="10"/>
  <c r="P463" i="10"/>
  <c r="J463" i="10"/>
  <c r="BE463" i="10" s="1"/>
  <c r="BK459" i="10"/>
  <c r="BI459" i="10"/>
  <c r="BH459" i="10"/>
  <c r="BG459" i="10"/>
  <c r="BF459" i="10"/>
  <c r="T459" i="10"/>
  <c r="R459" i="10"/>
  <c r="P459" i="10"/>
  <c r="J459" i="10"/>
  <c r="BE459" i="10" s="1"/>
  <c r="BK454" i="10"/>
  <c r="BI454" i="10"/>
  <c r="BH454" i="10"/>
  <c r="BG454" i="10"/>
  <c r="BF454" i="10"/>
  <c r="T454" i="10"/>
  <c r="R454" i="10"/>
  <c r="P454" i="10"/>
  <c r="J454" i="10"/>
  <c r="BE454" i="10" s="1"/>
  <c r="BK447" i="10"/>
  <c r="BI447" i="10"/>
  <c r="BH447" i="10"/>
  <c r="BG447" i="10"/>
  <c r="BF447" i="10"/>
  <c r="T447" i="10"/>
  <c r="R447" i="10"/>
  <c r="P447" i="10"/>
  <c r="J447" i="10"/>
  <c r="BE447" i="10" s="1"/>
  <c r="BK441" i="10"/>
  <c r="BI441" i="10"/>
  <c r="BH441" i="10"/>
  <c r="BG441" i="10"/>
  <c r="BF441" i="10"/>
  <c r="T441" i="10"/>
  <c r="R441" i="10"/>
  <c r="P441" i="10"/>
  <c r="J441" i="10"/>
  <c r="BE441" i="10" s="1"/>
  <c r="BK438" i="10"/>
  <c r="BI438" i="10"/>
  <c r="BH438" i="10"/>
  <c r="BG438" i="10"/>
  <c r="BF438" i="10"/>
  <c r="T438" i="10"/>
  <c r="R438" i="10"/>
  <c r="P438" i="10"/>
  <c r="J438" i="10"/>
  <c r="BE438" i="10" s="1"/>
  <c r="BK433" i="10"/>
  <c r="BI433" i="10"/>
  <c r="BH433" i="10"/>
  <c r="BG433" i="10"/>
  <c r="BF433" i="10"/>
  <c r="T433" i="10"/>
  <c r="R433" i="10"/>
  <c r="P433" i="10"/>
  <c r="J433" i="10"/>
  <c r="BE433" i="10" s="1"/>
  <c r="BK427" i="10"/>
  <c r="BI427" i="10"/>
  <c r="BH427" i="10"/>
  <c r="BG427" i="10"/>
  <c r="BF427" i="10"/>
  <c r="T427" i="10"/>
  <c r="R427" i="10"/>
  <c r="P427" i="10"/>
  <c r="J427" i="10"/>
  <c r="BE427" i="10" s="1"/>
  <c r="BK424" i="10"/>
  <c r="BI424" i="10"/>
  <c r="BH424" i="10"/>
  <c r="BG424" i="10"/>
  <c r="BF424" i="10"/>
  <c r="T424" i="10"/>
  <c r="R424" i="10"/>
  <c r="P424" i="10"/>
  <c r="J424" i="10"/>
  <c r="BE424" i="10" s="1"/>
  <c r="BK421" i="10"/>
  <c r="BI421" i="10"/>
  <c r="BH421" i="10"/>
  <c r="BG421" i="10"/>
  <c r="BF421" i="10"/>
  <c r="T421" i="10"/>
  <c r="R421" i="10"/>
  <c r="P421" i="10"/>
  <c r="J421" i="10"/>
  <c r="BE421" i="10" s="1"/>
  <c r="BK417" i="10"/>
  <c r="BI417" i="10"/>
  <c r="BH417" i="10"/>
  <c r="BG417" i="10"/>
  <c r="BF417" i="10"/>
  <c r="T417" i="10"/>
  <c r="R417" i="10"/>
  <c r="P417" i="10"/>
  <c r="J417" i="10"/>
  <c r="BE417" i="10" s="1"/>
  <c r="BK409" i="10"/>
  <c r="BI409" i="10"/>
  <c r="BH409" i="10"/>
  <c r="BG409" i="10"/>
  <c r="BF409" i="10"/>
  <c r="T409" i="10"/>
  <c r="R409" i="10"/>
  <c r="P409" i="10"/>
  <c r="J409" i="10"/>
  <c r="BE409" i="10" s="1"/>
  <c r="BK406" i="10"/>
  <c r="BI406" i="10"/>
  <c r="BH406" i="10"/>
  <c r="BG406" i="10"/>
  <c r="BF406" i="10"/>
  <c r="T406" i="10"/>
  <c r="R406" i="10"/>
  <c r="P406" i="10"/>
  <c r="J406" i="10"/>
  <c r="BE406" i="10" s="1"/>
  <c r="BK402" i="10"/>
  <c r="BI402" i="10"/>
  <c r="BH402" i="10"/>
  <c r="BG402" i="10"/>
  <c r="BF402" i="10"/>
  <c r="T402" i="10"/>
  <c r="R402" i="10"/>
  <c r="P402" i="10"/>
  <c r="J402" i="10"/>
  <c r="BE402" i="10" s="1"/>
  <c r="BK399" i="10"/>
  <c r="BI399" i="10"/>
  <c r="BH399" i="10"/>
  <c r="BG399" i="10"/>
  <c r="BF399" i="10"/>
  <c r="T399" i="10"/>
  <c r="R399" i="10"/>
  <c r="P399" i="10"/>
  <c r="P312" i="10" s="1"/>
  <c r="J399" i="10"/>
  <c r="BE399" i="10" s="1"/>
  <c r="BK396" i="10"/>
  <c r="BI396" i="10"/>
  <c r="BH396" i="10"/>
  <c r="BG396" i="10"/>
  <c r="BF396" i="10"/>
  <c r="T396" i="10"/>
  <c r="R396" i="10"/>
  <c r="P396" i="10"/>
  <c r="J396" i="10"/>
  <c r="BE396" i="10" s="1"/>
  <c r="BK391" i="10"/>
  <c r="BK312" i="10" s="1"/>
  <c r="J312" i="10" s="1"/>
  <c r="J66" i="10" s="1"/>
  <c r="BI391" i="10"/>
  <c r="BH391" i="10"/>
  <c r="BG391" i="10"/>
  <c r="BF391" i="10"/>
  <c r="T391" i="10"/>
  <c r="R391" i="10"/>
  <c r="P391" i="10"/>
  <c r="J391" i="10"/>
  <c r="BE391" i="10" s="1"/>
  <c r="BK383" i="10"/>
  <c r="BI383" i="10"/>
  <c r="BH383" i="10"/>
  <c r="BG383" i="10"/>
  <c r="BF383" i="10"/>
  <c r="T383" i="10"/>
  <c r="R383" i="10"/>
  <c r="P383" i="10"/>
  <c r="J383" i="10"/>
  <c r="BE383" i="10" s="1"/>
  <c r="BK379" i="10"/>
  <c r="BI379" i="10"/>
  <c r="BH379" i="10"/>
  <c r="BG379" i="10"/>
  <c r="BF379" i="10"/>
  <c r="BE379" i="10"/>
  <c r="T379" i="10"/>
  <c r="R379" i="10"/>
  <c r="P379" i="10"/>
  <c r="J379" i="10"/>
  <c r="BK374" i="10"/>
  <c r="BI374" i="10"/>
  <c r="BH374" i="10"/>
  <c r="BG374" i="10"/>
  <c r="BF374" i="10"/>
  <c r="T374" i="10"/>
  <c r="R374" i="10"/>
  <c r="P374" i="10"/>
  <c r="J374" i="10"/>
  <c r="BE374" i="10" s="1"/>
  <c r="BK367" i="10"/>
  <c r="BI367" i="10"/>
  <c r="BH367" i="10"/>
  <c r="BG367" i="10"/>
  <c r="BF367" i="10"/>
  <c r="T367" i="10"/>
  <c r="R367" i="10"/>
  <c r="P367" i="10"/>
  <c r="J367" i="10"/>
  <c r="BE367" i="10" s="1"/>
  <c r="BK363" i="10"/>
  <c r="BI363" i="10"/>
  <c r="BH363" i="10"/>
  <c r="BG363" i="10"/>
  <c r="BF363" i="10"/>
  <c r="T363" i="10"/>
  <c r="R363" i="10"/>
  <c r="P363" i="10"/>
  <c r="J363" i="10"/>
  <c r="BE363" i="10" s="1"/>
  <c r="BK360" i="10"/>
  <c r="BI360" i="10"/>
  <c r="BH360" i="10"/>
  <c r="BG360" i="10"/>
  <c r="BF360" i="10"/>
  <c r="BE360" i="10"/>
  <c r="T360" i="10"/>
  <c r="R360" i="10"/>
  <c r="P360" i="10"/>
  <c r="J360" i="10"/>
  <c r="BK344" i="10"/>
  <c r="BI344" i="10"/>
  <c r="BH344" i="10"/>
  <c r="BG344" i="10"/>
  <c r="BF344" i="10"/>
  <c r="T344" i="10"/>
  <c r="R344" i="10"/>
  <c r="P344" i="10"/>
  <c r="J344" i="10"/>
  <c r="BE344" i="10" s="1"/>
  <c r="BK342" i="10"/>
  <c r="BI342" i="10"/>
  <c r="BH342" i="10"/>
  <c r="BG342" i="10"/>
  <c r="BF342" i="10"/>
  <c r="BE342" i="10"/>
  <c r="T342" i="10"/>
  <c r="R342" i="10"/>
  <c r="P342" i="10"/>
  <c r="J342" i="10"/>
  <c r="BK337" i="10"/>
  <c r="BI337" i="10"/>
  <c r="BH337" i="10"/>
  <c r="BG337" i="10"/>
  <c r="BF337" i="10"/>
  <c r="T337" i="10"/>
  <c r="R337" i="10"/>
  <c r="P337" i="10"/>
  <c r="J337" i="10"/>
  <c r="BE337" i="10" s="1"/>
  <c r="BK332" i="10"/>
  <c r="BI332" i="10"/>
  <c r="BH332" i="10"/>
  <c r="BG332" i="10"/>
  <c r="BF332" i="10"/>
  <c r="BE332" i="10"/>
  <c r="T332" i="10"/>
  <c r="R332" i="10"/>
  <c r="P332" i="10"/>
  <c r="J332" i="10"/>
  <c r="BK328" i="10"/>
  <c r="BI328" i="10"/>
  <c r="BH328" i="10"/>
  <c r="BG328" i="10"/>
  <c r="BF328" i="10"/>
  <c r="T328" i="10"/>
  <c r="R328" i="10"/>
  <c r="P328" i="10"/>
  <c r="J328" i="10"/>
  <c r="BE328" i="10" s="1"/>
  <c r="BK318" i="10"/>
  <c r="BI318" i="10"/>
  <c r="BH318" i="10"/>
  <c r="BG318" i="10"/>
  <c r="BF318" i="10"/>
  <c r="BE318" i="10"/>
  <c r="T318" i="10"/>
  <c r="R318" i="10"/>
  <c r="P318" i="10"/>
  <c r="J318" i="10"/>
  <c r="BK313" i="10"/>
  <c r="BI313" i="10"/>
  <c r="BH313" i="10"/>
  <c r="BG313" i="10"/>
  <c r="BF313" i="10"/>
  <c r="T313" i="10"/>
  <c r="R313" i="10"/>
  <c r="R312" i="10" s="1"/>
  <c r="P313" i="10"/>
  <c r="J313" i="10"/>
  <c r="BE313" i="10" s="1"/>
  <c r="T312" i="10"/>
  <c r="BK309" i="10"/>
  <c r="BI309" i="10"/>
  <c r="BH309" i="10"/>
  <c r="BG309" i="10"/>
  <c r="BF309" i="10"/>
  <c r="T309" i="10"/>
  <c r="R309" i="10"/>
  <c r="P309" i="10"/>
  <c r="J309" i="10"/>
  <c r="BE309" i="10" s="1"/>
  <c r="BK300" i="10"/>
  <c r="BI300" i="10"/>
  <c r="BH300" i="10"/>
  <c r="BG300" i="10"/>
  <c r="BF300" i="10"/>
  <c r="T300" i="10"/>
  <c r="R300" i="10"/>
  <c r="P300" i="10"/>
  <c r="J300" i="10"/>
  <c r="BE300" i="10" s="1"/>
  <c r="BK297" i="10"/>
  <c r="BI297" i="10"/>
  <c r="BH297" i="10"/>
  <c r="BG297" i="10"/>
  <c r="BF297" i="10"/>
  <c r="T297" i="10"/>
  <c r="R297" i="10"/>
  <c r="P297" i="10"/>
  <c r="J297" i="10"/>
  <c r="BE297" i="10" s="1"/>
  <c r="BK286" i="10"/>
  <c r="BI286" i="10"/>
  <c r="BH286" i="10"/>
  <c r="BG286" i="10"/>
  <c r="BF286" i="10"/>
  <c r="T286" i="10"/>
  <c r="R286" i="10"/>
  <c r="P286" i="10"/>
  <c r="J286" i="10"/>
  <c r="BE286" i="10" s="1"/>
  <c r="BK277" i="10"/>
  <c r="BK276" i="10" s="1"/>
  <c r="J276" i="10" s="1"/>
  <c r="J65" i="10" s="1"/>
  <c r="BI277" i="10"/>
  <c r="BH277" i="10"/>
  <c r="BG277" i="10"/>
  <c r="BF277" i="10"/>
  <c r="T277" i="10"/>
  <c r="T276" i="10" s="1"/>
  <c r="R277" i="10"/>
  <c r="P277" i="10"/>
  <c r="P276" i="10" s="1"/>
  <c r="J277" i="10"/>
  <c r="BE277" i="10" s="1"/>
  <c r="R276" i="10"/>
  <c r="BK271" i="10"/>
  <c r="BI271" i="10"/>
  <c r="BH271" i="10"/>
  <c r="BG271" i="10"/>
  <c r="BF271" i="10"/>
  <c r="T271" i="10"/>
  <c r="R271" i="10"/>
  <c r="P271" i="10"/>
  <c r="J271" i="10"/>
  <c r="BE271" i="10" s="1"/>
  <c r="BK264" i="10"/>
  <c r="BI264" i="10"/>
  <c r="BH264" i="10"/>
  <c r="BG264" i="10"/>
  <c r="BF264" i="10"/>
  <c r="T264" i="10"/>
  <c r="R264" i="10"/>
  <c r="P264" i="10"/>
  <c r="J264" i="10"/>
  <c r="BE264" i="10" s="1"/>
  <c r="BK260" i="10"/>
  <c r="BI260" i="10"/>
  <c r="BH260" i="10"/>
  <c r="BG260" i="10"/>
  <c r="BF260" i="10"/>
  <c r="BE260" i="10"/>
  <c r="T260" i="10"/>
  <c r="R260" i="10"/>
  <c r="P260" i="10"/>
  <c r="J260" i="10"/>
  <c r="BK248" i="10"/>
  <c r="BI248" i="10"/>
  <c r="BH248" i="10"/>
  <c r="BG248" i="10"/>
  <c r="BF248" i="10"/>
  <c r="T248" i="10"/>
  <c r="R248" i="10"/>
  <c r="P248" i="10"/>
  <c r="J248" i="10"/>
  <c r="BE248" i="10" s="1"/>
  <c r="BK243" i="10"/>
  <c r="BI243" i="10"/>
  <c r="BH243" i="10"/>
  <c r="BG243" i="10"/>
  <c r="BF243" i="10"/>
  <c r="BE243" i="10"/>
  <c r="T243" i="10"/>
  <c r="R243" i="10"/>
  <c r="P243" i="10"/>
  <c r="J243" i="10"/>
  <c r="BK233" i="10"/>
  <c r="BK185" i="10" s="1"/>
  <c r="J185" i="10" s="1"/>
  <c r="J64" i="10" s="1"/>
  <c r="BI233" i="10"/>
  <c r="BH233" i="10"/>
  <c r="BG233" i="10"/>
  <c r="BF233" i="10"/>
  <c r="T233" i="10"/>
  <c r="R233" i="10"/>
  <c r="P233" i="10"/>
  <c r="J233" i="10"/>
  <c r="BE233" i="10" s="1"/>
  <c r="BK227" i="10"/>
  <c r="BI227" i="10"/>
  <c r="BH227" i="10"/>
  <c r="BG227" i="10"/>
  <c r="BF227" i="10"/>
  <c r="BE227" i="10"/>
  <c r="T227" i="10"/>
  <c r="R227" i="10"/>
  <c r="P227" i="10"/>
  <c r="J227" i="10"/>
  <c r="BK221" i="10"/>
  <c r="BI221" i="10"/>
  <c r="BH221" i="10"/>
  <c r="BG221" i="10"/>
  <c r="BF221" i="10"/>
  <c r="T221" i="10"/>
  <c r="R221" i="10"/>
  <c r="P221" i="10"/>
  <c r="J221" i="10"/>
  <c r="BE221" i="10" s="1"/>
  <c r="BK215" i="10"/>
  <c r="BI215" i="10"/>
  <c r="BH215" i="10"/>
  <c r="BG215" i="10"/>
  <c r="BF215" i="10"/>
  <c r="BE215" i="10"/>
  <c r="T215" i="10"/>
  <c r="R215" i="10"/>
  <c r="P215" i="10"/>
  <c r="J215" i="10"/>
  <c r="BK211" i="10"/>
  <c r="BI211" i="10"/>
  <c r="BH211" i="10"/>
  <c r="BG211" i="10"/>
  <c r="BF211" i="10"/>
  <c r="T211" i="10"/>
  <c r="R211" i="10"/>
  <c r="P211" i="10"/>
  <c r="J211" i="10"/>
  <c r="BE211" i="10" s="1"/>
  <c r="BK208" i="10"/>
  <c r="BI208" i="10"/>
  <c r="BH208" i="10"/>
  <c r="BG208" i="10"/>
  <c r="BF208" i="10"/>
  <c r="BE208" i="10"/>
  <c r="T208" i="10"/>
  <c r="R208" i="10"/>
  <c r="P208" i="10"/>
  <c r="J208" i="10"/>
  <c r="BK202" i="10"/>
  <c r="BI202" i="10"/>
  <c r="BH202" i="10"/>
  <c r="BG202" i="10"/>
  <c r="BF202" i="10"/>
  <c r="T202" i="10"/>
  <c r="R202" i="10"/>
  <c r="P202" i="10"/>
  <c r="J202" i="10"/>
  <c r="BE202" i="10" s="1"/>
  <c r="BK193" i="10"/>
  <c r="BI193" i="10"/>
  <c r="BH193" i="10"/>
  <c r="BG193" i="10"/>
  <c r="BF193" i="10"/>
  <c r="BE193" i="10"/>
  <c r="T193" i="10"/>
  <c r="R193" i="10"/>
  <c r="P193" i="10"/>
  <c r="J193" i="10"/>
  <c r="BK188" i="10"/>
  <c r="BI188" i="10"/>
  <c r="BH188" i="10"/>
  <c r="BG188" i="10"/>
  <c r="BF188" i="10"/>
  <c r="T188" i="10"/>
  <c r="R188" i="10"/>
  <c r="P188" i="10"/>
  <c r="J188" i="10"/>
  <c r="BE188" i="10" s="1"/>
  <c r="BK186" i="10"/>
  <c r="BI186" i="10"/>
  <c r="BH186" i="10"/>
  <c r="BG186" i="10"/>
  <c r="BF186" i="10"/>
  <c r="BE186" i="10"/>
  <c r="T186" i="10"/>
  <c r="R186" i="10"/>
  <c r="R185" i="10" s="1"/>
  <c r="P186" i="10"/>
  <c r="J186" i="10"/>
  <c r="T185" i="10"/>
  <c r="P185" i="10"/>
  <c r="BK182" i="10"/>
  <c r="BI182" i="10"/>
  <c r="BH182" i="10"/>
  <c r="BG182" i="10"/>
  <c r="BF182" i="10"/>
  <c r="T182" i="10"/>
  <c r="R182" i="10"/>
  <c r="P182" i="10"/>
  <c r="J182" i="10"/>
  <c r="BE182" i="10" s="1"/>
  <c r="BK177" i="10"/>
  <c r="BI177" i="10"/>
  <c r="BH177" i="10"/>
  <c r="BG177" i="10"/>
  <c r="BF177" i="10"/>
  <c r="T177" i="10"/>
  <c r="R177" i="10"/>
  <c r="P177" i="10"/>
  <c r="J177" i="10"/>
  <c r="BE177" i="10" s="1"/>
  <c r="BK174" i="10"/>
  <c r="BK173" i="10" s="1"/>
  <c r="J173" i="10" s="1"/>
  <c r="J63" i="10" s="1"/>
  <c r="BI174" i="10"/>
  <c r="BH174" i="10"/>
  <c r="BG174" i="10"/>
  <c r="BF174" i="10"/>
  <c r="T174" i="10"/>
  <c r="T173" i="10" s="1"/>
  <c r="R174" i="10"/>
  <c r="P174" i="10"/>
  <c r="P173" i="10" s="1"/>
  <c r="J174" i="10"/>
  <c r="BE174" i="10" s="1"/>
  <c r="R173" i="10"/>
  <c r="BK168" i="10"/>
  <c r="BI168" i="10"/>
  <c r="BH168" i="10"/>
  <c r="BG168" i="10"/>
  <c r="BF168" i="10"/>
  <c r="T168" i="10"/>
  <c r="R168" i="10"/>
  <c r="P168" i="10"/>
  <c r="J168" i="10"/>
  <c r="BE168" i="10" s="1"/>
  <c r="BK165" i="10"/>
  <c r="BI165" i="10"/>
  <c r="BH165" i="10"/>
  <c r="BG165" i="10"/>
  <c r="BF165" i="10"/>
  <c r="BE165" i="10"/>
  <c r="T165" i="10"/>
  <c r="R165" i="10"/>
  <c r="P165" i="10"/>
  <c r="J165" i="10"/>
  <c r="BK161" i="10"/>
  <c r="BI161" i="10"/>
  <c r="BH161" i="10"/>
  <c r="BG161" i="10"/>
  <c r="BF161" i="10"/>
  <c r="T161" i="10"/>
  <c r="R161" i="10"/>
  <c r="P161" i="10"/>
  <c r="J161" i="10"/>
  <c r="BE161" i="10" s="1"/>
  <c r="BK156" i="10"/>
  <c r="BI156" i="10"/>
  <c r="BH156" i="10"/>
  <c r="BG156" i="10"/>
  <c r="BF156" i="10"/>
  <c r="BE156" i="10"/>
  <c r="T156" i="10"/>
  <c r="R156" i="10"/>
  <c r="P156" i="10"/>
  <c r="J156" i="10"/>
  <c r="BK150" i="10"/>
  <c r="BI150" i="10"/>
  <c r="BH150" i="10"/>
  <c r="BG150" i="10"/>
  <c r="BF150" i="10"/>
  <c r="T150" i="10"/>
  <c r="R150" i="10"/>
  <c r="R149" i="10" s="1"/>
  <c r="P150" i="10"/>
  <c r="J150" i="10"/>
  <c r="BE150" i="10" s="1"/>
  <c r="BK149" i="10"/>
  <c r="T149" i="10"/>
  <c r="P149" i="10"/>
  <c r="J149" i="10"/>
  <c r="BK145" i="10"/>
  <c r="BI145" i="10"/>
  <c r="BH145" i="10"/>
  <c r="BG145" i="10"/>
  <c r="BF145" i="10"/>
  <c r="T145" i="10"/>
  <c r="R145" i="10"/>
  <c r="P145" i="10"/>
  <c r="J145" i="10"/>
  <c r="BE145" i="10" s="1"/>
  <c r="BK142" i="10"/>
  <c r="BI142" i="10"/>
  <c r="BH142" i="10"/>
  <c r="BG142" i="10"/>
  <c r="BF142" i="10"/>
  <c r="T142" i="10"/>
  <c r="R142" i="10"/>
  <c r="P142" i="10"/>
  <c r="J142" i="10"/>
  <c r="BE142" i="10" s="1"/>
  <c r="BK137" i="10"/>
  <c r="BI137" i="10"/>
  <c r="BH137" i="10"/>
  <c r="BG137" i="10"/>
  <c r="BF137" i="10"/>
  <c r="T137" i="10"/>
  <c r="R137" i="10"/>
  <c r="P137" i="10"/>
  <c r="J137" i="10"/>
  <c r="BE137" i="10" s="1"/>
  <c r="BK132" i="10"/>
  <c r="BI132" i="10"/>
  <c r="BH132" i="10"/>
  <c r="BG132" i="10"/>
  <c r="BF132" i="10"/>
  <c r="T132" i="10"/>
  <c r="R132" i="10"/>
  <c r="P132" i="10"/>
  <c r="J132" i="10"/>
  <c r="BE132" i="10" s="1"/>
  <c r="BK129" i="10"/>
  <c r="BI129" i="10"/>
  <c r="BH129" i="10"/>
  <c r="BG129" i="10"/>
  <c r="BF129" i="10"/>
  <c r="T129" i="10"/>
  <c r="R129" i="10"/>
  <c r="P129" i="10"/>
  <c r="J129" i="10"/>
  <c r="BE129" i="10" s="1"/>
  <c r="BK124" i="10"/>
  <c r="BI124" i="10"/>
  <c r="BH124" i="10"/>
  <c r="BG124" i="10"/>
  <c r="BF124" i="10"/>
  <c r="T124" i="10"/>
  <c r="R124" i="10"/>
  <c r="P124" i="10"/>
  <c r="J124" i="10"/>
  <c r="BE124" i="10" s="1"/>
  <c r="BK118" i="10"/>
  <c r="BK117" i="10" s="1"/>
  <c r="BI118" i="10"/>
  <c r="BH118" i="10"/>
  <c r="BG118" i="10"/>
  <c r="BF118" i="10"/>
  <c r="T118" i="10"/>
  <c r="T117" i="10" s="1"/>
  <c r="R118" i="10"/>
  <c r="P118" i="10"/>
  <c r="P117" i="10" s="1"/>
  <c r="J118" i="10"/>
  <c r="BE118" i="10" s="1"/>
  <c r="R117" i="10"/>
  <c r="J111" i="10"/>
  <c r="F111" i="10"/>
  <c r="F109" i="10"/>
  <c r="E107" i="10"/>
  <c r="J95" i="10"/>
  <c r="J94" i="10"/>
  <c r="J93" i="10"/>
  <c r="J91" i="10"/>
  <c r="J89" i="10"/>
  <c r="J87" i="10"/>
  <c r="J85" i="10"/>
  <c r="J81" i="10"/>
  <c r="J80" i="10"/>
  <c r="J79" i="10"/>
  <c r="J77" i="10"/>
  <c r="J73" i="10"/>
  <c r="J72" i="10"/>
  <c r="J71" i="10"/>
  <c r="J69" i="10"/>
  <c r="J68" i="10"/>
  <c r="J67" i="10"/>
  <c r="J62" i="10"/>
  <c r="J54" i="10"/>
  <c r="F54" i="10"/>
  <c r="F52" i="10"/>
  <c r="E50" i="10"/>
  <c r="J37" i="10"/>
  <c r="F37" i="10"/>
  <c r="J36" i="10"/>
  <c r="J35" i="10"/>
  <c r="J24" i="10"/>
  <c r="E24" i="10"/>
  <c r="J112" i="10" s="1"/>
  <c r="J23" i="10"/>
  <c r="F112" i="10"/>
  <c r="J109" i="10"/>
  <c r="E7" i="10"/>
  <c r="E48" i="10" s="1"/>
  <c r="AT60" i="11" l="1"/>
  <c r="J39" i="17"/>
  <c r="AG61" i="11"/>
  <c r="J39" i="16"/>
  <c r="AG60" i="11"/>
  <c r="F36" i="10"/>
  <c r="F35" i="10"/>
  <c r="AT58" i="11"/>
  <c r="AU54" i="11"/>
  <c r="AT59" i="11"/>
  <c r="AT61" i="11"/>
  <c r="J59" i="18"/>
  <c r="J30" i="18"/>
  <c r="J59" i="15"/>
  <c r="J39" i="15"/>
  <c r="J59" i="14"/>
  <c r="J30" i="14"/>
  <c r="J59" i="13"/>
  <c r="J30" i="13"/>
  <c r="E105" i="10"/>
  <c r="J34" i="10"/>
  <c r="J117" i="10"/>
  <c r="J61" i="10" s="1"/>
  <c r="BK116" i="10"/>
  <c r="P116" i="10"/>
  <c r="F33" i="10"/>
  <c r="J33" i="10"/>
  <c r="F55" i="10"/>
  <c r="P568" i="10"/>
  <c r="R930" i="10"/>
  <c r="R1040" i="10"/>
  <c r="F34" i="10"/>
  <c r="J52" i="10"/>
  <c r="J55" i="10"/>
  <c r="T568" i="10"/>
  <c r="T116" i="10" s="1"/>
  <c r="T115" i="10" s="1"/>
  <c r="R834" i="10"/>
  <c r="BK881" i="10"/>
  <c r="J881" i="10" s="1"/>
  <c r="J78" i="10" s="1"/>
  <c r="T881" i="10"/>
  <c r="T777" i="10" s="1"/>
  <c r="BK1302" i="10"/>
  <c r="J1302" i="10" s="1"/>
  <c r="J90" i="10" s="1"/>
  <c r="T1302" i="10"/>
  <c r="T1349" i="10"/>
  <c r="R556" i="10"/>
  <c r="R116" i="10" s="1"/>
  <c r="R721" i="10"/>
  <c r="P760" i="10"/>
  <c r="J778" i="10"/>
  <c r="J76" i="10" s="1"/>
  <c r="P778" i="10"/>
  <c r="P881" i="10"/>
  <c r="R961" i="10"/>
  <c r="T1106" i="10"/>
  <c r="R1145" i="10"/>
  <c r="P1195" i="10"/>
  <c r="P1302" i="10"/>
  <c r="R1362" i="10"/>
  <c r="R777" i="10" l="1"/>
  <c r="R115" i="10"/>
  <c r="J39" i="18"/>
  <c r="AG56" i="11"/>
  <c r="J39" i="14"/>
  <c r="AG58" i="11"/>
  <c r="J39" i="13"/>
  <c r="AG57" i="11"/>
  <c r="J116" i="10"/>
  <c r="J60" i="10" s="1"/>
  <c r="P777" i="10"/>
  <c r="P115" i="10" s="1"/>
  <c r="BK777" i="10"/>
  <c r="J777" i="10" s="1"/>
  <c r="J75" i="10" s="1"/>
  <c r="AN60" i="11" l="1"/>
  <c r="BK115" i="10"/>
  <c r="J115" i="10" s="1"/>
  <c r="AN58" i="11"/>
  <c r="AN61" i="11" l="1"/>
  <c r="J59" i="10"/>
  <c r="J30" i="10"/>
  <c r="AN57" i="11"/>
  <c r="AN59" i="11"/>
  <c r="J39" i="10" l="1"/>
  <c r="AG55" i="11"/>
  <c r="AN56" i="11" l="1"/>
  <c r="AG54" i="11"/>
  <c r="AK26" i="11" l="1"/>
  <c r="BD55" i="11" l="1"/>
  <c r="BD54" i="11" s="1"/>
  <c r="W33" i="11" s="1"/>
  <c r="BB55" i="11"/>
  <c r="BB54" i="11" s="1"/>
  <c r="AW55" i="11"/>
  <c r="BA55" i="11"/>
  <c r="BA54" i="11" s="1"/>
  <c r="BC55" i="11"/>
  <c r="BC54" i="11" s="1"/>
  <c r="AY54" i="11" l="1"/>
  <c r="W32" i="11"/>
  <c r="AW54" i="11"/>
  <c r="AK30" i="11" s="1"/>
  <c r="W30" i="11"/>
  <c r="AX54" i="11"/>
  <c r="W31" i="11"/>
  <c r="AV55" i="11"/>
  <c r="AT55" i="11" s="1"/>
  <c r="AN55" i="11" s="1"/>
  <c r="AZ55" i="11"/>
  <c r="AZ54" i="11" s="1"/>
  <c r="W29" i="11" l="1"/>
  <c r="AV54" i="11"/>
  <c r="AT54" i="11" l="1"/>
  <c r="AN54" i="11" s="1"/>
  <c r="AK29" i="11"/>
  <c r="AK35" i="11" s="1"/>
</calcChain>
</file>

<file path=xl/sharedStrings.xml><?xml version="1.0" encoding="utf-8"?>
<sst xmlns="http://schemas.openxmlformats.org/spreadsheetml/2006/main" count="20880" uniqueCount="3102">
  <si>
    <t>Export Komplet</t>
  </si>
  <si>
    <t>VZ</t>
  </si>
  <si>
    <t>2.0</t>
  </si>
  <si>
    <t>ZAMOK</t>
  </si>
  <si>
    <t>False</t>
  </si>
  <si>
    <t>{15e2f81d-8c76-49cd-bc7a-0ab0d2d593a1}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</si>
  <si>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</si>
  <si>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</si>
  <si>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</si>
  <si>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</si>
  <si>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</si>
  <si>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</si>
  <si>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</si>
  <si>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DPT05-01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</si>
  <si>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</si>
  <si>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</si>
  <si>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Litvínov - Hamr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</si>
  <si>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</si>
  <si>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</si>
  <si>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</si>
  <si>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</si>
  <si>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</si>
  <si>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</si>
  <si>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</si>
  <si>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</si>
  <si>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</si>
  <si>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</si>
  <si>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</si>
  <si>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DPT projekty Ostrov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</si>
  <si>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</si>
  <si>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</si>
  <si>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</si>
  <si>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</si>
  <si>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</si>
  <si>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</si>
  <si>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</si>
  <si>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</si>
  <si>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</si>
  <si>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</si>
  <si>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</si>
  <si>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</si>
  <si>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</si>
  <si>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</si>
  <si>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</si>
  <si>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</si>
  <si>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</si>
  <si>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</si>
  <si>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</si>
  <si>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</si>
  <si>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</si>
  <si>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</si>
  <si>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</si>
  <si>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</si>
  <si>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</si>
  <si>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</si>
  <si>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</si>
  <si>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</si>
  <si>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</si>
  <si>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</si>
  <si>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</si>
  <si>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</si>
  <si>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</si>
  <si>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</si>
  <si>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</si>
  <si>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</si>
  <si>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</si>
  <si>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</si>
  <si>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</si>
  <si>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</si>
  <si>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</si>
  <si>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</si>
  <si>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</si>
  <si>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</si>
  <si>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</si>
  <si>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</si>
  <si>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</si>
  <si>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{2fed1481-5bd4-4257-ba61-0f370cee1bef}</t>
  </si>
  <si>
    <t>2</t>
  </si>
  <si>
    <t>02</t>
  </si>
  <si>
    <t>Vytápění</t>
  </si>
  <si>
    <t>{88d8062f-684c-4904-b7bc-9ea3094edd01}</t>
  </si>
  <si>
    <t>03</t>
  </si>
  <si>
    <t>ZTI</t>
  </si>
  <si>
    <t>{92909102-db5e-4ae0-ad13-18976f2ab54e}</t>
  </si>
  <si>
    <t>04</t>
  </si>
  <si>
    <t>Vzduchotechnika</t>
  </si>
  <si>
    <t>{6fa7b2f2-cc16-4272-86a4-9df2913b7708}</t>
  </si>
  <si>
    <t>05</t>
  </si>
  <si>
    <t>Silnoproud</t>
  </si>
  <si>
    <t>{e217fdf0-0ae0-4536-acde-d2b148d487dd}</t>
  </si>
  <si>
    <t>06</t>
  </si>
  <si>
    <t>Slaboproud</t>
  </si>
  <si>
    <t>{314132d6-97a3-4b1b-a5d5-cda84766cd5e}</t>
  </si>
  <si>
    <t>07</t>
  </si>
  <si>
    <t>Vedlejší náklady</t>
  </si>
  <si>
    <t>{2cdd1930-8ba5-410c-8eda-f06dd7b3ddd5}</t>
  </si>
  <si>
    <t>801 32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</si>
  <si>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</si>
  <si>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</si>
  <si>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</si>
  <si>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</si>
  <si>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</si>
  <si>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</si>
  <si>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</si>
  <si>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</si>
  <si>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</si>
  <si>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</si>
  <si>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21 - Úprava podloží a základové spáry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</si>
  <si>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</si>
  <si>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</si>
  <si>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</si>
  <si>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87 - Potrubí z trub plastických a skleněných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</si>
  <si>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</si>
  <si>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</si>
  <si>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</si>
  <si>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</si>
  <si>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</si>
  <si>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</si>
  <si>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99 - Přesun hmot a manipulace se sutí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</si>
  <si>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</si>
  <si>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</si>
  <si>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</si>
  <si>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</si>
  <si>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</si>
  <si>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</si>
  <si>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</si>
  <si>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</si>
  <si>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</si>
  <si>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</si>
  <si>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</si>
  <si>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</si>
  <si>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</si>
  <si>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</si>
  <si>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</si>
  <si>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</si>
  <si>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</si>
  <si>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OTV - Výplně otvorů</t>
  </si>
  <si>
    <t xml:space="preserve">    DEM - Demontáže</t>
  </si>
  <si>
    <t>M - Práce a dodávky M</t>
  </si>
  <si>
    <t xml:space="preserve">    VTH - Výtah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</si>
  <si>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</si>
  <si>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</si>
  <si>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</si>
  <si>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</si>
  <si>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</si>
  <si>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</si>
  <si>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</si>
  <si>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</si>
  <si>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</si>
  <si>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</si>
  <si>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</si>
  <si>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</si>
  <si>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</si>
  <si>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</si>
  <si>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</si>
  <si>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</si>
  <si>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</si>
  <si>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</si>
  <si>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</si>
  <si>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jam nezapažených v hornině třídy těžitelnosti I skupiny 3 objem do 50 m3 strojně</t>
  </si>
  <si>
    <t>m3</t>
  </si>
  <si>
    <t>CS ÚRS 2022 01</t>
  </si>
  <si>
    <t>4</t>
  </si>
  <si>
    <t>713127069</t>
  </si>
  <si>
    <t>PP</t>
  </si>
  <si>
    <t>Hloubení nezapažených jam a zářezů strojně s urovnáním dna do předepsaného profilu a spádu v hornině třídy těžitelnosti I skupiny 3 přes 20 do 50 m3</t>
  </si>
  <si>
    <t>Online PSC</t>
  </si>
  <si>
    <t>https://podminky.urs.cz/item/CS_URS_2022_01/131251102</t>
  </si>
  <si>
    <t>VV</t>
  </si>
  <si>
    <t>výkop pro založení výtahové šachty</t>
  </si>
  <si>
    <t>po odbourání betonové plochy</t>
  </si>
  <si>
    <t>(2,7+4,0)/2*(2,5+5,1)/2*2,40+0,45</t>
  </si>
  <si>
    <t>132251101</t>
  </si>
  <si>
    <t>Hloubení rýh nezapažených š do 800 mm v hornině třídy těžitelnosti I skupiny 3 objem do 20 m3 strojně</t>
  </si>
  <si>
    <t>2059326301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</si>
  <si>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</si>
  <si>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</si>
  <si>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výkop pro vsakovací rýhu</t>
  </si>
  <si>
    <t>0,60*1,60*2,50</t>
  </si>
  <si>
    <t>3</t>
  </si>
  <si>
    <t>161101101</t>
  </si>
  <si>
    <t>Svislé přemístění výkopku z horniny tř. 1 až 4 hl výkopu do 2,5 m</t>
  </si>
  <si>
    <t>CS ÚRS 2018 01</t>
  </si>
  <si>
    <t>974789132</t>
  </si>
  <si>
    <t>31+2,4</t>
  </si>
  <si>
    <t>174151101</t>
  </si>
  <si>
    <t>Zásyp jam, šachet rýh nebo kolem objektů sypaninou se zhutněním</t>
  </si>
  <si>
    <t>-1869364023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</si>
  <si>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</si>
  <si>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</si>
  <si>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zpětný zásyp</t>
  </si>
  <si>
    <t>31-7,60-2,56*2,95*1,5-(4*5,1-2,56*2,95)*0,15-0,14</t>
  </si>
  <si>
    <t>5</t>
  </si>
  <si>
    <t>162651112</t>
  </si>
  <si>
    <t>Vodorovné přemístění přes 4 000 do 5000 m výkopku/sypaniny z horniny třídy těžitelnosti I skupiny 1 až 3</t>
  </si>
  <si>
    <t>1017269953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</si>
  <si>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</si>
  <si>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</si>
  <si>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>přebytečná zemina</t>
  </si>
  <si>
    <t>33,4-10</t>
  </si>
  <si>
    <t>6</t>
  </si>
  <si>
    <t>171251201</t>
  </si>
  <si>
    <t>Uložení sypaniny na skládky nebo meziskládky</t>
  </si>
  <si>
    <t>205066131</t>
  </si>
  <si>
    <t>Uložení sypaniny na skládky nebo meziskládky bez hutnění s upravením uložené sypaniny do předepsaného tvaru</t>
  </si>
  <si>
    <t>https://podminky.urs.cz/item/CS_URS_2022_01/171251201</t>
  </si>
  <si>
    <t>7</t>
  </si>
  <si>
    <t>171201231</t>
  </si>
  <si>
    <t>Poplatek za uložení zeminy a kamení na recyklační skládce (skládkovné) kód odpadu 17 05 04</t>
  </si>
  <si>
    <t>t</t>
  </si>
  <si>
    <t>83959396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</si>
  <si>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</si>
  <si>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</si>
  <si>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23,40*1,7</t>
  </si>
  <si>
    <t>Zakládání</t>
  </si>
  <si>
    <t>8</t>
  </si>
  <si>
    <t>275311511</t>
  </si>
  <si>
    <t>Základové patky prokládané kamenem z betonu tř. C 12/15</t>
  </si>
  <si>
    <t>1335420837</t>
  </si>
  <si>
    <t>Základy z betonu prostého patky a bloky z betonu kamenem prokládaného tř. C 12/15</t>
  </si>
  <si>
    <t>https://podminky.urs.cz/item/CS_URS_2022_01/275311511</t>
  </si>
  <si>
    <t>podlaha výtahové šachty Pdl3</t>
  </si>
  <si>
    <t>hubený beton pod podlahou do výkopu</t>
  </si>
  <si>
    <t>(2,7+3,1)/2*(2,5+3,3)/2*0,90*1,035+0,17</t>
  </si>
  <si>
    <t>9</t>
  </si>
  <si>
    <t>273322611</t>
  </si>
  <si>
    <t>Základové desky ze ŽB se zvýšenými nároky na prostředí tř. C 30/37</t>
  </si>
  <si>
    <t>536214750</t>
  </si>
  <si>
    <t>Základy z betonu železového (bez výztuže) desky z betonu se zvýšenými nároky na prostředí tř. C 30/37</t>
  </si>
  <si>
    <t>https://podminky.urs.cz/item/CS_URS_2022_01/273322611</t>
  </si>
  <si>
    <t>0,30*2,0*2,35</t>
  </si>
  <si>
    <t>10</t>
  </si>
  <si>
    <t>273351121</t>
  </si>
  <si>
    <t>Zřízení bednění základových desek</t>
  </si>
  <si>
    <t>m2</t>
  </si>
  <si>
    <t>-1436181464</t>
  </si>
  <si>
    <t>Bednění základů desek zřízení</t>
  </si>
  <si>
    <t>https://podminky.urs.cz/item/CS_URS_2022_01/273351121</t>
  </si>
  <si>
    <t>0,30*(2,0*2+2,35*2)</t>
  </si>
  <si>
    <t>11</t>
  </si>
  <si>
    <t>273351122</t>
  </si>
  <si>
    <t>Odstranění bednění základových desek</t>
  </si>
  <si>
    <t>-1513814089</t>
  </si>
  <si>
    <t>Bednění základů desek odstranění</t>
  </si>
  <si>
    <t>https://podminky.urs.cz/item/CS_URS_2022_01/273351122</t>
  </si>
  <si>
    <t>12</t>
  </si>
  <si>
    <t>273362021</t>
  </si>
  <si>
    <t>Výztuž základových desek svařovanými sítěmi Kari</t>
  </si>
  <si>
    <t>-1139169297</t>
  </si>
  <si>
    <t>Výztuž základů desek ze svařovaných sítí z drátů typu KARI</t>
  </si>
  <si>
    <t>https://podminky.urs.cz/item/CS_URS_2022_01/273362021</t>
  </si>
  <si>
    <t xml:space="preserve">platí pro všechny desky výtahové šachty </t>
  </si>
  <si>
    <t>140/1000</t>
  </si>
  <si>
    <t>Úprava podloží a základové spáry</t>
  </si>
  <si>
    <t>13</t>
  </si>
  <si>
    <t>212755215</t>
  </si>
  <si>
    <t>Trativody z drenážních trubek plastových flexibilních D 125 mm bez lože</t>
  </si>
  <si>
    <t>m</t>
  </si>
  <si>
    <t>-792926380</t>
  </si>
  <si>
    <t>Trativody bez lože z drenážních trubek plastových flexibilních D 125 mm</t>
  </si>
  <si>
    <t>https://podminky.urs.cz/item/CS_URS_2022_01/212755215</t>
  </si>
  <si>
    <t>14</t>
  </si>
  <si>
    <t>211521111</t>
  </si>
  <si>
    <t>Výplň odvodňovacích žeber nebo trativodů kamenivem hrubým drceným frakce 63 až 125 mm</t>
  </si>
  <si>
    <t>-1679017343</t>
  </si>
  <si>
    <t>Výplň kamenivem do rýh odvodňovacích žeber nebo trativodů bez zhutnění, s úpravou povrchu výplně kamenivem hrubým drceným frakce 63 až 125 mm</t>
  </si>
  <si>
    <t>https://podminky.urs.cz/item/CS_URS_2022_01/211521111</t>
  </si>
  <si>
    <t>vsakovací rýha před vstupem do výtahové šachty</t>
  </si>
  <si>
    <t>2110000R1</t>
  </si>
  <si>
    <t>Fólie HDPE tl.1mm pro oddělení vsakovací rýhy od zásypu</t>
  </si>
  <si>
    <t>-281250508</t>
  </si>
  <si>
    <t>0,6*2,5</t>
  </si>
  <si>
    <t>Svislé a kompletní konstrukce</t>
  </si>
  <si>
    <t>16</t>
  </si>
  <si>
    <t>3100000R1</t>
  </si>
  <si>
    <t>Zednické výpomoce pro instalace (elektro, ZTI, ÚT) neobsažené u jednotlivých profesí</t>
  </si>
  <si>
    <t>kpl</t>
  </si>
  <si>
    <t>-432138611</t>
  </si>
  <si>
    <t>17</t>
  </si>
  <si>
    <t>310238211</t>
  </si>
  <si>
    <t>Zazdívka otvorů pl přes 0,25 do 1 m2 ve zdivu nadzákladovém cihlami pálenými na MVC</t>
  </si>
  <si>
    <t>64821920</t>
  </si>
  <si>
    <t>Zazdívka otvorů ve zdivu nadzákladovém cihlami pálenými plochy přes 0,25 m2 do 1 m2 na maltu vápenocementovou</t>
  </si>
  <si>
    <t>https://podminky.urs.cz/item/CS_URS_2022_01/310238211</t>
  </si>
  <si>
    <t>zazdění po vybouraném oknu v dílně 1.NP</t>
  </si>
  <si>
    <t>0,40*1,35*0,65</t>
  </si>
  <si>
    <t>18</t>
  </si>
  <si>
    <t>311113142</t>
  </si>
  <si>
    <t>Nosná zeď tl přes 150 do 200 mm z hladkých tvárnic ztraceného bednění včetně výplně z betonu tř. 20/25</t>
  </si>
  <si>
    <t>-116446904</t>
  </si>
  <si>
    <t>Nadzákladové zdi z tvárnic ztraceného bednění hladkých, včetně výplně z betonu třídy C 20/25, tloušťky zdiva přes 150 do 200 mm</t>
  </si>
  <si>
    <t>https://podminky.urs.cz/item/CS_URS_2022_01/311113142</t>
  </si>
  <si>
    <t>stěny výtahové šachty</t>
  </si>
  <si>
    <t>(10,81+2,23+1,14)*(1,6*2+2,65*2)</t>
  </si>
  <si>
    <t>-(1,13*2,23+1,13*2,125*3)+0,69</t>
  </si>
  <si>
    <t>atika</t>
  </si>
  <si>
    <t>0,50*2,5*2</t>
  </si>
  <si>
    <t>Součet</t>
  </si>
  <si>
    <t>19</t>
  </si>
  <si>
    <t>311351311</t>
  </si>
  <si>
    <t>Zřízení jednostranného bednění nosných nadzákladových zdí</t>
  </si>
  <si>
    <t>-1101726270</t>
  </si>
  <si>
    <t>Bednění nadzákladových zdí nosných rovné jednostranné zřízení</t>
  </si>
  <si>
    <t>https://podminky.urs.cz/item/CS_URS_2022_01/311351311</t>
  </si>
  <si>
    <t>v nutném rozsahu pro překlady, plochy pro drážky..</t>
  </si>
  <si>
    <t>cca 15% plochy stěny</t>
  </si>
  <si>
    <t>114*0,15</t>
  </si>
  <si>
    <t>20</t>
  </si>
  <si>
    <t>311351312</t>
  </si>
  <si>
    <t>Odstranění jednostranného bednění nosných nadzákladových zdí</t>
  </si>
  <si>
    <t>-83499012</t>
  </si>
  <si>
    <t>Bednění nadzákladových zdí nosných rovné jednostranné odstranění</t>
  </si>
  <si>
    <t>https://podminky.urs.cz/item/CS_URS_2022_01/311351312</t>
  </si>
  <si>
    <t>311361821</t>
  </si>
  <si>
    <t>Výztuž nosných zdí betonářskou ocelí 10 505</t>
  </si>
  <si>
    <t>-180001761</t>
  </si>
  <si>
    <t>Výztuž nadzákladových zdí nosných svislých nebo odkloněných od svislice, rovných nebo oblých z betonářské oceli 10 505 (R) nebo BSt 500</t>
  </si>
  <si>
    <t>https://podminky.urs.cz/item/CS_URS_2022_01/311361821</t>
  </si>
  <si>
    <t>884/1000</t>
  </si>
  <si>
    <t>22</t>
  </si>
  <si>
    <t>317168052</t>
  </si>
  <si>
    <t>Překlad keramický vysoký v 238 mm dl 1250 mm</t>
  </si>
  <si>
    <t>kus</t>
  </si>
  <si>
    <t>-1131965635</t>
  </si>
  <si>
    <t>Překlady keramické vysoké osazené do maltového lože, šířky překladu 70 mm výšky 238 mm, délky 1250 mm</t>
  </si>
  <si>
    <t>https://podminky.urs.cz/item/CS_URS_2022_01/317168052</t>
  </si>
  <si>
    <t>WC imobilní 3.NP + 4.NP</t>
  </si>
  <si>
    <t>překlady</t>
  </si>
  <si>
    <t>2+2</t>
  </si>
  <si>
    <t>23</t>
  </si>
  <si>
    <t>317168054</t>
  </si>
  <si>
    <t>Překlad keramický vysoký v 238 mm dl 1750 mm</t>
  </si>
  <si>
    <t>1302892483</t>
  </si>
  <si>
    <t>Překlady keramické vysoké osazené do maltového lože, šířky překladu 70 mm výšky 238 mm, délky 1750 mm</t>
  </si>
  <si>
    <t>https://podminky.urs.cz/item/CS_URS_2022_01/317168054</t>
  </si>
  <si>
    <t>24</t>
  </si>
  <si>
    <t>317944321</t>
  </si>
  <si>
    <t>Válcované nosníky do č.12 dodatečně osazované do připravených otvorů</t>
  </si>
  <si>
    <t>-1626234171</t>
  </si>
  <si>
    <t>Válcované nosníky dodatečně osazované do připravených otvorů bez zazdění hlav do č. 12</t>
  </si>
  <si>
    <t>https://podminky.urs.cz/item/CS_URS_2022_01/317944321</t>
  </si>
  <si>
    <t xml:space="preserve">WC imobilní 2.NP </t>
  </si>
  <si>
    <t>překlady L 50x50x5</t>
  </si>
  <si>
    <t>3,77*1,30*2/1000</t>
  </si>
  <si>
    <t>25</t>
  </si>
  <si>
    <t>319201321</t>
  </si>
  <si>
    <t>Vyrovnání nerovného povrchu zdiva tl do 30 mm maltou</t>
  </si>
  <si>
    <t>1150273182</t>
  </si>
  <si>
    <t>Vyrovnání nerovného povrchu vnitřního i vnějšího zdiva bez odsekání vadných cihel, maltou (s dodáním hmot) tl. do 30 mm</t>
  </si>
  <si>
    <t>https://podminky.urs.cz/item/CS_URS_2022_01/319201321</t>
  </si>
  <si>
    <t>stěna výtahu přilehlá ke stávajícímu objektu</t>
  </si>
  <si>
    <t>před realizací přízdívky</t>
  </si>
  <si>
    <t>2,90*2,32+0,27</t>
  </si>
  <si>
    <t>po osekaných obkladech a odstranění olejového nátěru</t>
  </si>
  <si>
    <t>uvnitř objektu</t>
  </si>
  <si>
    <t>380+35</t>
  </si>
  <si>
    <t>26</t>
  </si>
  <si>
    <t>342273110</t>
  </si>
  <si>
    <t>Příčka z bloků z lehkého keramického betonu tl 70 mm</t>
  </si>
  <si>
    <t>-1576582150</t>
  </si>
  <si>
    <t>Příčky z bloků z lehkého keramického betonu na maltu, tloušťka zdiva 70 mm</t>
  </si>
  <si>
    <t>https://podminky.urs.cz/item/CS_URS_2022_01/342273110</t>
  </si>
  <si>
    <t>2.NP mobilní WC</t>
  </si>
  <si>
    <t>3,76*0,20+0,6*2,0</t>
  </si>
  <si>
    <t>27</t>
  </si>
  <si>
    <t>342273112</t>
  </si>
  <si>
    <t>Příčka tl 175 mm z bloků z lehkého keramického betonu tl 175 mm</t>
  </si>
  <si>
    <t>-1426640745</t>
  </si>
  <si>
    <t>Příčky z bloků z lehkého keramického betonu na maltu, tloušťka zdiva 175 mm</t>
  </si>
  <si>
    <t>https://podminky.urs.cz/item/CS_URS_2022_01/342273112</t>
  </si>
  <si>
    <t>střecha výtahu</t>
  </si>
  <si>
    <t>detail 5</t>
  </si>
  <si>
    <t>0,90*2,0</t>
  </si>
  <si>
    <t>WC imobilní 2.NP</t>
  </si>
  <si>
    <t>3,76*2,36+0,8*2,0</t>
  </si>
  <si>
    <t>3,76*(2,0*2+2,45)*2</t>
  </si>
  <si>
    <t>-0,90*1,97*2-1,37*0,785*2</t>
  </si>
  <si>
    <t>28</t>
  </si>
  <si>
    <t>346244381</t>
  </si>
  <si>
    <t>Plentování jednostranné v do 200 mm válcovaných nosníků cihlami</t>
  </si>
  <si>
    <t>-1676836660</t>
  </si>
  <si>
    <t>Plentování ocelových válcovaných nosníků jednostranné cihlami na maltu, výška stojiny do 200 mm</t>
  </si>
  <si>
    <t>https://podminky.urs.cz/item/CS_URS_2022_01/346244381</t>
  </si>
  <si>
    <t>0,15*1,30</t>
  </si>
  <si>
    <t>29</t>
  </si>
  <si>
    <t>346244821</t>
  </si>
  <si>
    <t>Přizdívky izolační tl 140 mm z cihel dl 290 mm pevnosti P 10 až P 20 na MC 10</t>
  </si>
  <si>
    <t>-1095218606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</si>
  <si>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</si>
  <si>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https://podminky.urs.cz/item/CS_URS_2022_01/346244821</t>
  </si>
  <si>
    <t>stěna výtahu pod terénem S02</t>
  </si>
  <si>
    <t>1,20*(2,32+2,67*2)</t>
  </si>
  <si>
    <t>2,90*2,32+0,08</t>
  </si>
  <si>
    <t>30</t>
  </si>
  <si>
    <t>349231811</t>
  </si>
  <si>
    <t>Přizdívka ostění s ozubem z cihel tl přes 80 do 150 mm</t>
  </si>
  <si>
    <t>-1097737014</t>
  </si>
  <si>
    <t>Přizdívka z cihel ostění s ozubem ve vybouraných otvorech, s vysekáním kapes pro zavázaní přes 80 do 150 mm</t>
  </si>
  <si>
    <t>https://podminky.urs.cz/item/CS_URS_2022_01/349231811</t>
  </si>
  <si>
    <t>u otvorů do fasády</t>
  </si>
  <si>
    <t>0,6*3,2*3</t>
  </si>
  <si>
    <t>Vodorovné konstrukce</t>
  </si>
  <si>
    <t>31</t>
  </si>
  <si>
    <t>411321616</t>
  </si>
  <si>
    <t>Stropy deskové ze ŽB tř. C 30/37</t>
  </si>
  <si>
    <t>-626718007</t>
  </si>
  <si>
    <t>Stropy z betonu železového (bez výztuže) stropů deskových, plochých střech, desek balkonových, desek hřibových stropů včetně hlavic hřibových sloupů tř. C 30/37</t>
  </si>
  <si>
    <t>https://podminky.urs.cz/item/CS_URS_2022_01/411321616</t>
  </si>
  <si>
    <t>deska skladba Pdl4 3x + +3,3, +7,20, +11,08</t>
  </si>
  <si>
    <t>0,20*0,50*2,0*3</t>
  </si>
  <si>
    <t>střešní deska - skladba Sch1</t>
  </si>
  <si>
    <t>0,20*2,65*2,0</t>
  </si>
  <si>
    <t>výztuž je započtena v oddíle 002 základy</t>
  </si>
  <si>
    <t>32</t>
  </si>
  <si>
    <t>411351011</t>
  </si>
  <si>
    <t>Zřízení bednění stropů deskových tl přes 5 do 25 cm bez podpěrné kce</t>
  </si>
  <si>
    <t>299304946</t>
  </si>
  <si>
    <t>Bednění stropních konstrukcí - bez podpěrné konstrukce desek tloušťky stropní desky přes 5 do 25 cm zřízení</t>
  </si>
  <si>
    <t>https://podminky.urs.cz/item/CS_URS_2022_01/411351011</t>
  </si>
  <si>
    <t>0,20*(0,5*2+2,0*2)*3</t>
  </si>
  <si>
    <t>0,30*1,6*3</t>
  </si>
  <si>
    <t>střešní deska</t>
  </si>
  <si>
    <t>0,20*(2,65*2+2,0)</t>
  </si>
  <si>
    <t>1,6*(1,95+0,30)</t>
  </si>
  <si>
    <t>0,30*1,6</t>
  </si>
  <si>
    <t>33</t>
  </si>
  <si>
    <t>411351012</t>
  </si>
  <si>
    <t>Odstranění bednění stropů deskových tl přes 5 do 25 cm bez podpěrné kce</t>
  </si>
  <si>
    <t>-1350915191</t>
  </si>
  <si>
    <t>Bednění stropních konstrukcí - bez podpěrné konstrukce desek tloušťky stropní desky přes 5 do 25 cm odstranění</t>
  </si>
  <si>
    <t>https://podminky.urs.cz/item/CS_URS_2022_01/411351012</t>
  </si>
  <si>
    <t>34</t>
  </si>
  <si>
    <t>411354313</t>
  </si>
  <si>
    <t>Zřízení podpěrné konstrukce stropů výšky do 4 m tl přes 15 do 25 cm</t>
  </si>
  <si>
    <t>-1931650557</t>
  </si>
  <si>
    <t>Podpěrná konstrukce stropů - desek, kleneb a skořepin výška podepření do 4 m tloušťka stropu přes 15 do 25 cm zřízení</t>
  </si>
  <si>
    <t>https://podminky.urs.cz/item/CS_URS_2022_01/411354313</t>
  </si>
  <si>
    <t>0,3*1,6</t>
  </si>
  <si>
    <t>35</t>
  </si>
  <si>
    <t>411354314</t>
  </si>
  <si>
    <t>Odstranění podpěrné konstrukce stropů výšky do 4 m tl přes 15 do 25 cm</t>
  </si>
  <si>
    <t>-944080794</t>
  </si>
  <si>
    <t>Podpěrná konstrukce stropů - desek, kleneb a skořepin výška podepření do 4 m tloušťka stropu přes 15 do 25 cm odstranění</t>
  </si>
  <si>
    <t>https://podminky.urs.cz/item/CS_URS_2022_01/411354314</t>
  </si>
  <si>
    <t>Úpravy povrchů, podlahy a osazování výplní</t>
  </si>
  <si>
    <t>36</t>
  </si>
  <si>
    <t>611325121</t>
  </si>
  <si>
    <t>Vápenocementová štuková omítka rýh ve stropech š do 150 mm</t>
  </si>
  <si>
    <t>1079310488</t>
  </si>
  <si>
    <t>Vápenocementová omítka rýh štuková ve stropech, šířky rýhy do 150 mm</t>
  </si>
  <si>
    <t>https://podminky.urs.cz/item/CS_URS_2022_01/611325121</t>
  </si>
  <si>
    <t>po sondě pro určení polohy stropních žb trámů</t>
  </si>
  <si>
    <t>0,15*(9*5+11)</t>
  </si>
  <si>
    <t>37</t>
  </si>
  <si>
    <t>612321141</t>
  </si>
  <si>
    <t>Vápenocementová omítka štuková dvouvrstvá vnitřních stěn nanášená ručně</t>
  </si>
  <si>
    <t>-1434694089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</si>
  <si>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</si>
  <si>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</si>
  <si>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WC imobilní 2.NP + 3.NP + 4.NP nad obklady</t>
  </si>
  <si>
    <t>(3,76-2,0)*2,36+0,8*2,0*2+0,6*2,0*2+3,76*0,2*2</t>
  </si>
  <si>
    <t>(3,76-2,0)*(1,85*2+2,15)*2</t>
  </si>
  <si>
    <t>-0,9*1,97*2*2</t>
  </si>
  <si>
    <t>73,26*0,20+0,09</t>
  </si>
  <si>
    <t>38</t>
  </si>
  <si>
    <t>615142012</t>
  </si>
  <si>
    <t>Potažení vnitřních nosníků rabicovým pletivem</t>
  </si>
  <si>
    <t>-2066598747</t>
  </si>
  <si>
    <t>Potažení vnitřních ploch pletivem v ploše nebo pruzích, na plném podkladu rabicovým provizorním přichycením nosníků</t>
  </si>
  <si>
    <t>https://podminky.urs.cz/item/CS_URS_2022_01/615142012</t>
  </si>
  <si>
    <t>(0,05*2+0,15)*0,90</t>
  </si>
  <si>
    <t>39</t>
  </si>
  <si>
    <t>6120000R1</t>
  </si>
  <si>
    <t>Přepěnění štukem vnitřních stěn</t>
  </si>
  <si>
    <t>384081530</t>
  </si>
  <si>
    <t>stávající plochy stěn bez obkladů a bez ploch</t>
  </si>
  <si>
    <t>s omyvatelným nátěrem</t>
  </si>
  <si>
    <t>826</t>
  </si>
  <si>
    <t>40</t>
  </si>
  <si>
    <t>622211011</t>
  </si>
  <si>
    <t>Montáž kontaktního zateplení vnějších stěn lepením a mechanickým kotvením polystyrénových desek do betonu a zdiva tl přes 40 do 80 mm</t>
  </si>
  <si>
    <t>1601656924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</si>
  <si>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</si>
  <si>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</si>
  <si>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detail 4 - zateplení atiky zevnitř</t>
  </si>
  <si>
    <t>0,70*2,5*2</t>
  </si>
  <si>
    <t>41</t>
  </si>
  <si>
    <t>M</t>
  </si>
  <si>
    <t>28375946</t>
  </si>
  <si>
    <t>deska EPS 100 fasádní λ=0,037 tl 60mm</t>
  </si>
  <si>
    <t>724114238</t>
  </si>
  <si>
    <t>42</t>
  </si>
  <si>
    <t>622211021</t>
  </si>
  <si>
    <t>Montáž kontaktního zateplení vnějších stěn lepením a mechanickým kotvením polystyrénových desek do betonu a zdiva tl přes 80 do 120 mm</t>
  </si>
  <si>
    <t>-974641080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</si>
  <si>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</si>
  <si>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https://podminky.urs.cz/item/CS_URS_2022_01/622211021</t>
  </si>
  <si>
    <t>soklová část</t>
  </si>
  <si>
    <t>1,40*(2,95*2+2,56)</t>
  </si>
  <si>
    <t>0,52*(2,79*2+2,56)-0,07</t>
  </si>
  <si>
    <t>Mezisoučet</t>
  </si>
  <si>
    <t>obvodová stěna výtahu nad terénem S01</t>
  </si>
  <si>
    <t>13,50*(2,79*2+2,24)</t>
  </si>
  <si>
    <t>-0,95*1,75</t>
  </si>
  <si>
    <t>0,30*0,40*2+0,85</t>
  </si>
  <si>
    <t>nadezdívka</t>
  </si>
  <si>
    <t>2*1,0</t>
  </si>
  <si>
    <t>43</t>
  </si>
  <si>
    <t>28375939</t>
  </si>
  <si>
    <t>deska EPS 70 fasádní λ=0,039 tl 120mm</t>
  </si>
  <si>
    <t>-1154037982</t>
  </si>
  <si>
    <t>(105-2,24*1,50)*1,05+0,28</t>
  </si>
  <si>
    <t>44</t>
  </si>
  <si>
    <t>28375950</t>
  </si>
  <si>
    <t>deska EPS 100 fasádní λ=0,037 tl 100mm</t>
  </si>
  <si>
    <t>1947040679</t>
  </si>
  <si>
    <t>45</t>
  </si>
  <si>
    <t>28376355</t>
  </si>
  <si>
    <t>deska perimetrická pro zateplení spodních staveb 200kPa λ=0,034 tl 120mm</t>
  </si>
  <si>
    <t>149806184</t>
  </si>
  <si>
    <t>soklová část - perimeter</t>
  </si>
  <si>
    <t>16*1,05</t>
  </si>
  <si>
    <t>nad venkovními dveřmi</t>
  </si>
  <si>
    <t>2,24*1,50*1,05+0,47</t>
  </si>
  <si>
    <t>46</t>
  </si>
  <si>
    <t>622212001</t>
  </si>
  <si>
    <t>Montáž kontaktního zateplení vnějšího ostění, nadpraží nebo parapetu hl. špalety do 200 mm lepením desek z polystyrenu tl do 40 mm</t>
  </si>
  <si>
    <t>479367495</t>
  </si>
  <si>
    <t>Montáž kontaktního zateplení vnějšího ostění, nadpraží nebo parapetu lepením z polystyrenových desek hloubky špalet do 200 mm, tloušťky desek do 40 mm</t>
  </si>
  <si>
    <t>https://podminky.urs.cz/item/CS_URS_2022_01/622212001</t>
  </si>
  <si>
    <t>ostění okolo dveří</t>
  </si>
  <si>
    <t>0,95+2,15*2</t>
  </si>
  <si>
    <t>47</t>
  </si>
  <si>
    <t>28376351</t>
  </si>
  <si>
    <t>deska perimetrická pro zateplení spodních staveb 200kPa λ=0,034 tl 40mm</t>
  </si>
  <si>
    <t>-604148493</t>
  </si>
  <si>
    <t>(0,95+2,15*2)*0,20*1,05</t>
  </si>
  <si>
    <t>48</t>
  </si>
  <si>
    <t>622521022</t>
  </si>
  <si>
    <t>Tenkovrstvá silikátová zatíraná omítka zrnitost 2,0 mm vnějších stěn</t>
  </si>
  <si>
    <t>-503411263</t>
  </si>
  <si>
    <t>Omítka tenkovrstvá silikátová vnějších ploch probarvená bez penetrace zatíraná (škrábaná ), zrnitost 2,0 mm stěn</t>
  </si>
  <si>
    <t>https://podminky.urs.cz/item/CS_URS_2022_01/622521022</t>
  </si>
  <si>
    <t>na zateplení vnější stěny</t>
  </si>
  <si>
    <t>13,5*(2,79*2+2,24)</t>
  </si>
  <si>
    <t>-0,95*2,15</t>
  </si>
  <si>
    <t>0,20*(0,95+2,15*2)+0,42</t>
  </si>
  <si>
    <t>49</t>
  </si>
  <si>
    <t>622511112</t>
  </si>
  <si>
    <t>Tenkovrstvá akrylátová mozaiková střednězrnná omítka vnějších stěn</t>
  </si>
  <si>
    <t>2010196772</t>
  </si>
  <si>
    <t>Omítka tenkovrstvá akrylátová vnějších ploch probarvená bez penetrace mozaiková střednězrnná stěn</t>
  </si>
  <si>
    <t>https://podminky.urs.cz/item/CS_URS_2022_01/622511112</t>
  </si>
  <si>
    <t>sokl</t>
  </si>
  <si>
    <t>0,325*(2,79*2+2,24)</t>
  </si>
  <si>
    <t>50</t>
  </si>
  <si>
    <t>622151011</t>
  </si>
  <si>
    <t>Penetrační silikátový nátěr vnějších pastovitých tenkovrstvých omítek stěn</t>
  </si>
  <si>
    <t>182676436</t>
  </si>
  <si>
    <t>Penetrační nátěr vnějších pastovitých tenkovrstvých omítek silikátový paropropustný stěn</t>
  </si>
  <si>
    <t>https://podminky.urs.cz/item/CS_URS_2022_01/622151011</t>
  </si>
  <si>
    <t>51</t>
  </si>
  <si>
    <t>622151021</t>
  </si>
  <si>
    <t>Penetrační akrylátový nátěr vnějších mozaikových tenkovrstvých omítek stěn</t>
  </si>
  <si>
    <t>-1615975813</t>
  </si>
  <si>
    <t>Penetrační nátěr vnějších pastovitých tenkovrstvých omítek mozaikových akrylátový stěn</t>
  </si>
  <si>
    <t>https://podminky.urs.cz/item/CS_URS_2022_01/622151021</t>
  </si>
  <si>
    <t>52</t>
  </si>
  <si>
    <t>622252001</t>
  </si>
  <si>
    <t>Montáž profilů kontaktního zateplení připevněných mechanicky</t>
  </si>
  <si>
    <t>-494127136</t>
  </si>
  <si>
    <t>Montáž profilů kontaktního zateplení zakládacích soklových připevněných hmoždinkami</t>
  </si>
  <si>
    <t>https://podminky.urs.cz/item/CS_URS_2022_01/622252001</t>
  </si>
  <si>
    <t>2,95*2+2,56</t>
  </si>
  <si>
    <t>53</t>
  </si>
  <si>
    <t>59051422</t>
  </si>
  <si>
    <t>profil zakládací Al tl 1,0mm pro ETICS pro izolant tl 130mm</t>
  </si>
  <si>
    <t>-508398675</t>
  </si>
  <si>
    <t>8,46*1,05+0,12</t>
  </si>
  <si>
    <t>54</t>
  </si>
  <si>
    <t>622252002</t>
  </si>
  <si>
    <t>Montáž profilů kontaktního zateplení lepených</t>
  </si>
  <si>
    <t>2037539949</t>
  </si>
  <si>
    <t>Montáž profilů kontaktního zateplení ostatních stěnových, dilatačních apod. lepených do tmelu</t>
  </si>
  <si>
    <t>https://podminky.urs.cz/item/CS_URS_2022_01/622252002</t>
  </si>
  <si>
    <t>rohové</t>
  </si>
  <si>
    <t>55,95+0,95+2,15*2</t>
  </si>
  <si>
    <t>dilatační</t>
  </si>
  <si>
    <t>14*2</t>
  </si>
  <si>
    <t>55</t>
  </si>
  <si>
    <t>59051510</t>
  </si>
  <si>
    <t>profil začišťovací s okapnicí PVC s výztužnou tkaninou pro nadpraží ETICS</t>
  </si>
  <si>
    <t>309551756</t>
  </si>
  <si>
    <t>rohový nad dveřmi</t>
  </si>
  <si>
    <t>56</t>
  </si>
  <si>
    <t>59051486</t>
  </si>
  <si>
    <t>profil rohový PVC 15x15mm s výztužnou tkaninou š 100mm pro ETICS</t>
  </si>
  <si>
    <t>-1465635539</t>
  </si>
  <si>
    <t>(61,20-0,95)*1,05</t>
  </si>
  <si>
    <t>57</t>
  </si>
  <si>
    <t>59051500</t>
  </si>
  <si>
    <t>profil dilatační stěnový PVC s výztužnou tkaninou pro ETICS</t>
  </si>
  <si>
    <t>611446855</t>
  </si>
  <si>
    <t>14*2*1,05</t>
  </si>
  <si>
    <t>58</t>
  </si>
  <si>
    <t>624631221</t>
  </si>
  <si>
    <t>Tmelení silikonovým tmelem spár prefabrikovaných dílců š do 15 mm včetně penetrace</t>
  </si>
  <si>
    <t>123676332</t>
  </si>
  <si>
    <t>Úprava vnějších spár obvodového pláště z prefabrikovaných dílců tmelení spáry včetně penetračního nátěru tmelem silikonovým, šířky spáry do 15 mm</t>
  </si>
  <si>
    <t>https://podminky.urs.cz/item/CS_URS_2022_01/624631221</t>
  </si>
  <si>
    <t>2,0</t>
  </si>
  <si>
    <t>59</t>
  </si>
  <si>
    <t>624631311</t>
  </si>
  <si>
    <t>Těsnění silikonovými pásky spár prefabrikovaných dílců š do 20 mm včetně penetrace</t>
  </si>
  <si>
    <t>1197214394</t>
  </si>
  <si>
    <t>Úprava vnějších spár obvodového pláště z prefabrikovaných dílců těsnění spáry silikonovými těsnicími pásky, šířky spáry do 20 mm</t>
  </si>
  <si>
    <t>https://podminky.urs.cz/item/CS_URS_2022_01/624631311</t>
  </si>
  <si>
    <t>střecha výtahové šachty - detail 3+4+5</t>
  </si>
  <si>
    <t>2,24*3+2,5*2</t>
  </si>
  <si>
    <t>60</t>
  </si>
  <si>
    <t>6246300R1</t>
  </si>
  <si>
    <t>Předstlačená impregnovaná pěnová těsnící páska š=25mm pro utěsnění dilatačních spár - montáž a dodávka</t>
  </si>
  <si>
    <t>-747622487</t>
  </si>
  <si>
    <t>14,2+14,2</t>
  </si>
  <si>
    <t>61</t>
  </si>
  <si>
    <t>631311113</t>
  </si>
  <si>
    <t>Mazanina tl přes 50 do 80 mm z betonu prostého bez zvýšených nároků na prostředí tř. C 12/15</t>
  </si>
  <si>
    <t>-1686577308</t>
  </si>
  <si>
    <t>Mazanina z betonu prostého bez zvýšených nároků na prostředí tl. přes 50 do 80 mm tř. C 12/15</t>
  </si>
  <si>
    <t>https://podminky.urs.cz/item/CS_URS_2022_01/631311113</t>
  </si>
  <si>
    <t>podkladní beton tl.50mm</t>
  </si>
  <si>
    <t>2,95*2,56*0,05</t>
  </si>
  <si>
    <t>62</t>
  </si>
  <si>
    <t>631311225</t>
  </si>
  <si>
    <t>Mazanina tl přes 80 do 120 mm z betonu prostého se zvýšenými nároky na prostředí tř. C 30/37</t>
  </si>
  <si>
    <t>105677052</t>
  </si>
  <si>
    <t>Mazanina z betonu prostého se zvýšenými nároky na prostředí tl. přes 80 do 120 mm tř. C 30/37</t>
  </si>
  <si>
    <t>https://podminky.urs.cz/item/CS_URS_2022_01/631311225</t>
  </si>
  <si>
    <t>podkladní železobetonová deska tl.150mm</t>
  </si>
  <si>
    <t>výztuž je započtena v oddíle 002 - základy</t>
  </si>
  <si>
    <t>2,32*2,67*0,15</t>
  </si>
  <si>
    <t>63</t>
  </si>
  <si>
    <t>631311133</t>
  </si>
  <si>
    <t>Mazanina tl přes 120 do 240 mm z betonu prostého bez zvýšených nároků na prostředí tř. C 12/15</t>
  </si>
  <si>
    <t>1541304241</t>
  </si>
  <si>
    <t>Mazanina z betonu prostého bez zvýšených nároků na prostředí tl. přes 120 do 240 mm tř. C 12/15</t>
  </si>
  <si>
    <t>https://podminky.urs.cz/item/CS_URS_2022_01/631311133</t>
  </si>
  <si>
    <t>obnova venkovní plochy DL02</t>
  </si>
  <si>
    <t>42,60*0,15</t>
  </si>
  <si>
    <t>64</t>
  </si>
  <si>
    <t>631319175</t>
  </si>
  <si>
    <t>Příplatek k mazanině tl přes 120 do 240 mm za stržení povrchu spodní vrstvy před vložením výztuže</t>
  </si>
  <si>
    <t>-476496488</t>
  </si>
  <si>
    <t>Příplatek k cenám mazanin za stržení povrchu spodní vrstvy mazaniny latí před vložením výztuže nebo pletiva pro tl. obou vrstev mazaniny přes 120 do 240 mm</t>
  </si>
  <si>
    <t>https://podminky.urs.cz/item/CS_URS_2022_01/631319175</t>
  </si>
  <si>
    <t>0,93+6,39</t>
  </si>
  <si>
    <t>65</t>
  </si>
  <si>
    <t>631351101</t>
  </si>
  <si>
    <t>Zřízení bednění rýh a hran v podlahách</t>
  </si>
  <si>
    <t>-1032283753</t>
  </si>
  <si>
    <t>Bednění v podlahách rýh a hran zřízení</t>
  </si>
  <si>
    <t>https://podminky.urs.cz/item/CS_URS_2022_01/631351101</t>
  </si>
  <si>
    <t>podkladní potěr a mazanina</t>
  </si>
  <si>
    <t>0,05*(2,95*2+2,56*2)</t>
  </si>
  <si>
    <t>0,15*(2,32*2+2,67*2)</t>
  </si>
  <si>
    <t>66</t>
  </si>
  <si>
    <t>631351102</t>
  </si>
  <si>
    <t>Odstranění bednění rýh a hran v podlahách</t>
  </si>
  <si>
    <t>2016278297</t>
  </si>
  <si>
    <t>Bednění v podlahách rýh a hran odstranění</t>
  </si>
  <si>
    <t>https://podminky.urs.cz/item/CS_URS_2022_01/631351102</t>
  </si>
  <si>
    <t>67</t>
  </si>
  <si>
    <t>631362021</t>
  </si>
  <si>
    <t>Výztuž mazanin svařovanými sítěmi Kari</t>
  </si>
  <si>
    <t>-521263056</t>
  </si>
  <si>
    <t>Výztuž mazanin ze svařovaných sítí z drátů typu KARI</t>
  </si>
  <si>
    <t>https://podminky.urs.cz/item/CS_URS_2022_01/631362021</t>
  </si>
  <si>
    <t>5*42/1000</t>
  </si>
  <si>
    <t>68</t>
  </si>
  <si>
    <t>632451034</t>
  </si>
  <si>
    <t>Vyrovnávací potěr tl přes 40 do 50 mm z MC 15 provedený v ploše</t>
  </si>
  <si>
    <t>-1610298145</t>
  </si>
  <si>
    <t>Potěr cementový vyrovnávací z malty (MC-15) v ploše o průměrné (střední) tl. přes 40 do 50 mm</t>
  </si>
  <si>
    <t>https://podminky.urs.cz/item/CS_URS_2022_01/632451034</t>
  </si>
  <si>
    <t xml:space="preserve">skladba podlahy Pdl1 + Pdl4 </t>
  </si>
  <si>
    <t>2.NP</t>
  </si>
  <si>
    <t>5,23+0,84+0,66</t>
  </si>
  <si>
    <t>3.NP</t>
  </si>
  <si>
    <t>4,32+0,87+0,66</t>
  </si>
  <si>
    <t>4.NP</t>
  </si>
  <si>
    <t>69</t>
  </si>
  <si>
    <t>632481213</t>
  </si>
  <si>
    <t>Separační vrstva z PE fólie</t>
  </si>
  <si>
    <t>936814308</t>
  </si>
  <si>
    <t>Separační vrstva k oddělení podlahových vrstev z polyetylénové fólie</t>
  </si>
  <si>
    <t>https://podminky.urs.cz/item/CS_URS_2022_01/632481213</t>
  </si>
  <si>
    <t>na kročejovou izolaci podlah</t>
  </si>
  <si>
    <t>70</t>
  </si>
  <si>
    <t>634112123</t>
  </si>
  <si>
    <t>Obvodová dilatace podlahovým páskem z pěnového PE s fólií mezi stěnou a mazaninou nebo potěrem v 80 mm</t>
  </si>
  <si>
    <t>-835698215</t>
  </si>
  <si>
    <t>Obvodová dilatace mezi stěnou a mazaninou nebo potěrem podlahovým páskem z pěnového PE s fólií tl. do 10 mm, výšky 80 mm</t>
  </si>
  <si>
    <t>https://podminky.urs.cz/item/CS_URS_2022_01/634112123</t>
  </si>
  <si>
    <t>podlaha Pdl1+4</t>
  </si>
  <si>
    <t>(1,1*2+1,37-1,13)*3</t>
  </si>
  <si>
    <t>2,3*2+2,36*2</t>
  </si>
  <si>
    <t>podlaha Pdl5</t>
  </si>
  <si>
    <t>(3,1+2*2)*2+0,16</t>
  </si>
  <si>
    <t>71</t>
  </si>
  <si>
    <t>635111241</t>
  </si>
  <si>
    <t>Násyp pod podlahy z hrubého kameniva 8-16 se zhutněním</t>
  </si>
  <si>
    <t>921230211</t>
  </si>
  <si>
    <t>Násyp ze štěrkopísku, písku nebo kameniva pod podlahy se zhutněním z kameniva hrubého 8-16</t>
  </si>
  <si>
    <t>https://podminky.urs.cz/item/CS_URS_2022_01/635111241</t>
  </si>
  <si>
    <t>72</t>
  </si>
  <si>
    <t>6370000R1</t>
  </si>
  <si>
    <t>Montáž betonových dlaždic 500x500mm do stavebního lepidla tl.5mm vč.spárování flexibilním a mrazuvzdorným spárovacím tmelem s požadovanou odolností proti posypovým solím</t>
  </si>
  <si>
    <t>-1144824212</t>
  </si>
  <si>
    <t>42,60</t>
  </si>
  <si>
    <t>73</t>
  </si>
  <si>
    <t>59245601</t>
  </si>
  <si>
    <t>dlažba desková betonová 500x500x50mm přírodní</t>
  </si>
  <si>
    <t>134668935</t>
  </si>
  <si>
    <t>42,60*1,05+0,27</t>
  </si>
  <si>
    <t>74</t>
  </si>
  <si>
    <t>644941112</t>
  </si>
  <si>
    <t>Osazování ventilačních mřížek velikosti přes 150 x 200 do 300 x 300 mm</t>
  </si>
  <si>
    <t>1397950853</t>
  </si>
  <si>
    <t>Montáž průvětrníků nebo mřížek odvětrávacích velikosti přes 150 x 200 do 300 x 300 mm</t>
  </si>
  <si>
    <t>https://podminky.urs.cz/item/CS_URS_2022_01/644941112</t>
  </si>
  <si>
    <t>prvek Z02</t>
  </si>
  <si>
    <t>75</t>
  </si>
  <si>
    <t>55341426</t>
  </si>
  <si>
    <t>mřížka větrací nerezová se síťovinou 200x200mm</t>
  </si>
  <si>
    <t>-1668671998</t>
  </si>
  <si>
    <t>76</t>
  </si>
  <si>
    <t>642942611</t>
  </si>
  <si>
    <t>Osazování zárubní nebo rámů dveřních kovových do 2,5 m2 na montážní pěnu</t>
  </si>
  <si>
    <t>1199810482</t>
  </si>
  <si>
    <t>Osazování zárubní nebo rámů kovových dveřních lisovaných nebo z úhelníků bez dveřních křídel na montážní pěnu, plochy otvoru do 2,5 m2</t>
  </si>
  <si>
    <t>https://podminky.urs.cz/item/CS_URS_2022_01/642942611</t>
  </si>
  <si>
    <t>prvek Z03 + Z04</t>
  </si>
  <si>
    <t>1+2</t>
  </si>
  <si>
    <t>77</t>
  </si>
  <si>
    <t>55331119</t>
  </si>
  <si>
    <t>zárubeň ocelová pro běžné zdění hranatý profil 110 900 L/P</t>
  </si>
  <si>
    <t>-1562290015</t>
  </si>
  <si>
    <t>78</t>
  </si>
  <si>
    <t>55331158</t>
  </si>
  <si>
    <t>zárubeň ocelová pro běžné zdění hranatý profil 160 900 L/P</t>
  </si>
  <si>
    <t>-1418818763</t>
  </si>
  <si>
    <t>79</t>
  </si>
  <si>
    <t>6100000R1</t>
  </si>
  <si>
    <t>Začištění prostupu 200/150 ve stropu a v podlaze</t>
  </si>
  <si>
    <t>1758718947</t>
  </si>
  <si>
    <t>80</t>
  </si>
  <si>
    <t>6100000R2</t>
  </si>
  <si>
    <t>Začištění drážek v podlaze, stěně a stropu</t>
  </si>
  <si>
    <t>-1010721310</t>
  </si>
  <si>
    <t>1,2*2+3,32+3,3+4,77+3,39+1,2*2+3,3+5,35+3,75</t>
  </si>
  <si>
    <t>3,3+4,17+2+3,3+5,32+3,75+3,3+4,22+1,85+3,3+4,86</t>
  </si>
  <si>
    <t>1,2*2+3,38</t>
  </si>
  <si>
    <t>87</t>
  </si>
  <si>
    <t>Potrubí z trub plastických a skleněných</t>
  </si>
  <si>
    <t>81</t>
  </si>
  <si>
    <t>8700000R1</t>
  </si>
  <si>
    <t>Potrubí dešťové kanalizace PVC KG DN 100 - montáž a dodávka vč.všech potřebných zemních prací (obsypu a podsypu pískem)</t>
  </si>
  <si>
    <t>-202162213</t>
  </si>
  <si>
    <t>91</t>
  </si>
  <si>
    <t>Doplňující konstrukce a práce pozemních komunikací, letišť a ploch</t>
  </si>
  <si>
    <t>82</t>
  </si>
  <si>
    <t>919735123</t>
  </si>
  <si>
    <t>Řezání stávajícího betonového krytu hl přes 100 do 150 mm</t>
  </si>
  <si>
    <t>2108340460</t>
  </si>
  <si>
    <t>Řezání stávajícího betonového krytu nebo podkladu hloubky přes 100 do 150 mm</t>
  </si>
  <si>
    <t>https://podminky.urs.cz/item/CS_URS_2022_01/919735123</t>
  </si>
  <si>
    <t>venkovní betonové plochy</t>
  </si>
  <si>
    <t>7,5*2</t>
  </si>
  <si>
    <t>93</t>
  </si>
  <si>
    <t>Různé dokončovací konstrukce a práce inženýrských staveb</t>
  </si>
  <si>
    <t>83</t>
  </si>
  <si>
    <t>935932211</t>
  </si>
  <si>
    <t>Odvodňovací plastový žlab pro zatížení B125 vnitřní š 100 mm s roštem mřížkovým z Pz oceli</t>
  </si>
  <si>
    <t>-463970067</t>
  </si>
  <si>
    <t>Odvodňovací plastový žlab pro třídu zatížení B 125 vnitřní šířky 100 mm s krycím roštem mřížkovým z pozinkované oceli</t>
  </si>
  <si>
    <t>https://podminky.urs.cz/item/CS_URS_2022_01/935932211</t>
  </si>
  <si>
    <t>venkovní žlab B01</t>
  </si>
  <si>
    <t>2,5</t>
  </si>
  <si>
    <t>84</t>
  </si>
  <si>
    <t>9300000R1</t>
  </si>
  <si>
    <t>Universální podlahový kanál vč.spojek PUK 38x150 - montáž a dodávka</t>
  </si>
  <si>
    <t>-908975859</t>
  </si>
  <si>
    <t>4,61+5,17+4+5,14+4,05+4,69</t>
  </si>
  <si>
    <t>85</t>
  </si>
  <si>
    <t>9300000R2</t>
  </si>
  <si>
    <t>23859664</t>
  </si>
  <si>
    <t>3,75*2+2*2+3,75*2+1,85*2</t>
  </si>
  <si>
    <t>94</t>
  </si>
  <si>
    <t>Lešení a stavební výtahy</t>
  </si>
  <si>
    <t>86</t>
  </si>
  <si>
    <t>941111122</t>
  </si>
  <si>
    <t>Montáž lešení řadového trubkového lehkého s podlahami zatížení do 200 kg/m2 š přes 0,9 do 1,2 m v přes 10 do 25 m</t>
  </si>
  <si>
    <t>-1504643596</t>
  </si>
  <si>
    <t>Montáž lešení řadového trubkového lehkého pracovního s podlahami s provozním zatížením tř. 3 do 200 kg/m2 šířky tř. W09 přes 0,9 do 1,2 m, výšky přes 10 do 25 m</t>
  </si>
  <si>
    <t>https://podminky.urs.cz/item/CS_URS_2022_01/941111122</t>
  </si>
  <si>
    <t>venkovní</t>
  </si>
  <si>
    <t>(14-1,5)*(2,24+2,79*2+1,2*4)+0,25</t>
  </si>
  <si>
    <t>941111222</t>
  </si>
  <si>
    <t>Příplatek k lešení řadovému trubkovému lehkému s podlahami š 1,2 m v 25 m za první a ZKD den použití</t>
  </si>
  <si>
    <t>898506526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</si>
  <si>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</si>
  <si>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https://podminky.urs.cz/item/CS_URS_2022_01/941111222</t>
  </si>
  <si>
    <t>158*60</t>
  </si>
  <si>
    <t>88</t>
  </si>
  <si>
    <t>941111822</t>
  </si>
  <si>
    <t>Demontáž lešení řadového trubkového lehkého s podlahami zatížení do 200 kg/m2 š přes 0,9 do 1,2 m v přes 10 do 25 m</t>
  </si>
  <si>
    <t>-1624909946</t>
  </si>
  <si>
    <t>Demontáž lešení řadového trubkového lehkého pracovního s podlahami s provozním zatížením tř. 3 do 200 kg/m2 šířky tř. W09 přes 0,9 do 1,2 m, výšky přes 10 do 25 m</t>
  </si>
  <si>
    <t>https://podminky.urs.cz/item/CS_URS_2022_01/941111822</t>
  </si>
  <si>
    <t>89</t>
  </si>
  <si>
    <t>949111131</t>
  </si>
  <si>
    <t>Montáž lešení lehkého kozového trubkového ve světlíku nebo šachtě v do 1,5 m</t>
  </si>
  <si>
    <t>sada</t>
  </si>
  <si>
    <t>-653024682</t>
  </si>
  <si>
    <t>Montáž lešení lehkého kozového trubkového ve světlíku nebo šachtě půdorysné plochy do 6 m2 o výšce lešeňové podlahy do 1,5 m</t>
  </si>
  <si>
    <t>https://podminky.urs.cz/item/CS_URS_2022_01/949111131</t>
  </si>
  <si>
    <t>90</t>
  </si>
  <si>
    <t>949111231</t>
  </si>
  <si>
    <t>Příplatek k lešení lehkému kozovému trubkovému ve světlíku v do 1,5 m za první a ZKD den použití</t>
  </si>
  <si>
    <t>2002775297</t>
  </si>
  <si>
    <t>Montáž lešení lehkého kozového trubkového Příplatek za první a každý další den použití lešení k ceně -1131</t>
  </si>
  <si>
    <t>https://podminky.urs.cz/item/CS_URS_2022_01/949111231</t>
  </si>
  <si>
    <t>4*15</t>
  </si>
  <si>
    <t>949111831</t>
  </si>
  <si>
    <t>Demontáž lešení lehkého kozového trubkového ve světlíku nebo šachtě v do 1,5 m</t>
  </si>
  <si>
    <t>1983413282</t>
  </si>
  <si>
    <t>Demontáž lešení lehkého kozového trubkového ve světlíku nebo šachtě půdorysné plochy do 6 m2 o výšce lešeňové podlahy do 1,5 m</t>
  </si>
  <si>
    <t>https://podminky.urs.cz/item/CS_URS_2022_01/949111831</t>
  </si>
  <si>
    <t>92</t>
  </si>
  <si>
    <t>949101111</t>
  </si>
  <si>
    <t>Lešení pomocné pro objekty pozemních staveb s lešeňovou podlahou v do 1,9 m zatížení do 150 kg/m2</t>
  </si>
  <si>
    <t>1169462648</t>
  </si>
  <si>
    <t>Lešení pomocné pracovní pro objekty pozemních staveb pro zatížení do 150 kg/m2, o výšce lešeňové podlahy do 1,9 m</t>
  </si>
  <si>
    <t>https://podminky.urs.cz/item/CS_URS_2022_01/949101111</t>
  </si>
  <si>
    <t>uvnitř</t>
  </si>
  <si>
    <t>21+61,21+10,76+5,23</t>
  </si>
  <si>
    <t>45+62,12+75,91+62,59+60,93+61,21+4,32+0,87+0,66+6,2</t>
  </si>
  <si>
    <t>45+4,32+6,94+0,87+0,66</t>
  </si>
  <si>
    <t>95</t>
  </si>
  <si>
    <t>Různé dokončovací konstrukce a práce pozemních staveb</t>
  </si>
  <si>
    <t>953321111</t>
  </si>
  <si>
    <t>Vložky do svislých dilatačních spár z minerální plsti tl. do 30 mm</t>
  </si>
  <si>
    <t>-196422389</t>
  </si>
  <si>
    <t>Vložky svislé do dilatačních spár z minerální plsti včetně dodání a osazení, v jakémkoliv zdivu do 30 mm</t>
  </si>
  <si>
    <t>https://podminky.urs.cz/item/CS_URS_2022_01/953321111</t>
  </si>
  <si>
    <t>1,10*2,24</t>
  </si>
  <si>
    <t>953331111</t>
  </si>
  <si>
    <t>Vložky do svislých dilatačních spár z lepenky nepískované kladené volně</t>
  </si>
  <si>
    <t>1439763712</t>
  </si>
  <si>
    <t>Vložky svislé do dilatačních spár z lepenky kladené volně, včetně dodání a osazení, v jakémkoliv zdivu, nepískované</t>
  </si>
  <si>
    <t>https://podminky.urs.cz/item/CS_URS_2022_01/953331111</t>
  </si>
  <si>
    <t>9539600R1</t>
  </si>
  <si>
    <t>Chemické kotvy - nerezová žebírková ocel pr.12mm dl.400mm - montáž a dodávka vč.vyvrtání otvoru</t>
  </si>
  <si>
    <t>413300980</t>
  </si>
  <si>
    <t>pro ukotvení stěn výtahové šachty</t>
  </si>
  <si>
    <t>96</t>
  </si>
  <si>
    <t>9539600R2</t>
  </si>
  <si>
    <t>Konstrukce výtahové šachty - kotevní drážka osazená při montáži</t>
  </si>
  <si>
    <t>-1764215409</t>
  </si>
  <si>
    <t>97</t>
  </si>
  <si>
    <t>952901111</t>
  </si>
  <si>
    <t>Vyčištění budov bytové a občanské výstavby při výšce podlaží do 4 m</t>
  </si>
  <si>
    <t>-2141321405</t>
  </si>
  <si>
    <t>Vyčištění budov nebo objektů před předáním do užívání budov bytové nebo občanské výstavby, světlé výšky podlaží do 4 m</t>
  </si>
  <si>
    <t>https://podminky.urs.cz/item/CS_URS_2022_01/952901111</t>
  </si>
  <si>
    <t>21+8*14</t>
  </si>
  <si>
    <t>60+63*4+77</t>
  </si>
  <si>
    <t>Bourání konstrukcí</t>
  </si>
  <si>
    <t>98</t>
  </si>
  <si>
    <t>962031132</t>
  </si>
  <si>
    <t>Bourání příček z cihel pálených na MVC tl do 100 mm</t>
  </si>
  <si>
    <t>-41089313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</si>
  <si>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</si>
  <si>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</si>
  <si>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2.NP v prostoru navrženého imobil.WC</t>
  </si>
  <si>
    <t>3,76*(1,5+1,2+0,6)</t>
  </si>
  <si>
    <t>rozšíření otvoru v 2.NP pro nové dveře</t>
  </si>
  <si>
    <t>1,0*2,0-0,7*2,0</t>
  </si>
  <si>
    <t>99</t>
  </si>
  <si>
    <t>962031133</t>
  </si>
  <si>
    <t>Bourání příček z cihel pálených na MVC tl do 150 mm</t>
  </si>
  <si>
    <t>-989861393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</si>
  <si>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</si>
  <si>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</si>
  <si>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3,76*(2,36+1,0)</t>
  </si>
  <si>
    <t>100</t>
  </si>
  <si>
    <t>962032230</t>
  </si>
  <si>
    <t>Bourání zdiva z cihel pálených nebo vápenopískových na MV nebo MVC do 1 m3</t>
  </si>
  <si>
    <t>-532171524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</si>
  <si>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</si>
  <si>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</si>
  <si>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vybourání parapetního zdiva v místě vstupů</t>
  </si>
  <si>
    <t>do výtahové šachty</t>
  </si>
  <si>
    <t>0,60*(3,2-2,2)*1,32*3</t>
  </si>
  <si>
    <t>vybourání obezdívek stoupaček v 2.NP</t>
  </si>
  <si>
    <t>0,15*0,15*3,76*2</t>
  </si>
  <si>
    <t>101</t>
  </si>
  <si>
    <t>965081353</t>
  </si>
  <si>
    <t>Bourání podlah z dlaždic betonových, teracových nebo čedičových tl přes 40 mm plochy přes 1 m2</t>
  </si>
  <si>
    <t>138883148</t>
  </si>
  <si>
    <t>Bourání podlah z dlaždic bez podkladního lože nebo mazaniny, s jakoukoliv výplní spár betonových, teracových nebo čedičových tl. přes 40 mm, plochy přes 1 m2</t>
  </si>
  <si>
    <t>https://podminky.urs.cz/item/CS_URS_2022_01/965081353</t>
  </si>
  <si>
    <t>vybourání stávající dlažby vně</t>
  </si>
  <si>
    <t>pro konstrukci výtahu</t>
  </si>
  <si>
    <t>48,60</t>
  </si>
  <si>
    <t>102</t>
  </si>
  <si>
    <t>965043441</t>
  </si>
  <si>
    <t>Bourání podkladů pod dlažby betonových s potěrem nebo teracem tl do 150 mm pl přes 4 m2</t>
  </si>
  <si>
    <t>-991694650</t>
  </si>
  <si>
    <t>Bourání mazanin betonových s potěrem nebo teracem tl. do 150 mm, plochy přes 4 m2</t>
  </si>
  <si>
    <t>https://podminky.urs.cz/item/CS_URS_2022_01/965043441</t>
  </si>
  <si>
    <t>vybourání podkladu stávající dlažby vně</t>
  </si>
  <si>
    <t>48,60*0,15</t>
  </si>
  <si>
    <t>103</t>
  </si>
  <si>
    <t>965042141</t>
  </si>
  <si>
    <t>Bourání podkladů pod dlažby nebo mazanin betonových nebo z litého asfaltu tl do 100 mm pl přes 4 m2</t>
  </si>
  <si>
    <t>-1467076414</t>
  </si>
  <si>
    <t>Bourání mazanin betonových nebo z litého asfaltu tl. do 100 mm, plochy přes 4 m2</t>
  </si>
  <si>
    <t>https://podminky.urs.cz/item/CS_URS_2022_01/965042141</t>
  </si>
  <si>
    <t>podklad Pdl 1</t>
  </si>
  <si>
    <t>(5,32+2,0*2,45+2,0*2,45+0,84+0,87+0,87)*0,07</t>
  </si>
  <si>
    <t>104</t>
  </si>
  <si>
    <t>965049112</t>
  </si>
  <si>
    <t>Příplatek k bourání betonových mazanin za bourání mazanin se svařovanou sítí tl přes 100 mm</t>
  </si>
  <si>
    <t>2071840884</t>
  </si>
  <si>
    <t>Bourání mazanin Příplatek k cenám za bourání mazanin betonových se svařovanou sítí, tl. přes 100 mm</t>
  </si>
  <si>
    <t>https://podminky.urs.cz/item/CS_URS_2022_01/965049112</t>
  </si>
  <si>
    <t>105</t>
  </si>
  <si>
    <t>965045113</t>
  </si>
  <si>
    <t>Bourání potěrů cementových nebo pískocementových tl do 50 mm pl přes 4 m2</t>
  </si>
  <si>
    <t>132167632</t>
  </si>
  <si>
    <t>Bourání potěrů tl. do 50 mm cementových nebo pískocementových, plochy přes 4 m2</t>
  </si>
  <si>
    <t>https://podminky.urs.cz/item/CS_URS_2022_01/965045113</t>
  </si>
  <si>
    <t>106</t>
  </si>
  <si>
    <t>965082933</t>
  </si>
  <si>
    <t>Odstranění násypů pod podlahami tl do 200 mm pl přes 2 m2</t>
  </si>
  <si>
    <t>1688259158</t>
  </si>
  <si>
    <t>Odstranění násypu pod podlahami nebo ochranného násypu na střechách tl. do 200 mm, plochy přes 2 m2</t>
  </si>
  <si>
    <t>https://podminky.urs.cz/item/CS_URS_2022_01/965082933</t>
  </si>
  <si>
    <t>107</t>
  </si>
  <si>
    <t>965081611</t>
  </si>
  <si>
    <t>Odsekání soklíků rovných</t>
  </si>
  <si>
    <t>-1779731720</t>
  </si>
  <si>
    <t>Odsekání soklíků včetně otlučení podkladní omítky až na zdivo rovných</t>
  </si>
  <si>
    <t>https://podminky.urs.cz/item/CS_URS_2022_01/965081611</t>
  </si>
  <si>
    <t>uvnitř pro zřízení nového imobilního WC 302a, 401a</t>
  </si>
  <si>
    <t>2,45*2+3,1*2+2,0*2</t>
  </si>
  <si>
    <t>m.č.231, 232, 233, 234</t>
  </si>
  <si>
    <t>4,29*2+2,36*2-0,8-0,6*2+0,9*2*2+1,13*2*2-0,6*2+1,7*2+1,38*2-0,6*2</t>
  </si>
  <si>
    <t>1,18*2+0,9*2-0,6</t>
  </si>
  <si>
    <t>108</t>
  </si>
  <si>
    <t>966080103</t>
  </si>
  <si>
    <t>Bourání kontaktního zateplení z polystyrenových desek tl přes 60 do 120 mm</t>
  </si>
  <si>
    <t>-2010033781</t>
  </si>
  <si>
    <t>Bourání kontaktního zateplení včetně povrchové úpravy omítkou nebo nátěrem z polystyrénových desek, tloušťky přes 60 do 120 mm</t>
  </si>
  <si>
    <t>https://podminky.urs.cz/item/CS_URS_2022_01/966080103</t>
  </si>
  <si>
    <t>pro nový výtah</t>
  </si>
  <si>
    <t>2,24*16</t>
  </si>
  <si>
    <t>109</t>
  </si>
  <si>
    <t>967031132</t>
  </si>
  <si>
    <t>Přisekání rovných ostění v cihelném zdivu na MV nebo MVC</t>
  </si>
  <si>
    <t>1988407159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</si>
  <si>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</si>
  <si>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</si>
  <si>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po vybourání parapetů u bouraných oken</t>
  </si>
  <si>
    <t>0,60*1,0*2*3</t>
  </si>
  <si>
    <t>110</t>
  </si>
  <si>
    <t>968082015</t>
  </si>
  <si>
    <t>Vybourání plastových rámů oken včetně křídel plochy do 1 m2</t>
  </si>
  <si>
    <t>-168953144</t>
  </si>
  <si>
    <t>Vybourání plastových rámů oken s křídly, dveřních zárubní, vrat rámu oken s křídly, plochy do 1 m2</t>
  </si>
  <si>
    <t>https://podminky.urs.cz/item/CS_URS_2022_01/968082015</t>
  </si>
  <si>
    <t>stávající plastové okno 1350x650mm</t>
  </si>
  <si>
    <t>pro výstavbu výtahu</t>
  </si>
  <si>
    <t>1,35*0,65</t>
  </si>
  <si>
    <t>111</t>
  </si>
  <si>
    <t>968072455</t>
  </si>
  <si>
    <t>Vybourání kovových dveřních zárubní pl do 2 m2</t>
  </si>
  <si>
    <t>214575721</t>
  </si>
  <si>
    <t>Vybourání kovových rámů oken s křídly, dveřních zárubní, vrat, stěn, ostění nebo obkladů dveřních zárubní, plochy do 2 m2</t>
  </si>
  <si>
    <t>https://podminky.urs.cz/item/CS_URS_2022_01/968072455</t>
  </si>
  <si>
    <t>0,6*2,0*4+0,8*2,0</t>
  </si>
  <si>
    <t>112</t>
  </si>
  <si>
    <t>968072456</t>
  </si>
  <si>
    <t>Vybourání kovových dveřních zárubní pl přes 2 m2</t>
  </si>
  <si>
    <t>-406875456</t>
  </si>
  <si>
    <t>Vybourání kovových rámů oken s křídly, dveřních zárubní, vrat, stěn, ostění nebo obkladů dveřních zárubní, plochy přes 2 m2</t>
  </si>
  <si>
    <t>https://podminky.urs.cz/item/CS_URS_2022_01/968072456</t>
  </si>
  <si>
    <t>1,25*2,0</t>
  </si>
  <si>
    <t>113</t>
  </si>
  <si>
    <t>968082017</t>
  </si>
  <si>
    <t>Vybourání plastových rámů oken včetně křídel plochy přes 2 do 4 m2</t>
  </si>
  <si>
    <t>1383602151</t>
  </si>
  <si>
    <t>Vybourání plastových rámů oken s křídly, dveřních zárubní, vrat rámu oken s křídly, plochy přes 2 do 4 m2</t>
  </si>
  <si>
    <t>https://podminky.urs.cz/item/CS_URS_2022_01/968082017</t>
  </si>
  <si>
    <t>stávající plastová okna 1320x2210mm</t>
  </si>
  <si>
    <t>1,32*2,21*3</t>
  </si>
  <si>
    <t>Prorážení otvorů a ostatní bourací práce</t>
  </si>
  <si>
    <t>114</t>
  </si>
  <si>
    <t>973031812</t>
  </si>
  <si>
    <t>Vysekání kapes ve zdivu cihelném na MV nebo MVC pro zavázání příček tl do 100 mm</t>
  </si>
  <si>
    <t>2140311395</t>
  </si>
  <si>
    <t>Vysekání výklenků nebo kapes ve zdivu z cihel na maltu vápennou nebo vápenocementovou kapes pro zavázání nových příček, tl. do 100 mm</t>
  </si>
  <si>
    <t>https://podminky.urs.cz/item/CS_URS_2022_01/973031812</t>
  </si>
  <si>
    <t>3,76</t>
  </si>
  <si>
    <t>115</t>
  </si>
  <si>
    <t>973031813</t>
  </si>
  <si>
    <t>Vysekání kapes ve zdivu cihelném na MV nebo MVC pro zavázání příček tl do 150 mm</t>
  </si>
  <si>
    <t>126407020</t>
  </si>
  <si>
    <t>Vysekání výklenků nebo kapes ve zdivu z cihel na maltu vápennou nebo vápenocementovou kapes pro zavázání nových příček, tl. do 150 mm</t>
  </si>
  <si>
    <t>https://podminky.urs.cz/item/CS_URS_2022_01/973031813</t>
  </si>
  <si>
    <t xml:space="preserve">WC imobilní 2.NP + 3.NP + 4.NP </t>
  </si>
  <si>
    <t>3,76*6</t>
  </si>
  <si>
    <t>116</t>
  </si>
  <si>
    <t>974031664</t>
  </si>
  <si>
    <t>Vysekání rýh ve zdivu cihelném pro vtahování nosníků hl do 150 mm v do 150 mm</t>
  </si>
  <si>
    <t>1709420545</t>
  </si>
  <si>
    <t>Vysekání rýh ve zdivu cihelném na maltu vápennou nebo vápenocementovou pro vtahování nosníků do zdí, před vybouráním otvoru do hl. 150 mm, při v. nosníku do 150 mm</t>
  </si>
  <si>
    <t>https://podminky.urs.cz/item/CS_URS_2022_01/974031664</t>
  </si>
  <si>
    <t>pro překlad ve 2.NP</t>
  </si>
  <si>
    <t>1,30</t>
  </si>
  <si>
    <t>117</t>
  </si>
  <si>
    <t>978059541</t>
  </si>
  <si>
    <t>Odsekání a odebrání obkladů stěn z vnitřních obkládaček plochy přes 1 m2</t>
  </si>
  <si>
    <t>-130701850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</si>
  <si>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</si>
  <si>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</si>
  <si>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m.č.230, 231, 232, 308, 311, 312, 313, 314</t>
  </si>
  <si>
    <t>1,55*(6,6+3,37+1,15+1,0)</t>
  </si>
  <si>
    <t>1,5*(0,9+0,45*2)*6+0,01</t>
  </si>
  <si>
    <t>118</t>
  </si>
  <si>
    <t>978011191</t>
  </si>
  <si>
    <t>Otlučení (osekání) vnitřní vápenné nebo vápenocementové omítky stropů v rozsahu přes 50 do 100 %</t>
  </si>
  <si>
    <t>-1937963050</t>
  </si>
  <si>
    <t>Otlučení vápenných nebo vápenocementových omítek vnitřních ploch stropů, v rozsahu přes 50 do 100 %</t>
  </si>
  <si>
    <t>https://podminky.urs.cz/item/CS_URS_2022_01/978011191</t>
  </si>
  <si>
    <t>sonda pro určení polohy stropních žb trámů</t>
  </si>
  <si>
    <t>119</t>
  </si>
  <si>
    <t>977151123</t>
  </si>
  <si>
    <t>Jádrové vrty diamantovými korunkami do stavebních materiálů D přes 130 do 150 mm</t>
  </si>
  <si>
    <t>-57718299</t>
  </si>
  <si>
    <t>Jádrové vrty diamantovými korunkami do stavebních materiálů (železobetonu, betonu, cihel, obkladů, dlažeb, kamene) průměru přes 130 do 150 mm</t>
  </si>
  <si>
    <t>https://podminky.urs.cz/item/CS_URS_2022_01/977151123</t>
  </si>
  <si>
    <t>2.NP průrazy pod stropem</t>
  </si>
  <si>
    <t>0,2+0,6</t>
  </si>
  <si>
    <t>120</t>
  </si>
  <si>
    <t>9740000R1</t>
  </si>
  <si>
    <t>Vybourání prostupů 250/150 ve stropu a podlaze</t>
  </si>
  <si>
    <t>-137031632</t>
  </si>
  <si>
    <t>121</t>
  </si>
  <si>
    <t>9740000R2</t>
  </si>
  <si>
    <t>Drážky pro instalace v podlaze, stěně a stropu max šíře 200mm, max hl.80mm</t>
  </si>
  <si>
    <t>-594151447</t>
  </si>
  <si>
    <t>1,2*2+4,77+1,2*2+5,35+3,75+4,17+2,0+5,32+3,75</t>
  </si>
  <si>
    <t>4,22+1,85+4,86+1,2*2</t>
  </si>
  <si>
    <t>Přesun hmot a manipulace se sutí</t>
  </si>
  <si>
    <t>122</t>
  </si>
  <si>
    <t>997013114</t>
  </si>
  <si>
    <t>Vnitrostaveništní doprava suti a vybouraných hmot pro budovy v přes 12 do 15 m s použitím mechanizace</t>
  </si>
  <si>
    <t>-90300752</t>
  </si>
  <si>
    <t>Vnitrostaveništní doprava suti a vybouraných hmot vodorovně do 50 m svisle s použitím mechanizace pro budovy a haly výšky přes 12 do 15 m</t>
  </si>
  <si>
    <t>https://podminky.urs.cz/item/CS_URS_2022_01/997013114</t>
  </si>
  <si>
    <t>123</t>
  </si>
  <si>
    <t>997013501</t>
  </si>
  <si>
    <t>Odvoz suti a vybouraných hmot na skládku nebo meziskládku do 1 km se složením</t>
  </si>
  <si>
    <t>108775642</t>
  </si>
  <si>
    <t>Odvoz suti a vybouraných hmot na skládku nebo meziskládku se složením, na vzdálenost do 1 km</t>
  </si>
  <si>
    <t>https://podminky.urs.cz/item/CS_URS_2022_01/997013501</t>
  </si>
  <si>
    <t>124</t>
  </si>
  <si>
    <t>997013509</t>
  </si>
  <si>
    <t>Příplatek k odvozu suti a vybouraných hmot na skládku ZKD 1 km přes 1 km</t>
  </si>
  <si>
    <t>-1416623596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</si>
  <si>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</si>
  <si>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</si>
  <si>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62,25*4</t>
  </si>
  <si>
    <t>125</t>
  </si>
  <si>
    <t>997013631</t>
  </si>
  <si>
    <t>Poplatek za uložení na skládce (skládkovné) stavebního odpadu směsného kód odpadu 17 09 04</t>
  </si>
  <si>
    <t>-1159794310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</si>
  <si>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</si>
  <si>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</si>
  <si>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126</t>
  </si>
  <si>
    <t>998011003</t>
  </si>
  <si>
    <t>Přesun hmot pro budovy zděné v přes 12 do 24 m</t>
  </si>
  <si>
    <t>-818342546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</si>
  <si>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</si>
  <si>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</si>
  <si>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</si>
  <si>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</si>
  <si>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</si>
  <si>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</si>
  <si>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127</t>
  </si>
  <si>
    <t>711111001</t>
  </si>
  <si>
    <t>Provedení izolace proti zemní vlhkosti vodorovné za studena nátěrem penetračním</t>
  </si>
  <si>
    <t>-360138252</t>
  </si>
  <si>
    <t>Provedení izolace proti zemní vlhkosti natěradly a tmely za studena na ploše vodorovné V nátěrem penetračním</t>
  </si>
  <si>
    <t>https://podminky.urs.cz/item/CS_URS_2022_01/711111001</t>
  </si>
  <si>
    <t>2,32*2,67</t>
  </si>
  <si>
    <t>128</t>
  </si>
  <si>
    <t>711112001</t>
  </si>
  <si>
    <t>Provedení izolace proti zemní vlhkosti svislé za studena nátěrem penetračním</t>
  </si>
  <si>
    <t>-1812477541</t>
  </si>
  <si>
    <t>Provedení izolace proti zemní vlhkosti natěradly a tmely za studena na ploše svislé S nátěrem penetračním</t>
  </si>
  <si>
    <t>https://podminky.urs.cz/item/CS_URS_2022_01/711112001</t>
  </si>
  <si>
    <t>1,50*(2,0+2,35*2)</t>
  </si>
  <si>
    <t>2,90*2,0</t>
  </si>
  <si>
    <t>129</t>
  </si>
  <si>
    <t>11163150</t>
  </si>
  <si>
    <t>lak penetrační asfaltový</t>
  </si>
  <si>
    <t>-305032563</t>
  </si>
  <si>
    <t>P</t>
  </si>
  <si>
    <t>Poznámka k položce:_x000D_
Spotřeba 0,3-0,4kg/m2</t>
  </si>
  <si>
    <t>6,19*0,00030+15,85*0,00035</t>
  </si>
  <si>
    <t>130</t>
  </si>
  <si>
    <t>711141559</t>
  </si>
  <si>
    <t>Provedení izolace proti zemní vlhkosti pásy přitavením vodorovné NAIP</t>
  </si>
  <si>
    <t>1601430893</t>
  </si>
  <si>
    <t>Provedení izolace proti zemní vlhkosti pásy přitavením NAIP na ploše vodorovné V</t>
  </si>
  <si>
    <t>https://podminky.urs.cz/item/CS_URS_2022_01/711141559</t>
  </si>
  <si>
    <t>2x asfaltový pás</t>
  </si>
  <si>
    <t>2,32*2,67*2</t>
  </si>
  <si>
    <t>131</t>
  </si>
  <si>
    <t>711142559</t>
  </si>
  <si>
    <t>Provedení izolace proti zemní vlhkosti pásy přitavením svislé NAIP</t>
  </si>
  <si>
    <t>-296131033</t>
  </si>
  <si>
    <t>Provedení izolace proti zemní vlhkosti pásy přitavením NAIP na ploše svislé S</t>
  </si>
  <si>
    <t>https://podminky.urs.cz/item/CS_URS_2022_01/711142559</t>
  </si>
  <si>
    <t>1,50*(2,0+2,35*2)*2</t>
  </si>
  <si>
    <t>2,90*2,0*2</t>
  </si>
  <si>
    <t>132</t>
  </si>
  <si>
    <t>62836201</t>
  </si>
  <si>
    <t>pás těžký asfaltovaný pískovaný tl. 4,0mm,  vložka skelná rohož a Al fólie, krycí vrstva oxidovaný asfalt</t>
  </si>
  <si>
    <t>1997756126</t>
  </si>
  <si>
    <t>výtahová šachta pod terénem</t>
  </si>
  <si>
    <t>6,20*1,15+15,85*1,20</t>
  </si>
  <si>
    <t>133</t>
  </si>
  <si>
    <t>62852123</t>
  </si>
  <si>
    <t>pásy s modifikovaným asfaltem vložka PE rouno minerální jemnozrnný posyp tl 4mm</t>
  </si>
  <si>
    <t>969249566</t>
  </si>
  <si>
    <t>134</t>
  </si>
  <si>
    <t>711491172</t>
  </si>
  <si>
    <t>Provedení doplňků izolace proti vodě na vodorovné ploše z textilií vrstva ochranná</t>
  </si>
  <si>
    <t>-1911821624</t>
  </si>
  <si>
    <t>Provedení doplňků izolace proti vodě textilií na ploše vodorovné V vrstva ochranná</t>
  </si>
  <si>
    <t>https://podminky.urs.cz/item/CS_URS_2022_01/711491172</t>
  </si>
  <si>
    <t>135</t>
  </si>
  <si>
    <t>69311082</t>
  </si>
  <si>
    <t>geotextilie netkaná separační, ochranná, filtrační, drenážní PP 500g/m2</t>
  </si>
  <si>
    <t>-1534122372</t>
  </si>
  <si>
    <t>6,19*1,05</t>
  </si>
  <si>
    <t>136</t>
  </si>
  <si>
    <t>711193131</t>
  </si>
  <si>
    <t>Izolace proti vlhkosti na svislé ploše těsnicí kaší minerální minerální na bázi cementu a disperze dvousložková</t>
  </si>
  <si>
    <t>-36415730</t>
  </si>
  <si>
    <t>Izolace proti zemní vlhkosti ostatní těsnicí hmotou dvousložkovou na bázi cementu na ploše svislé S</t>
  </si>
  <si>
    <t>https://podminky.urs.cz/item/CS_URS_2022_01/711193131</t>
  </si>
  <si>
    <t>nátěrová izolace pod keramické obklady</t>
  </si>
  <si>
    <t>výměra dle položky montáž obkladů</t>
  </si>
  <si>
    <t>137</t>
  </si>
  <si>
    <t>998711103</t>
  </si>
  <si>
    <t>Přesun hmot tonážní pro izolace proti vodě, vlhkosti a plynům v objektech v přes 12 do 60 m</t>
  </si>
  <si>
    <t>-774981236</t>
  </si>
  <si>
    <t>Přesun hmot pro izolace proti vodě, vlhkosti a plynům stanovený z hmotnosti přesunovaného materiálu vodorovná dopravní vzdálenost do 50 m v objektech výšky přes 12 do 60 m</t>
  </si>
  <si>
    <t>https://podminky.urs.cz/item/CS_URS_2022_01/998711103</t>
  </si>
  <si>
    <t>712</t>
  </si>
  <si>
    <t>Povlakové krytiny</t>
  </si>
  <si>
    <t>138</t>
  </si>
  <si>
    <t>712311101</t>
  </si>
  <si>
    <t>Provedení povlakové krytiny střech do 10° za studena lakem penetračním nebo asfaltovým</t>
  </si>
  <si>
    <t>1098492392</t>
  </si>
  <si>
    <t>Provedení povlakové krytiny střech plochých do 10° natěradly a tmely za studena nátěrem lakem penetračním nebo asfaltovým</t>
  </si>
  <si>
    <t>https://podminky.urs.cz/item/CS_URS_2022_01/712311101</t>
  </si>
  <si>
    <t>konstrukce střechy Sch1</t>
  </si>
  <si>
    <t>4,0*4,0</t>
  </si>
  <si>
    <t>139</t>
  </si>
  <si>
    <t>673633686</t>
  </si>
  <si>
    <t>140</t>
  </si>
  <si>
    <t>712331111</t>
  </si>
  <si>
    <t>Provedení povlakové krytiny střech do 10° podkladní vrstvy pásy na sucho samolepící</t>
  </si>
  <si>
    <t>-213228087</t>
  </si>
  <si>
    <t>Provedení povlakové krytiny střech plochých do 10° pásy na sucho podkladní samolepící asfaltový pás</t>
  </si>
  <si>
    <t>https://podminky.urs.cz/item/CS_URS_2022_01/712331111</t>
  </si>
  <si>
    <t>1x modifikovaný asf.pás</t>
  </si>
  <si>
    <t>3,5*4,0</t>
  </si>
  <si>
    <t>141</t>
  </si>
  <si>
    <t>62851004</t>
  </si>
  <si>
    <t>pás asfaltový samolepící podkladní tl. 3 mm na polystyren</t>
  </si>
  <si>
    <t>-21996976</t>
  </si>
  <si>
    <t>14*1,15</t>
  </si>
  <si>
    <t>142</t>
  </si>
  <si>
    <t>712341559</t>
  </si>
  <si>
    <t>Provedení povlakové krytiny střech do 10° pásy NAIP přitavením v plné ploše</t>
  </si>
  <si>
    <t>-4937422</t>
  </si>
  <si>
    <t>Provedení povlakové krytiny střech plochých do 10° pásy přitavením NAIP v plné ploše</t>
  </si>
  <si>
    <t>https://podminky.urs.cz/item/CS_URS_2022_01/712341559</t>
  </si>
  <si>
    <t>parozábrana</t>
  </si>
  <si>
    <t>1x vrchní modifikovaný asf.pás</t>
  </si>
  <si>
    <t>143</t>
  </si>
  <si>
    <t>7123400R1</t>
  </si>
  <si>
    <t>Mechanické přikotvení vrchního asfaltového pásu s posypem do železobetonu</t>
  </si>
  <si>
    <t>-1998557164</t>
  </si>
  <si>
    <t>144</t>
  </si>
  <si>
    <t>62856000</t>
  </si>
  <si>
    <t>pás asfaltovaný modifikovaný nosná vložka hliníková folie oboustraná mikrotenová folie</t>
  </si>
  <si>
    <t>-1436780663</t>
  </si>
  <si>
    <t>16*1,15</t>
  </si>
  <si>
    <t>145</t>
  </si>
  <si>
    <t>62852256</t>
  </si>
  <si>
    <t>pásy s modifikovaným asfaltem tl. 4,2 mm vložka polyesterové rouno barevný minerální hrubozrnný posyp</t>
  </si>
  <si>
    <t>679306383</t>
  </si>
  <si>
    <t>146</t>
  </si>
  <si>
    <t>712998001</t>
  </si>
  <si>
    <t>Montáž atikového chrliče z PVC DN 50</t>
  </si>
  <si>
    <t>1381937097</t>
  </si>
  <si>
    <t>Provedení povlakové krytiny střech - ostatní práce montáž odvodňovacího prvku atikového chrliče z PVC na dešťovou vodu do DN 50</t>
  </si>
  <si>
    <t>https://podminky.urs.cz/item/CS_URS_2022_01/712998001</t>
  </si>
  <si>
    <t>147</t>
  </si>
  <si>
    <t>28342473</t>
  </si>
  <si>
    <t>chrlič atikový DN 50 s manžetou pro hydroizolaci z PVC-P</t>
  </si>
  <si>
    <t>1596945885</t>
  </si>
  <si>
    <t>148</t>
  </si>
  <si>
    <t>998712103</t>
  </si>
  <si>
    <t>Přesun hmot tonážní tonážní pro krytiny povlakové v objektech v přes 12 do 24 m</t>
  </si>
  <si>
    <t>817117655</t>
  </si>
  <si>
    <t>Přesun hmot pro povlakové krytiny stanovený z hmotnosti přesunovaného materiálu vodorovná dopravní vzdálenost do 50 m v objektech výšky přes 12 do 24 m</t>
  </si>
  <si>
    <t>https://podminky.urs.cz/item/CS_URS_2022_01/998712103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</si>
  <si>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</si>
  <si>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</si>
  <si>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</si>
  <si>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</si>
  <si>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</si>
  <si>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-675939862</t>
  </si>
  <si>
    <t>Montáž tepelné izolace podlah rohožemi, pásy, deskami, dílci, bloky (izolační materiál ve specifikaci) kladenými volně jednovrstvá</t>
  </si>
  <si>
    <t>https://podminky.urs.cz/item/CS_URS_2022_01/713121111</t>
  </si>
  <si>
    <t>kročejová izolace</t>
  </si>
  <si>
    <t>150</t>
  </si>
  <si>
    <t>28376639</t>
  </si>
  <si>
    <t>deska polystyrénová pro snížení kročejového hluku (max. zatížení 3,5 kN/m2)</t>
  </si>
  <si>
    <t>-815184926</t>
  </si>
  <si>
    <t>18,43*0,015*1,02</t>
  </si>
  <si>
    <t>151</t>
  </si>
  <si>
    <t>71314116R</t>
  </si>
  <si>
    <t>Montáž izolace tepelné střech plochých tl do 130 mm šrouby budova v do 20 m</t>
  </si>
  <si>
    <t>1674485997</t>
  </si>
  <si>
    <t>detail 3 - EPS 150</t>
  </si>
  <si>
    <t>0,30*2,24</t>
  </si>
  <si>
    <t>detail 4 - EPS 150 ve spádu u atiky</t>
  </si>
  <si>
    <t>0,20*2,5*2</t>
  </si>
  <si>
    <t>152</t>
  </si>
  <si>
    <t>28375914</t>
  </si>
  <si>
    <t>deska EPS 150 pro konstrukce s vysokým zatížením λ=0,035 tl 100mm</t>
  </si>
  <si>
    <t>-143000488</t>
  </si>
  <si>
    <t>0,30*2,24*1,02</t>
  </si>
  <si>
    <t>153</t>
  </si>
  <si>
    <t>28376142</t>
  </si>
  <si>
    <t>klín izolační z pěnového polystyrenu EPS 150 spád do 5%</t>
  </si>
  <si>
    <t>1795415769</t>
  </si>
  <si>
    <t>detail 4 - atika</t>
  </si>
  <si>
    <t>0,20*(0,03+0,06)*2,5*2</t>
  </si>
  <si>
    <t>154</t>
  </si>
  <si>
    <t>71314118R</t>
  </si>
  <si>
    <t>Montáž izolace tepelné střech plochých tl přes 170 mm šrouby budova v do 20 m</t>
  </si>
  <si>
    <t>-1015042595</t>
  </si>
  <si>
    <t>izolace ve spádu</t>
  </si>
  <si>
    <t>2,0*2,1</t>
  </si>
  <si>
    <t>155</t>
  </si>
  <si>
    <t>28376141</t>
  </si>
  <si>
    <t>klín izolační z pěnového polystyrenu EPS 100 spád do 5%</t>
  </si>
  <si>
    <t>-824262898</t>
  </si>
  <si>
    <t>2,0*2,1*1,02*(0,16+0,24)/2</t>
  </si>
  <si>
    <t>156</t>
  </si>
  <si>
    <t>7130000R1</t>
  </si>
  <si>
    <t>Náběhový klín z minerálních vláken pro detail 4+5 konstrukce střechy výtahu</t>
  </si>
  <si>
    <t>274122312</t>
  </si>
  <si>
    <t>2,24+2,5*2</t>
  </si>
  <si>
    <t>157</t>
  </si>
  <si>
    <t>998713103</t>
  </si>
  <si>
    <t>Přesun hmot tonážní pro izolace tepelné v objektech v přes 12 do 24 m</t>
  </si>
  <si>
    <t>1300214809</t>
  </si>
  <si>
    <t>Přesun hmot pro izolace tepelné stanovený z hmotnosti přesunovaného materiálu vodorovná dopravní vzdálenost do 50 m v objektech výšky přes 12 m do 24 m</t>
  </si>
  <si>
    <t>https://podminky.urs.cz/item/CS_URS_2022_01/998713103</t>
  </si>
  <si>
    <t>725</t>
  </si>
  <si>
    <t>Zdravotechnika - zařizovací předměty</t>
  </si>
  <si>
    <t>158</t>
  </si>
  <si>
    <t>725291712</t>
  </si>
  <si>
    <t>Doplňky zařízení koupelen a záchodů smaltované madlo krakorcové dl 834 mm</t>
  </si>
  <si>
    <t>soubor</t>
  </si>
  <si>
    <t>-362448861</t>
  </si>
  <si>
    <t>Doplňky zařízení koupelen a záchodů smaltované madla krakorcová, délky 834 mm</t>
  </si>
  <si>
    <t>https://podminky.urs.cz/item/CS_URS_2022_01/725291712</t>
  </si>
  <si>
    <t>159</t>
  </si>
  <si>
    <t>725291722</t>
  </si>
  <si>
    <t>Doplňky zařízení koupelen a záchodů smaltované madlo krakorcové sklopné dl 834 mm</t>
  </si>
  <si>
    <t>-2064171352</t>
  </si>
  <si>
    <t>Doplňky zařízení koupelen a záchodů smaltované madla krakorcová sklopná, délky 834 mm</t>
  </si>
  <si>
    <t>https://podminky.urs.cz/item/CS_URS_2022_01/725291722</t>
  </si>
  <si>
    <t>160</t>
  </si>
  <si>
    <t>725291703</t>
  </si>
  <si>
    <t>Doplňky zařízení koupelen a záchodů smaltované madlo rovné dl 500 mm</t>
  </si>
  <si>
    <t>-189039991</t>
  </si>
  <si>
    <t>Doplňky zařízení koupelen a záchodů smaltované madla rovná, délky 500 mm</t>
  </si>
  <si>
    <t>https://podminky.urs.cz/item/CS_URS_2022_01/725291703</t>
  </si>
  <si>
    <t>161</t>
  </si>
  <si>
    <t>725291511</t>
  </si>
  <si>
    <t>Doplňky zařízení koupelen a záchodů plastové dávkovač tekutého mýdla na 350 ml</t>
  </si>
  <si>
    <t>1558951739</t>
  </si>
  <si>
    <t>https://podminky.urs.cz/item/CS_URS_2022_01/725291511</t>
  </si>
  <si>
    <t>162</t>
  </si>
  <si>
    <t>725291521</t>
  </si>
  <si>
    <t>Doplňky zařízení koupelen a záchodů plastové zásobník toaletních papírů</t>
  </si>
  <si>
    <t>-919360740</t>
  </si>
  <si>
    <t>https://podminky.urs.cz/item/CS_URS_2022_01/725291521</t>
  </si>
  <si>
    <t>163</t>
  </si>
  <si>
    <t>725291531</t>
  </si>
  <si>
    <t>Doplňky zařízení koupelen a záchodů plastové zásobník papírových ručníků</t>
  </si>
  <si>
    <t>1824476849</t>
  </si>
  <si>
    <t>https://podminky.urs.cz/item/CS_URS_2022_01/725291531</t>
  </si>
  <si>
    <t>164</t>
  </si>
  <si>
    <t>7252915R1</t>
  </si>
  <si>
    <t>Háček na stěnu</t>
  </si>
  <si>
    <t>1081678347</t>
  </si>
  <si>
    <t>165</t>
  </si>
  <si>
    <t>7252915R2</t>
  </si>
  <si>
    <t>Držák na toaletní kartáč vč.kartáče</t>
  </si>
  <si>
    <t>-338319260</t>
  </si>
  <si>
    <t>166</t>
  </si>
  <si>
    <t>55431079</t>
  </si>
  <si>
    <t>koš odpadkový nášlapný plastový 6L</t>
  </si>
  <si>
    <t>708841796</t>
  </si>
  <si>
    <t>167</t>
  </si>
  <si>
    <t>998725103</t>
  </si>
  <si>
    <t>Přesun hmot tonážní pro zařizovací předměty v objektech v přes 12 do 24 m</t>
  </si>
  <si>
    <t>-1066271341</t>
  </si>
  <si>
    <t>Přesun hmot pro zařizovací předměty stanovený z hmotnosti přesunovaného materiálu vodorovná dopravní vzdálenost do 50 m v objektech výšky přes 12 do 24 m</t>
  </si>
  <si>
    <t>https://podminky.urs.cz/item/CS_URS_2022_01/998725103</t>
  </si>
  <si>
    <t>735</t>
  </si>
  <si>
    <t>Ústřední vytápění - otopná tělesa</t>
  </si>
  <si>
    <t>168</t>
  </si>
  <si>
    <t>7350000R1</t>
  </si>
  <si>
    <t>Demontáž a zpětná montáž otopných těles vč.všech potřebných prací, vč.vypuštění a napuštění - m.č.231, 230, 308, 311, 312, 313, 314</t>
  </si>
  <si>
    <t>1631340602</t>
  </si>
  <si>
    <t>762</t>
  </si>
  <si>
    <t>Konstrukce tesařské</t>
  </si>
  <si>
    <t>169</t>
  </si>
  <si>
    <t>762341033</t>
  </si>
  <si>
    <t>Bednění střech rovných sklon do 60° z desek OSB tl 15 mm na sraz šroubovaných na rošt</t>
  </si>
  <si>
    <t>1770409297</t>
  </si>
  <si>
    <t>Bednění střech střech rovných sklonu do 60° s vyřezáním otvorů z dřevoštěpkových desek OSB šroubovaných na rošt na sraz, tloušťky desky 15 mm</t>
  </si>
  <si>
    <t>https://podminky.urs.cz/item/CS_URS_2022_01/762341033</t>
  </si>
  <si>
    <t>detail 3</t>
  </si>
  <si>
    <t>0,4*2,24*2</t>
  </si>
  <si>
    <t>170</t>
  </si>
  <si>
    <t>762341037</t>
  </si>
  <si>
    <t>Bednění střech rovných sklon do 60° z desek OSB tl 25 mm na sraz šroubovaných na rošt</t>
  </si>
  <si>
    <t>-1305088931</t>
  </si>
  <si>
    <t>Bednění střech střech rovných sklonu do 60° s vyřezáním otvorů z dřevoštěpkových desek OSB šroubovaných na rošt na sraz, tloušťky desky 25 mm</t>
  </si>
  <si>
    <t>https://podminky.urs.cz/item/CS_URS_2022_01/762341037</t>
  </si>
  <si>
    <t>detail 3+4</t>
  </si>
  <si>
    <t>0,4*2,24+0,50*2,24</t>
  </si>
  <si>
    <t>171</t>
  </si>
  <si>
    <t>7620000R1</t>
  </si>
  <si>
    <t>Dřevěná impregnovaná lať 100x60 pro detail 5 konstrukce střechy výtahu - montáž a dodávka</t>
  </si>
  <si>
    <t>1817580688</t>
  </si>
  <si>
    <t>172</t>
  </si>
  <si>
    <t>998762103</t>
  </si>
  <si>
    <t>Přesun hmot tonážní pro kce tesařské v objektech v přes 12 do 24 m</t>
  </si>
  <si>
    <t>803863886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</si>
  <si>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</si>
  <si>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</si>
  <si>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763</t>
  </si>
  <si>
    <t>Konstrukce suché výstavby</t>
  </si>
  <si>
    <t>173</t>
  </si>
  <si>
    <t>763431001</t>
  </si>
  <si>
    <t>Montáž minerálního podhledu s vyjímatelnými panely vel. do 0,36 m2 na zavěšený viditelný rošt</t>
  </si>
  <si>
    <t>-450365687</t>
  </si>
  <si>
    <t>Montáž podhledu minerálního včetně zavěšeného roštu viditelného s panely vyjímatelnými, velikosti panelů do 0,36 m2</t>
  </si>
  <si>
    <t>https://podminky.urs.cz/item/CS_URS_2022_01/763431001</t>
  </si>
  <si>
    <t>2.NP - WC</t>
  </si>
  <si>
    <t>5,23</t>
  </si>
  <si>
    <t>3.NP - WC</t>
  </si>
  <si>
    <t>4,32</t>
  </si>
  <si>
    <t>4.NP - WC</t>
  </si>
  <si>
    <t>174</t>
  </si>
  <si>
    <t>59036018</t>
  </si>
  <si>
    <t>panel akustický barvená hrana viditelný rošt bílá rastr š 15mm tl 20mm</t>
  </si>
  <si>
    <t>1295351752</t>
  </si>
  <si>
    <t>13,87*1,05+0,44</t>
  </si>
  <si>
    <t>175</t>
  </si>
  <si>
    <t>763431002</t>
  </si>
  <si>
    <t>Montáž minerálního podhledu s vyjímatelnými panely vel. přes 0,36 do 0,72 m2 na zavěšený viditelný rošt</t>
  </si>
  <si>
    <t>-1689469995</t>
  </si>
  <si>
    <t>Montáž podhledu minerálního včetně zavěšeného roštu viditelného s panely vyjímatelnými, velikosti panelů přes 0,36 m2 do 0,72 m2</t>
  </si>
  <si>
    <t>https://podminky.urs.cz/item/CS_URS_2022_01/763431002</t>
  </si>
  <si>
    <t>6,0*9,0</t>
  </si>
  <si>
    <t>6,0*(9,0+11+9,0+9,0+9,0)</t>
  </si>
  <si>
    <t>176</t>
  </si>
  <si>
    <t>59036048</t>
  </si>
  <si>
    <t>panel akustický velkoformátový viditelný zapuštěný rošt bílá rastr š 24mm tl 20mm</t>
  </si>
  <si>
    <t>527705928</t>
  </si>
  <si>
    <t>336*1,05+0,2</t>
  </si>
  <si>
    <t>177</t>
  </si>
  <si>
    <t>763164155</t>
  </si>
  <si>
    <t>SDK obklad konstrukcí tvaru L š přes 0,8 m desky 1xDF 12,5</t>
  </si>
  <si>
    <t>-2115252224</t>
  </si>
  <si>
    <t>https://podminky.urs.cz/item/CS_URS_2022_01/763164155</t>
  </si>
  <si>
    <t>na chodbě 2.NP + 3.NP + 4.NP</t>
  </si>
  <si>
    <t>0,65*51*3</t>
  </si>
  <si>
    <t>2.NP m.č.231</t>
  </si>
  <si>
    <t>0,75*4,3+0,32</t>
  </si>
  <si>
    <t>178</t>
  </si>
  <si>
    <t>763131431</t>
  </si>
  <si>
    <t>SDK podhled deska 1xDF 12,5 bez izolace dvouvrstvá spodní kce profil CD+UD REI do 90</t>
  </si>
  <si>
    <t>-1476926822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</si>
  <si>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</si>
  <si>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https://podminky.urs.cz/item/CS_URS_2022_01/763131431</t>
  </si>
  <si>
    <t>(0,614+0,3)*9,0+1,37*0,70</t>
  </si>
  <si>
    <t>0,3*(9+11+9+9+9)+2,04*1,13</t>
  </si>
  <si>
    <t>2,04*1,13+0,62+0,47</t>
  </si>
  <si>
    <t>179</t>
  </si>
  <si>
    <t>763131721</t>
  </si>
  <si>
    <t>SDK podhled skoková změna v do 0,5 m</t>
  </si>
  <si>
    <t>-1845254071</t>
  </si>
  <si>
    <t>Podhled ze sádrokartonových desek ostatní práce a konstrukce na podhledech ze sádrokartonových desek skokové změny výšky podhledu do 0,5 m</t>
  </si>
  <si>
    <t>https://podminky.urs.cz/item/CS_URS_2022_01/763131721</t>
  </si>
  <si>
    <t>1,13*2</t>
  </si>
  <si>
    <t>180</t>
  </si>
  <si>
    <t>763172321</t>
  </si>
  <si>
    <t>Montáž dvířek revizních jednoplášťových SDK kcí vel. 200x200 mm pro příčky a předsazené stěny</t>
  </si>
  <si>
    <t>-1743755577</t>
  </si>
  <si>
    <t>Montáž dvířek pro konstrukce ze sádrokartonových desek revizních jednoplášťových pro příčky a předsazené stěny velikost (šxv) 200 x 200 mm</t>
  </si>
  <si>
    <t>https://podminky.urs.cz/item/CS_URS_2022_01/763172321</t>
  </si>
  <si>
    <t>prvek P02</t>
  </si>
  <si>
    <t>181</t>
  </si>
  <si>
    <t>59030710</t>
  </si>
  <si>
    <t>dvířka revizní jednokřídlá s automatickým zámkem 200x200mm</t>
  </si>
  <si>
    <t>-140271031</t>
  </si>
  <si>
    <t>182</t>
  </si>
  <si>
    <t>763131714</t>
  </si>
  <si>
    <t>SDK podhled základní penetrační nátěr</t>
  </si>
  <si>
    <t>173041336</t>
  </si>
  <si>
    <t>Podhled ze sádrokartonových desek ostatní práce a konstrukce na podhledech ze sádrokartonových desek základní penetrační nátěr</t>
  </si>
  <si>
    <t>https://podminky.urs.cz/item/CS_URS_2022_01/763131714</t>
  </si>
  <si>
    <t>103+29</t>
  </si>
  <si>
    <t>183</t>
  </si>
  <si>
    <t>998763102</t>
  </si>
  <si>
    <t>Přesun hmot tonážní pro dřevostavby v objektech v přes 12 do 24 m</t>
  </si>
  <si>
    <t>1536091320</t>
  </si>
  <si>
    <t>Přesun hmot pro dřevostavby stanovený z hmotnosti přesunovaného materiálu vodorovná dopravní vzdálenost do 50 m v objektech výšky přes 12 do 24 m</t>
  </si>
  <si>
    <t>https://podminky.urs.cz/item/CS_URS_2022_01/998763102</t>
  </si>
  <si>
    <t>764</t>
  </si>
  <si>
    <t>Konstrukce klempířské</t>
  </si>
  <si>
    <t>184</t>
  </si>
  <si>
    <t>764002851</t>
  </si>
  <si>
    <t>Demontáž oplechování parapetů do suti</t>
  </si>
  <si>
    <t>-15201050</t>
  </si>
  <si>
    <t>Demontáž klempířských konstrukcí oplechování parapetů do suti</t>
  </si>
  <si>
    <t>https://podminky.urs.cz/item/CS_URS_2022_01/764002851</t>
  </si>
  <si>
    <t>bouraných oken</t>
  </si>
  <si>
    <t>1,40*4</t>
  </si>
  <si>
    <t>185</t>
  </si>
  <si>
    <t>766441822</t>
  </si>
  <si>
    <t>Demontáž parapetních desek dřevěných nebo plastových šířky přes 300 mm délky do 2000 mm</t>
  </si>
  <si>
    <t>432164805</t>
  </si>
  <si>
    <t>Demontáž parapetních desek dřevěných nebo plastových šířky přes 300 mm, délky přes 1000 do 2000 mm</t>
  </si>
  <si>
    <t>https://podminky.urs.cz/item/CS_URS_2022_01/766441822</t>
  </si>
  <si>
    <t>186</t>
  </si>
  <si>
    <t>764244307</t>
  </si>
  <si>
    <t>Oplechování horních ploch a nadezdívek bez rohů z TiZn lesklého plechu kotvené rš 670 mm</t>
  </si>
  <si>
    <t>-1062183402</t>
  </si>
  <si>
    <t>Oplechování horních ploch zdí a nadezdívek (atik) z titanzinkového lesklého válcovaného plechu mechanicky kotvené rš 670 mm</t>
  </si>
  <si>
    <t>https://podminky.urs.cz/item/CS_URS_2022_01/764244307</t>
  </si>
  <si>
    <t>prvek K 02</t>
  </si>
  <si>
    <t>5,10</t>
  </si>
  <si>
    <t>187</t>
  </si>
  <si>
    <t>764011423</t>
  </si>
  <si>
    <t>Dilatační připojovací lišta z Pz plechu včetně tmelení rš 150 mm</t>
  </si>
  <si>
    <t>1613337514</t>
  </si>
  <si>
    <t>Dilatační lišta z pozinkovaného plechu připojovací, včetně tmelení rš 150 mm</t>
  </si>
  <si>
    <t>https://podminky.urs.cz/item/CS_URS_2022_01/764011423</t>
  </si>
  <si>
    <t>prvek K 01</t>
  </si>
  <si>
    <t>2,24</t>
  </si>
  <si>
    <t>188</t>
  </si>
  <si>
    <t>764041323</t>
  </si>
  <si>
    <t>Dilatační připojovací lišta z TiZn lesklého plechu včetně tmelení rš 150 mm</t>
  </si>
  <si>
    <t>2138167634</t>
  </si>
  <si>
    <t>Dilatační lišta z titanzinkového lesklého válcovaného plechu připojovací, včetně tmelení rš 150 mm</t>
  </si>
  <si>
    <t>https://podminky.urs.cz/item/CS_URS_2022_01/764041323</t>
  </si>
  <si>
    <t>5,10+5,10</t>
  </si>
  <si>
    <t>189</t>
  </si>
  <si>
    <t>764242334</t>
  </si>
  <si>
    <t>Oplechování rovné okapové hrany z TiZn lesklého plechu rš 330 mm</t>
  </si>
  <si>
    <t>-1713752937</t>
  </si>
  <si>
    <t>Oplechování střešních prvků z titanzinkového lesklého válcovaného plechu okapu okapovým plechem střechy rovné rš 330 mm</t>
  </si>
  <si>
    <t>https://podminky.urs.cz/item/CS_URS_2022_01/764242334</t>
  </si>
  <si>
    <t>prvek K 03</t>
  </si>
  <si>
    <t>1,5</t>
  </si>
  <si>
    <t>190</t>
  </si>
  <si>
    <t>7643413R1</t>
  </si>
  <si>
    <t>Lemování rovných zdí střech z TiZn lesklého plechu rš 100 mm</t>
  </si>
  <si>
    <t>33200722</t>
  </si>
  <si>
    <t>prvek K 06</t>
  </si>
  <si>
    <t>0,74</t>
  </si>
  <si>
    <t>191</t>
  </si>
  <si>
    <t>764541303</t>
  </si>
  <si>
    <t>Žlab podokapní půlkruhový z TiZn lesklého plechu rš 250 mm</t>
  </si>
  <si>
    <t>-1792472437</t>
  </si>
  <si>
    <t>Žlab podokapní z titanzinkového lesklého válcovaného plechu včetně háků a čel půlkruhový rš 250 mm</t>
  </si>
  <si>
    <t>https://podminky.urs.cz/item/CS_URS_2022_01/764541303</t>
  </si>
  <si>
    <t>prvek K 04</t>
  </si>
  <si>
    <t>192</t>
  </si>
  <si>
    <t>764548323</t>
  </si>
  <si>
    <t>Svody kruhové včetně objímek, kolen, odskoků z TiZn lesklého plechu průměru 100 mm</t>
  </si>
  <si>
    <t>-1891254708</t>
  </si>
  <si>
    <t>Svod z titanzinkového lesklého válcovaného plechu včetně objímek, kolen a odskoků kruhový, průměru 100 mm</t>
  </si>
  <si>
    <t>https://podminky.urs.cz/item/CS_URS_2022_01/764548323</t>
  </si>
  <si>
    <t>prvek K 05</t>
  </si>
  <si>
    <t>193</t>
  </si>
  <si>
    <t>Poznámka 764</t>
  </si>
  <si>
    <t>Klempířské prvky jsou uvažovány vč.všeho pomocného příslušenství</t>
  </si>
  <si>
    <t>-2096476704</t>
  </si>
  <si>
    <t>194</t>
  </si>
  <si>
    <t>998764103</t>
  </si>
  <si>
    <t>Přesun hmot tonážní pro konstrukce klempířské v objektech v přes 12 do 24 m</t>
  </si>
  <si>
    <t>-297146209</t>
  </si>
  <si>
    <t>Přesun hmot pro konstrukce klempířské stanovený z hmotnosti přesunovaného materiálu vodorovná dopravní vzdálenost do 50 m v objektech výšky přes 12 do 24 m</t>
  </si>
  <si>
    <t>https://podminky.urs.cz/item/CS_URS_2022_01/998764103</t>
  </si>
  <si>
    <t>766</t>
  </si>
  <si>
    <t>Konstrukce truhlářské</t>
  </si>
  <si>
    <t>195</t>
  </si>
  <si>
    <t>7660000R1</t>
  </si>
  <si>
    <t>Ochranný kryt na topení z MDF desek 1100x850x220 - požadavky viz výpis v PD - montáž a dodávka vč.dopravy</t>
  </si>
  <si>
    <t>-993447495</t>
  </si>
  <si>
    <t>prvek T 01</t>
  </si>
  <si>
    <t>767</t>
  </si>
  <si>
    <t>Konstrukce zámečnické</t>
  </si>
  <si>
    <t>196</t>
  </si>
  <si>
    <t>7670000R1</t>
  </si>
  <si>
    <t>LP1 - přechodová podlahová lišta nerez kotvená k podlaze hmoždinkami - montáž a dodávka</t>
  </si>
  <si>
    <t>1977047702</t>
  </si>
  <si>
    <t>197</t>
  </si>
  <si>
    <t>7670000R2</t>
  </si>
  <si>
    <t>DL1 - Objektová dilatační lišta z nerezové oceli v=11 mm, š=20mm - montáž a dodávka</t>
  </si>
  <si>
    <t>117931141</t>
  </si>
  <si>
    <t>198</t>
  </si>
  <si>
    <t>7670000R3</t>
  </si>
  <si>
    <t>DL2 - Lišta pro překrytí stěnové dilatační spáry z nerezové oceli - montáž a dodávka</t>
  </si>
  <si>
    <t>-906328388</t>
  </si>
  <si>
    <t>199</t>
  </si>
  <si>
    <t>7670000R4</t>
  </si>
  <si>
    <t>DL3 - Lišta pro překrytí stropní dilatační spáry z nerezové oceli - montáž a dodávka</t>
  </si>
  <si>
    <t>304958694</t>
  </si>
  <si>
    <t>200</t>
  </si>
  <si>
    <t>7670000R5</t>
  </si>
  <si>
    <t>Z01 - typová markýza sklo 1400x1000mm tl.12mm tvrzené, konstrukční prvky z nerez oceli viz popis v PD - montáž a dodávka vč.dopravy</t>
  </si>
  <si>
    <t>-263824079</t>
  </si>
  <si>
    <t>771</t>
  </si>
  <si>
    <t>Podlahy z dlaždic</t>
  </si>
  <si>
    <t>201</t>
  </si>
  <si>
    <t>771474114</t>
  </si>
  <si>
    <t>Montáž soklů z dlaždic keramických rovných flexibilní lepidlo v přes 120 do 150 mm</t>
  </si>
  <si>
    <t>1425844692</t>
  </si>
  <si>
    <t>Montáž soklů z dlaždic keramických lepených flexibilním lepidlem rovných, výšky přes 120 do 150 mm</t>
  </si>
  <si>
    <t>https://podminky.urs.cz/item/CS_URS_2022_01/771474114</t>
  </si>
  <si>
    <t>1,1*2+1,37-1,13+0,5*2</t>
  </si>
  <si>
    <t>2,0*2+2,45+3,1+2,0-0,9-1,4+1,1*2+1,37-1,13</t>
  </si>
  <si>
    <t>202</t>
  </si>
  <si>
    <t>771574351</t>
  </si>
  <si>
    <t>Montáž podlah keramických z dekorů lepených flexibilním rychletuhnoucím lepidlem přes 45 do 50 ks/m2</t>
  </si>
  <si>
    <t>-1893098386</t>
  </si>
  <si>
    <t>Montáž podlah z dlaždic keramických lepených flexibilním rychletuhnoucím lepidlem maloformátových reliéfních nebo z dekorů přes 45 do 50 ks/m2</t>
  </si>
  <si>
    <t>https://podminky.urs.cz/item/CS_URS_2022_01/771574351</t>
  </si>
  <si>
    <t>Pdl1 + Pdl4 + Pdl5</t>
  </si>
  <si>
    <t>4,32+0,87+0,66+6,20</t>
  </si>
  <si>
    <t>4,32+0,87+0,66+6,94</t>
  </si>
  <si>
    <t>203</t>
  </si>
  <si>
    <t>771151012</t>
  </si>
  <si>
    <t>Samonivelační stěrka podlah pevnosti 20 MPa tl přes 3 do 5 mm</t>
  </si>
  <si>
    <t>491005411</t>
  </si>
  <si>
    <t>Příprava podkladu před provedením dlažby samonivelační stěrka min.pevnosti 20 MPa, tloušťky přes 3 do 5 mm</t>
  </si>
  <si>
    <t>https://podminky.urs.cz/item/CS_URS_2022_01/771151012</t>
  </si>
  <si>
    <t>skladba podlahy Pdl5 - vyrovnávací stěrka 5mm</t>
  </si>
  <si>
    <t>6,20</t>
  </si>
  <si>
    <t>6,94</t>
  </si>
  <si>
    <t>204</t>
  </si>
  <si>
    <t>597000001</t>
  </si>
  <si>
    <t>Dlažba keramická - dodávka vč.dopravy</t>
  </si>
  <si>
    <t>653855058</t>
  </si>
  <si>
    <t>31,57*1,05</t>
  </si>
  <si>
    <t>26,82*0,15*1,05</t>
  </si>
  <si>
    <t>205</t>
  </si>
  <si>
    <t>998771103</t>
  </si>
  <si>
    <t>Přesun hmot tonážní pro podlahy z dlaždic v objektech v přes 12 do 24 m</t>
  </si>
  <si>
    <t>-2119065114</t>
  </si>
  <si>
    <t>Přesun hmot pro podlahy z dlaždic stanovený z hmotnosti přesunovaného materiálu vodorovná dopravní vzdálenost do 50 m v objektech výšky přes 12 do 24 m</t>
  </si>
  <si>
    <t>https://podminky.urs.cz/item/CS_URS_2022_01/998771103</t>
  </si>
  <si>
    <t>776</t>
  </si>
  <si>
    <t>Podlahy povlakové</t>
  </si>
  <si>
    <t>206</t>
  </si>
  <si>
    <t>776111311</t>
  </si>
  <si>
    <t>Vysátí podkladu povlakových podlah</t>
  </si>
  <si>
    <t>-629222372</t>
  </si>
  <si>
    <t>Příprava podkladu vysátí podlah</t>
  </si>
  <si>
    <t>https://podminky.urs.cz/item/CS_URS_2022_01/776111311</t>
  </si>
  <si>
    <t>skladba podlahy Pdl2</t>
  </si>
  <si>
    <t>395</t>
  </si>
  <si>
    <t>srovnatelně pro</t>
  </si>
  <si>
    <t>skladba podlahy Pdl1 +  Pdl4 + Pdl5</t>
  </si>
  <si>
    <t>16,45+2,0+13,14</t>
  </si>
  <si>
    <t>207</t>
  </si>
  <si>
    <t>776121111</t>
  </si>
  <si>
    <t>Vodou ředitelná penetrace savého podkladu povlakových podlah</t>
  </si>
  <si>
    <t>-1573578064</t>
  </si>
  <si>
    <t>Příprava podkladu penetrace vodou ředitelná podlah</t>
  </si>
  <si>
    <t>https://podminky.urs.cz/item/CS_URS_2022_01/776121111</t>
  </si>
  <si>
    <t>61,21+10,76</t>
  </si>
  <si>
    <t>62,12+75,91+62,59+60,93+61,21+0,27</t>
  </si>
  <si>
    <t>208</t>
  </si>
  <si>
    <t>776141114</t>
  </si>
  <si>
    <t>Vyrovnání podkladu povlakových podlah stěrkou pevnosti 20 MPa tl přes 8 do 10 mm</t>
  </si>
  <si>
    <t>855345204</t>
  </si>
  <si>
    <t>Příprava podkladu vyrovnání samonivelační stěrkou podlah min.pevnosti 20 MPa, tloušťky přes 8 do 10 mm</t>
  </si>
  <si>
    <t>https://podminky.urs.cz/item/CS_URS_2022_01/776141114</t>
  </si>
  <si>
    <t>skladba podlahy Pdl2 - vyrovnávací stěrka 5-10mm</t>
  </si>
  <si>
    <t>209</t>
  </si>
  <si>
    <t>776221111</t>
  </si>
  <si>
    <t>Lepení pásů z PVC standardním lepidlem</t>
  </si>
  <si>
    <t>1721664231</t>
  </si>
  <si>
    <t>Montáž podlahovin z PVC lepením standardním lepidlem z pásů standardních</t>
  </si>
  <si>
    <t>https://podminky.urs.cz/item/CS_URS_2022_01/776221111</t>
  </si>
  <si>
    <t>210</t>
  </si>
  <si>
    <t>28411012</t>
  </si>
  <si>
    <t>PVC vinyl heterogenní protiskluzná tl 2,00mm,  nášlapná vrstva 0,70mm, třída zátěže 34/43, otlak do 0,05mm, R10, hořlavost Bfl S1</t>
  </si>
  <si>
    <t>37211243</t>
  </si>
  <si>
    <t>395*1,10</t>
  </si>
  <si>
    <t>211</t>
  </si>
  <si>
    <t>776223112</t>
  </si>
  <si>
    <t>Spoj povlakových podlahovin z PVC svařováním za studena</t>
  </si>
  <si>
    <t>-1949538665</t>
  </si>
  <si>
    <t>Montáž podlahovin z PVC spoj podlah svařováním za studena</t>
  </si>
  <si>
    <t>https://podminky.urs.cz/item/CS_URS_2022_01/776223112</t>
  </si>
  <si>
    <t>212</t>
  </si>
  <si>
    <t>776421111</t>
  </si>
  <si>
    <t>Montáž obvodových lišt lepením</t>
  </si>
  <si>
    <t>-755332551</t>
  </si>
  <si>
    <t>Montáž lišt obvodových lepených</t>
  </si>
  <si>
    <t>https://podminky.urs.cz/item/CS_URS_2022_01/776421111</t>
  </si>
  <si>
    <t>11+31,2</t>
  </si>
  <si>
    <t>31,2+35,2+31,2+31,2+31</t>
  </si>
  <si>
    <t>213</t>
  </si>
  <si>
    <t>28411008</t>
  </si>
  <si>
    <t>lišta soklová PVC 16x60mm</t>
  </si>
  <si>
    <t>-1010859587</t>
  </si>
  <si>
    <t>202*1,02</t>
  </si>
  <si>
    <t>214</t>
  </si>
  <si>
    <t>998776103</t>
  </si>
  <si>
    <t>Přesun hmot tonážní pro podlahy povlakové v objektech v přes 12 do 24 m</t>
  </si>
  <si>
    <t>-577341460</t>
  </si>
  <si>
    <t>Přesun hmot pro podlahy povlakové stanovený z hmotnosti přesunovaného materiálu vodorovná dopravní vzdálenost do 50 m v objektech výšky přes 12 do 24 m</t>
  </si>
  <si>
    <t>https://podminky.urs.cz/item/CS_URS_2022_01/998776103</t>
  </si>
  <si>
    <t>781</t>
  </si>
  <si>
    <t>Dokončovací práce - obklady</t>
  </si>
  <si>
    <t>215</t>
  </si>
  <si>
    <t>781474115</t>
  </si>
  <si>
    <t>Montáž obkladů vnitřních keramických hladkých přes 22 do 25 ks/m2 lepených flexibilním lepidlem</t>
  </si>
  <si>
    <t>-786039858</t>
  </si>
  <si>
    <t>Montáž obkladů vnitřních stěn z dlaždic keramických lepených flexibilním lepidlem maloformátových hladkých přes 22 do 25 ks/m2</t>
  </si>
  <si>
    <t>https://podminky.urs.cz/item/CS_URS_2022_01/781474115</t>
  </si>
  <si>
    <t>za umyvadly ve všech učebnách</t>
  </si>
  <si>
    <t>1,55*(0,9+0,45*2)*6</t>
  </si>
  <si>
    <t>0,80*9,0</t>
  </si>
  <si>
    <t>2,0*(2,35*2+2,36*2-0,90)</t>
  </si>
  <si>
    <t>2,0*(1,85*2+2,15*2-0,90)*2+0,62</t>
  </si>
  <si>
    <t>216</t>
  </si>
  <si>
    <t>59761039</t>
  </si>
  <si>
    <t>obklad keramický hladký přes 22 do 25ks/m2</t>
  </si>
  <si>
    <t>-902203252</t>
  </si>
  <si>
    <t>70*1,10</t>
  </si>
  <si>
    <t>217</t>
  </si>
  <si>
    <t>781494511</t>
  </si>
  <si>
    <t>Plastové profily ukončovací lepené flexibilním lepidlem</t>
  </si>
  <si>
    <t>-1055017150</t>
  </si>
  <si>
    <t>Obklad - dokončující práce profily ukončovací lepené flexibilním lepidlem ukončovací</t>
  </si>
  <si>
    <t>https://podminky.urs.cz/item/CS_URS_2022_01/781494511</t>
  </si>
  <si>
    <t>(0,9+0,45*2)*6</t>
  </si>
  <si>
    <t>2,35*2+2,36*2-0,90</t>
  </si>
  <si>
    <t>(1,85*2+2,15*2-0,90)*2+0,48</t>
  </si>
  <si>
    <t>218</t>
  </si>
  <si>
    <t>781494111</t>
  </si>
  <si>
    <t>Plastové profily rohové lepené flexibilním lepidlem</t>
  </si>
  <si>
    <t>1879201953</t>
  </si>
  <si>
    <t>Obklad - dokončující práce profily ukončovací lepené flexibilním lepidlem rohové</t>
  </si>
  <si>
    <t>https://podminky.urs.cz/item/CS_URS_2022_01/781494111</t>
  </si>
  <si>
    <t>1,55*2*6</t>
  </si>
  <si>
    <t>2,0*5</t>
  </si>
  <si>
    <t>2,0*4*2</t>
  </si>
  <si>
    <t>219</t>
  </si>
  <si>
    <t>781491021</t>
  </si>
  <si>
    <t>Montáž zrcadel plochy do 1 m2 lepených silikonovým tmelem na keramický obklad</t>
  </si>
  <si>
    <t>-1264918032</t>
  </si>
  <si>
    <t>Montáž zrcadel lepených silikonovým tmelem na keramický obklad, plochy do 1 m2</t>
  </si>
  <si>
    <t>https://podminky.urs.cz/item/CS_URS_2022_01/781491021</t>
  </si>
  <si>
    <t>prvek BB4</t>
  </si>
  <si>
    <t>0,4*0,9*3</t>
  </si>
  <si>
    <t>220</t>
  </si>
  <si>
    <t>634000001</t>
  </si>
  <si>
    <t>Nerezové zrcadlo 400x900mm pro TP pevné, provedení antivandal</t>
  </si>
  <si>
    <t>-749518987</t>
  </si>
  <si>
    <t>221</t>
  </si>
  <si>
    <t>998781103</t>
  </si>
  <si>
    <t>Přesun hmot tonážní pro obklady keramické v objektech v přes 12 do 24 m</t>
  </si>
  <si>
    <t>-2131230717</t>
  </si>
  <si>
    <t>Přesun hmot pro obklady keramické stanovený z hmotnosti přesunovaného materiálu vodorovná dopravní vzdálenost do 50 m v objektech výšky přes 12 do 24 m</t>
  </si>
  <si>
    <t>https://podminky.urs.cz/item/CS_URS_2022_01/998781103</t>
  </si>
  <si>
    <t>783</t>
  </si>
  <si>
    <t>Dokončovací práce - nátěry</t>
  </si>
  <si>
    <t>222</t>
  </si>
  <si>
    <t>783806805</t>
  </si>
  <si>
    <t>Odstranění nátěrů z omítek opálením</t>
  </si>
  <si>
    <t>-38251031</t>
  </si>
  <si>
    <t>Odstranění nátěrů z omítek opálením s obroušením</t>
  </si>
  <si>
    <t>https://podminky.urs.cz/item/CS_URS_2022_01/783806805</t>
  </si>
  <si>
    <t>odstranění omyvatelného nátěru</t>
  </si>
  <si>
    <t>1,5*(3,59+5,35-0,8+9,92*2+5,35+2,95-0,9*3+10,40*2+5,35-0,9*3)</t>
  </si>
  <si>
    <t>1,55*(4,3*2+2,36*2-0,6*2-0,8+0,9*2*2+1,13*2+1,13*2-0,6*2+1,38*2+1,72*2-0,6*2)</t>
  </si>
  <si>
    <t>1,55*(1,18*2+0,9*2-0,6)+1,37*(6,57+9,0*2-0,9-0,75)</t>
  </si>
  <si>
    <t>1,32*(6,0+8,92*2+6,6*2+11*2+9*2+9*2+6,6*2*3)</t>
  </si>
  <si>
    <t>1,32*(9*2+6,6*2-0,9*6)</t>
  </si>
  <si>
    <t>1,5*6,0+0,73</t>
  </si>
  <si>
    <t>223</t>
  </si>
  <si>
    <t>783000001</t>
  </si>
  <si>
    <t>Omyvatelný nátěr stěn</t>
  </si>
  <si>
    <t>1264639444</t>
  </si>
  <si>
    <t>1,55*(9*2+6,6*2-0,9-9,0+4,3*2+2,36*2-0,75)</t>
  </si>
  <si>
    <t>1,35*(5,5+3,5)</t>
  </si>
  <si>
    <t xml:space="preserve">WC imobilní 3.NP + 4.NP </t>
  </si>
  <si>
    <t>1,45*(2,0+2,45+2,0-0,9)*2</t>
  </si>
  <si>
    <t>3.NP + 4.NP učebny</t>
  </si>
  <si>
    <t>1,55*(9,0*2+6,6*2)*5</t>
  </si>
  <si>
    <t>1,55*(11*2+6,6*2)</t>
  </si>
  <si>
    <t>3.NP + 4.NP část chodby</t>
  </si>
  <si>
    <t>1,45*(7,5+3*2)*2</t>
  </si>
  <si>
    <t>20,74</t>
  </si>
  <si>
    <t>224</t>
  </si>
  <si>
    <t>783823101</t>
  </si>
  <si>
    <t>Penetrační akrylátový nátěr hladkých betonových povrchů</t>
  </si>
  <si>
    <t>1535239542</t>
  </si>
  <si>
    <t>Penetrační nátěr omítek hladkých betonových povrchů akrylátový</t>
  </si>
  <si>
    <t>https://podminky.urs.cz/item/CS_URS_2022_01/783823101</t>
  </si>
  <si>
    <t>uvnitř výtahové šachty</t>
  </si>
  <si>
    <t>strop</t>
  </si>
  <si>
    <t>1,6*1,95</t>
  </si>
  <si>
    <t>stěny</t>
  </si>
  <si>
    <t>14,18*(1,6*2+1,95*2)</t>
  </si>
  <si>
    <t>225</t>
  </si>
  <si>
    <t>783827401</t>
  </si>
  <si>
    <t>Krycí dvojnásobný akrylátový nátěr hladkých betonových povrchů</t>
  </si>
  <si>
    <t>-470028870</t>
  </si>
  <si>
    <t>Krycí (ochranný ) nátěr omítek dvojnásobný hladkých betonových povrchů nebo povrchů z desek na bázi dřeva (dřevovláknitých apod.) akrylátový</t>
  </si>
  <si>
    <t>https://podminky.urs.cz/item/CS_URS_2022_01/783827401</t>
  </si>
  <si>
    <t>226</t>
  </si>
  <si>
    <t>783923161</t>
  </si>
  <si>
    <t>Penetrační akrylátový nátěr pórovitých betonových podlah</t>
  </si>
  <si>
    <t>1925196834</t>
  </si>
  <si>
    <t>Penetrační nátěr betonových podlah pórovitých ( např. z cihelné dlažby, betonu apod.) akrylátový</t>
  </si>
  <si>
    <t>https://podminky.urs.cz/item/CS_URS_2022_01/783923161</t>
  </si>
  <si>
    <t>227</t>
  </si>
  <si>
    <t>783927161</t>
  </si>
  <si>
    <t>Krycí dvojnásobný akrylátový nátěr betonové podlahy</t>
  </si>
  <si>
    <t>-1708690957</t>
  </si>
  <si>
    <t>Krycí (uzavírací) nátěr betonových podlah dvojnásobný akrylátový</t>
  </si>
  <si>
    <t>https://podminky.urs.cz/item/CS_URS_2022_01/783927161</t>
  </si>
  <si>
    <t>228</t>
  </si>
  <si>
    <t>7830000R1</t>
  </si>
  <si>
    <t>Nátěr ocelových konstrukcí (zárubní) nátěrovým systémem</t>
  </si>
  <si>
    <t>-384118542</t>
  </si>
  <si>
    <t>784</t>
  </si>
  <si>
    <t>Dokončovací práce - malby a tapety</t>
  </si>
  <si>
    <t>229</t>
  </si>
  <si>
    <t>784121001</t>
  </si>
  <si>
    <t>Oškrabání malby v mísnostech v do 3,80 m</t>
  </si>
  <si>
    <t>131647204</t>
  </si>
  <si>
    <t>Oškrabání malby v místnostech výšky do 3,80 m</t>
  </si>
  <si>
    <t>https://podminky.urs.cz/item/CS_URS_2022_01/784121001</t>
  </si>
  <si>
    <t>učebny v 2. a 3.NP</t>
  </si>
  <si>
    <t>2,0*(9,0+2+6,6*2)*5</t>
  </si>
  <si>
    <t>2,0*(11*2+6,6*2)</t>
  </si>
  <si>
    <t>21+2,0*(5,5+3,5+2,35*2+4,3*2+2,36*2)</t>
  </si>
  <si>
    <t>45+2,0*(10+3*2)</t>
  </si>
  <si>
    <t>45+2*(10+3*2)</t>
  </si>
  <si>
    <t>54,56</t>
  </si>
  <si>
    <t>230</t>
  </si>
  <si>
    <t>784121031</t>
  </si>
  <si>
    <t>Mydlení podkladu v místnostech v do 3,80 m</t>
  </si>
  <si>
    <t>1630478556</t>
  </si>
  <si>
    <t>Mydlení podkladu v místnostech výšky do 3,80 m</t>
  </si>
  <si>
    <t>https://podminky.urs.cz/item/CS_URS_2022_01/784121031</t>
  </si>
  <si>
    <t>231</t>
  </si>
  <si>
    <t>7840000R1</t>
  </si>
  <si>
    <t>Vyspravení nerovností a prasklin, příp.bandážování</t>
  </si>
  <si>
    <t>-1244270941</t>
  </si>
  <si>
    <t>232</t>
  </si>
  <si>
    <t>784161401</t>
  </si>
  <si>
    <t>Celoplošné vyhlazení podkladu sádrovou stěrkou v místnostech v do 3,80 m</t>
  </si>
  <si>
    <t>-951507330</t>
  </si>
  <si>
    <t>Celoplošné vyrovnání podkladu sádrovou stěrkou, tloušťky do 3 mm vyhlazením v místnostech výšky do 3,80 m</t>
  </si>
  <si>
    <t>https://podminky.urs.cz/item/CS_URS_2022_01/784161401</t>
  </si>
  <si>
    <t>na SDK konstrukcích</t>
  </si>
  <si>
    <t>na oškrábaných malbách</t>
  </si>
  <si>
    <t>596</t>
  </si>
  <si>
    <t>233</t>
  </si>
  <si>
    <t>784211101</t>
  </si>
  <si>
    <t>Dvojnásobné bílé malby ze směsí za mokra výborně oděruvzdorných v místnostech v do 3,80 m</t>
  </si>
  <si>
    <t>-1725986827</t>
  </si>
  <si>
    <t>Malby z malířských směsí oděruvzdorných za mokra dvojnásobné, bílé za mokra oděruvzdorné výborně v místnostech výšky do 3,80 m</t>
  </si>
  <si>
    <t>https://podminky.urs.cz/item/CS_URS_2022_01/784211101</t>
  </si>
  <si>
    <t>na SDK</t>
  </si>
  <si>
    <t>21+2,0*(5,5+3,5+2,35*2+4,3*2+2,36*2*2)</t>
  </si>
  <si>
    <t>45+2,0*(2,15*2+1,85*2+2*2+2,45*2+10+3*2)</t>
  </si>
  <si>
    <t>45+2*(2,15*2+1,85*2+2*2+2,45*2+10+3*2)</t>
  </si>
  <si>
    <t>75,52</t>
  </si>
  <si>
    <t>786</t>
  </si>
  <si>
    <t>Dokončovací práce - čalounické úpravy</t>
  </si>
  <si>
    <t>234</t>
  </si>
  <si>
    <t>7860000R1</t>
  </si>
  <si>
    <t>R1 - zatemňovací zařízení roletové 1500x2700mm viz popis v TZ - montáž a dodávka vč.dopravy</t>
  </si>
  <si>
    <t>1510973441</t>
  </si>
  <si>
    <t>OTV</t>
  </si>
  <si>
    <t>Výplně otvorů</t>
  </si>
  <si>
    <t>235</t>
  </si>
  <si>
    <t>760000001</t>
  </si>
  <si>
    <t xml:space="preserve">P01/L - Dveře vchodové 1-křídlové plastové plné otevíravé 950 x 2150mm vč.všech doplňků - viz popis v PD - montáž a dodávka vč.dopravy </t>
  </si>
  <si>
    <t>666938825</t>
  </si>
  <si>
    <t>236</t>
  </si>
  <si>
    <t>760000002</t>
  </si>
  <si>
    <t>T02/L,P - dveře vnitřní plné hladké 1-křídl.900x1970, otevíravé, výplň z DTD do ocelové zárubně, vč.prahu, kliky, zámku - viz popis v PD - montáž a dodávka vč.dopravy</t>
  </si>
  <si>
    <t>433872962</t>
  </si>
  <si>
    <t>237</t>
  </si>
  <si>
    <t>760000003</t>
  </si>
  <si>
    <t>T03/P - dveře vnitřní plné hladké 1-křídl. 900x1970, otevíravé, výplň z DTD do ocelové zárubně, vč.prahu, kliky, zámku, vč.doplňků - viz popis v PD - montáž a dodávka vč.dopravy</t>
  </si>
  <si>
    <t>-304629641</t>
  </si>
  <si>
    <t>238</t>
  </si>
  <si>
    <t>760000004</t>
  </si>
  <si>
    <t>T04/L - dveře vnitřní hladké částěčně prosklené 2-křídl. asymetrické 1250x1970, otevíravé, výplň z DTD do ocelové zárubně, vč.prahu, kliky, zámku, vč.doplňků - viz popis v PD - montáž a dodávka vč.dopravy</t>
  </si>
  <si>
    <t>770457716</t>
  </si>
  <si>
    <t>239</t>
  </si>
  <si>
    <t>760000005</t>
  </si>
  <si>
    <t>P03 - Sklobetonové okno zhotovené systémem Block Lock 1370x785 - viz popis v PD - montáž a dodávka vč.dopravy</t>
  </si>
  <si>
    <t>-1648509887</t>
  </si>
  <si>
    <t>240</t>
  </si>
  <si>
    <t>Poznámka 768</t>
  </si>
  <si>
    <t>Součástí dodávky výplní otvorů jsou veškeré pomocné konstrukce a kotvící prvky a doplňky viz popis v PD</t>
  </si>
  <si>
    <t>60371703</t>
  </si>
  <si>
    <t>DEM</t>
  </si>
  <si>
    <t>Demontáže</t>
  </si>
  <si>
    <t>241</t>
  </si>
  <si>
    <t>762340001</t>
  </si>
  <si>
    <t>Demontáž stávajícího podhledu</t>
  </si>
  <si>
    <t>135572664</t>
  </si>
  <si>
    <t>pruhy u příčky mezi 231, 232, 302a a 401a</t>
  </si>
  <si>
    <t>0,73*2,36+2,30*3,05*2</t>
  </si>
  <si>
    <t>242</t>
  </si>
  <si>
    <t>766411821</t>
  </si>
  <si>
    <t>Demontáž truhlářského obložení stěn z palubek</t>
  </si>
  <si>
    <t>972630314</t>
  </si>
  <si>
    <t>Demontáž obložení stěn palubkami</t>
  </si>
  <si>
    <t>https://podminky.urs.cz/item/CS_URS_2022_01/766411821</t>
  </si>
  <si>
    <t>m.č.230, 308, 312</t>
  </si>
  <si>
    <t>1,27*6,6</t>
  </si>
  <si>
    <t>1,28*6,6</t>
  </si>
  <si>
    <t>243</t>
  </si>
  <si>
    <t>766411822</t>
  </si>
  <si>
    <t>Demontáž truhlářského obložení stěn podkladových roštů</t>
  </si>
  <si>
    <t>-161205764</t>
  </si>
  <si>
    <t>Demontáž obložení stěn podkladových roštů</t>
  </si>
  <si>
    <t>https://podminky.urs.cz/item/CS_URS_2022_01/766411822</t>
  </si>
  <si>
    <t>244</t>
  </si>
  <si>
    <t>766662811</t>
  </si>
  <si>
    <t>Demontáž dveřních prahů u dveří jednokřídlových k opětovnému použití</t>
  </si>
  <si>
    <t>-1778696437</t>
  </si>
  <si>
    <t>Demontáž dveřních konstrukcí k opětovnému použití prahů dveří jednokřídlových</t>
  </si>
  <si>
    <t>https://podminky.urs.cz/item/CS_URS_2022_01/766662811</t>
  </si>
  <si>
    <t>245</t>
  </si>
  <si>
    <t>766662812</t>
  </si>
  <si>
    <t>Demontáž dveřních prahů u dveří dvoukřídlových k opětovnému použití</t>
  </si>
  <si>
    <t>2012779280</t>
  </si>
  <si>
    <t>Demontáž dveřních konstrukcí k opětovnému použití prahů dveří dvoukřídlových</t>
  </si>
  <si>
    <t>https://podminky.urs.cz/item/CS_URS_2022_01/766662812</t>
  </si>
  <si>
    <t>246</t>
  </si>
  <si>
    <t>776201812</t>
  </si>
  <si>
    <t>Demontáž lepených povlakových podlah s podložkou ručně</t>
  </si>
  <si>
    <t>2005434198</t>
  </si>
  <si>
    <t>Demontáž povlakových podlahovin lepených ručně s podložkou</t>
  </si>
  <si>
    <t>https://podminky.urs.cz/item/CS_URS_2022_01/776201812</t>
  </si>
  <si>
    <t>demontáž stávajícího PVC vč.lišt</t>
  </si>
  <si>
    <t>m.č.230, 308, 311, 312, 313, 314</t>
  </si>
  <si>
    <t>61,21+62,12+75,91+62,59+60,93+61,21+0,03</t>
  </si>
  <si>
    <t>247</t>
  </si>
  <si>
    <t>776410811</t>
  </si>
  <si>
    <t>Odstranění soklíků a lišt pryžových nebo plastových</t>
  </si>
  <si>
    <t>1943871464</t>
  </si>
  <si>
    <t>Demontáž soklíků nebo lišt pryžových nebo plastových</t>
  </si>
  <si>
    <t>https://podminky.urs.cz/item/CS_URS_2022_01/776410811</t>
  </si>
  <si>
    <t>248</t>
  </si>
  <si>
    <t>771571810</t>
  </si>
  <si>
    <t>Demontáž podlah z dlaždic keramických kladených do malty</t>
  </si>
  <si>
    <t>1265444982</t>
  </si>
  <si>
    <t>https://podminky.urs.cz/item/CS_URS_2022_01/771571810</t>
  </si>
  <si>
    <t>Pdl 1</t>
  </si>
  <si>
    <t>5,32+2,0*2,45+2,0*2,45+0,84+0,87+0,87</t>
  </si>
  <si>
    <t>Pdl 5</t>
  </si>
  <si>
    <t>6,94+6,2+0,16</t>
  </si>
  <si>
    <t>249</t>
  </si>
  <si>
    <t>900000001</t>
  </si>
  <si>
    <t>Demontáž a likvidace kuchyňské desky se dřezy - místnost 231</t>
  </si>
  <si>
    <t>-254825268</t>
  </si>
  <si>
    <t>250</t>
  </si>
  <si>
    <t>900000002</t>
  </si>
  <si>
    <t>Vybourání a likvidace kuchyňské linky, zařizovacích předmětů, sporáku - místnost č.230</t>
  </si>
  <si>
    <t>699167824</t>
  </si>
  <si>
    <t>251</t>
  </si>
  <si>
    <t>900000006</t>
  </si>
  <si>
    <t>Demontáž a likvidace otopných těles - m.č.219a, 222, 302a, 3.NP-WC-IM, 401a, 4.NP-WC-IM</t>
  </si>
  <si>
    <t>634840138</t>
  </si>
  <si>
    <t>Práce a dodávky M</t>
  </si>
  <si>
    <t>VTH</t>
  </si>
  <si>
    <t>Výtah</t>
  </si>
  <si>
    <t>252</t>
  </si>
  <si>
    <t>Nabídka</t>
  </si>
  <si>
    <t>Prokládací lanový výtah bez strojovny o nosnosti 630kg (8 osob) a velikosti kabiny min.1400 x 1100mm, provedení standardní - montáž a dodávka vč.uvedení do provozu</t>
  </si>
  <si>
    <t>-1326559311</t>
  </si>
  <si>
    <t>02 - Vytápění</t>
  </si>
  <si>
    <t>Litvínov</t>
  </si>
  <si>
    <t xml:space="preserve">    733 - Ústřední vytápění - rozvodné potrubí</t>
  </si>
  <si>
    <t xml:space="preserve">    734 - Ústřední vytápění - armatury</t>
  </si>
  <si>
    <t>OST - Ostatní</t>
  </si>
  <si>
    <t>713463211</t>
  </si>
  <si>
    <t>Montáž izolace tepelné potrubí potrubními pouzdry s Al fólií staženými Al páskou 1x D do 50 mm</t>
  </si>
  <si>
    <t>-288586708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</si>
  <si>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</si>
  <si>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https://podminky.urs.cz/item/CS_URS_2022_01/713463211</t>
  </si>
  <si>
    <t>rozvod v 1.NP</t>
  </si>
  <si>
    <t>cca 90% rovné potrubí</t>
  </si>
  <si>
    <t>10,0*0,9</t>
  </si>
  <si>
    <t>713463215</t>
  </si>
  <si>
    <t>Montáž izolace tepelné ohybů potrubními pouzdry s Al fólií staženými Al páskou 1x D do 50 mm</t>
  </si>
  <si>
    <t>2020953060</t>
  </si>
  <si>
    <t>Montáž izolace tepelné potrubí a ohybů tvarovkami nebo deskami potrubními pouzdry s povrchovou úpravou hliníkovou fólií (izolační materiál ve specifikaci) přelepenými samolepící hliníkovou páskou ohybů jednovrstvá D do 50 mm</t>
  </si>
  <si>
    <t>https://podminky.urs.cz/item/CS_URS_2022_01/713463215</t>
  </si>
  <si>
    <t>cca 10% ohyby</t>
  </si>
  <si>
    <t>10,0*0,1</t>
  </si>
  <si>
    <t>6315450R</t>
  </si>
  <si>
    <t>pouzdro izolační potrubní s jednostrannou Al fólií max. 250/100 °C pro potrubí DN 15 až 25</t>
  </si>
  <si>
    <t>-1188145682</t>
  </si>
  <si>
    <t>10,0*1,1</t>
  </si>
  <si>
    <t>-1261606484</t>
  </si>
  <si>
    <t>733</t>
  </si>
  <si>
    <t>Ústřední vytápění - rozvodné potrubí</t>
  </si>
  <si>
    <t>733111325</t>
  </si>
  <si>
    <t>Potrubí ocelové závitové černé svařované běžné středotlaké DN 25</t>
  </si>
  <si>
    <t>1973301259</t>
  </si>
  <si>
    <t>Potrubí z trubek ocelových závitových černých spojovaných svařováním svařovaných běžných středotlakých PN 16 nad 115°C DN 25</t>
  </si>
  <si>
    <t>https://podminky.urs.cz/item/CS_URS_2022_01/733111325</t>
  </si>
  <si>
    <t>998733103</t>
  </si>
  <si>
    <t>Přesun hmot tonážní pro rozvody potrubí v objektech v přes 12 do 24 m</t>
  </si>
  <si>
    <t>103847925</t>
  </si>
  <si>
    <t>Přesun hmot pro rozvody potrubí stanovený z hmotnosti přesunovaného materiálu vodorovná dopravní vzdálenost do 50 m v objektech výšky přes 12 do 24 m</t>
  </si>
  <si>
    <t>https://podminky.urs.cz/item/CS_URS_2022_01/998733103</t>
  </si>
  <si>
    <t>734</t>
  </si>
  <si>
    <t>Ústřední vytápění - armatury</t>
  </si>
  <si>
    <t>73429271R</t>
  </si>
  <si>
    <t>Kohout kulový uzavírací G 1 -  montáž, dodávka, doprava</t>
  </si>
  <si>
    <t>-712458189</t>
  </si>
  <si>
    <t>Kohout kulový uzavírací G 1 - montáž, dodávka, doprava</t>
  </si>
  <si>
    <t>73400011R</t>
  </si>
  <si>
    <t>Ventil vypouštěcí G 1/2  - montáž, dodávka, doprava</t>
  </si>
  <si>
    <t>774541180</t>
  </si>
  <si>
    <t>Ventil vypouštěcí G 1/2 - montáž, dodávka, doprava</t>
  </si>
  <si>
    <t>73400012R</t>
  </si>
  <si>
    <t>Ventil termostatický DN 15 - montáž, dodávka, doprava</t>
  </si>
  <si>
    <t>1692296240</t>
  </si>
  <si>
    <t>(Ivar typ VS 2102 N)</t>
  </si>
  <si>
    <t>73400013R</t>
  </si>
  <si>
    <t>Šroubení regulační DN 15 - montáž, dodávka, doprava</t>
  </si>
  <si>
    <t>1482224164</t>
  </si>
  <si>
    <t>(Ivar typ DS 302)</t>
  </si>
  <si>
    <t>73400014R</t>
  </si>
  <si>
    <t>Termostatická hlavice - montáž, dodávka, doprava</t>
  </si>
  <si>
    <t>-1961019805</t>
  </si>
  <si>
    <t>(Ivar typ T5000)</t>
  </si>
  <si>
    <t>998734103</t>
  </si>
  <si>
    <t>Přesun hmot tonážní pro armatury v objektech v přes 12 do 24 m</t>
  </si>
  <si>
    <t>-129122602</t>
  </si>
  <si>
    <t>Přesun hmot pro armatury stanovený z hmotnosti přesunovaného materiálu vodorovná dopravní vzdálenost do 50 m v objektech výšky přes 12 do 24 m</t>
  </si>
  <si>
    <t>https://podminky.urs.cz/item/CS_URS_2022_01/998734103</t>
  </si>
  <si>
    <t>735159210</t>
  </si>
  <si>
    <t>Montáž otopných těles panelových dvouřadých dl do 1140 mm</t>
  </si>
  <si>
    <t>-1927826346</t>
  </si>
  <si>
    <t>Montáž otopných těles panelových dvouřadých, stavební délky do 1140 mm</t>
  </si>
  <si>
    <t>https://podminky.urs.cz/item/CS_URS_2022_01/735159210</t>
  </si>
  <si>
    <t>otopné těleso délky 1000 mm</t>
  </si>
  <si>
    <t>otopné těleso délky 700 mm</t>
  </si>
  <si>
    <t>48454450R</t>
  </si>
  <si>
    <t>-610806004</t>
  </si>
  <si>
    <t>48454451R</t>
  </si>
  <si>
    <t>751712685</t>
  </si>
  <si>
    <t>735111810</t>
  </si>
  <si>
    <t>Demontáž otopného tělesa litinového článkového</t>
  </si>
  <si>
    <t>-271980251</t>
  </si>
  <si>
    <t>Demontáž otopných těles litinových článkových</t>
  </si>
  <si>
    <t>https://podminky.urs.cz/item/CS_URS_2022_01/735111810</t>
  </si>
  <si>
    <t>stávající článkové těleso zn.Slavie typ 19č/600/1000 - 1ks</t>
  </si>
  <si>
    <t>0,6*1,0</t>
  </si>
  <si>
    <t>735119140</t>
  </si>
  <si>
    <t>Montáž otopného tělesa litinového článkového</t>
  </si>
  <si>
    <t>1679406351</t>
  </si>
  <si>
    <t>Otopná tělesa litinová montáž těles článkových</t>
  </si>
  <si>
    <t>https://podminky.urs.cz/item/CS_URS_2022_01/735119140</t>
  </si>
  <si>
    <t>2.NP chodba - montáž demontovaného stávajícího</t>
  </si>
  <si>
    <t>článkového tělesa zn.Slavie typ 19č/600/1000 - 1ks</t>
  </si>
  <si>
    <t>735117110</t>
  </si>
  <si>
    <t>Odpojení a připojení otopného tělesa litinového po nátěru</t>
  </si>
  <si>
    <t>-1677708785</t>
  </si>
  <si>
    <t>Otopná tělesa litinová článková se základním nátěrem výkon 88-136,1 W/článek odpojení a připojení po nátěru</t>
  </si>
  <si>
    <t>https://podminky.urs.cz/item/CS_URS_2022_01/735117110</t>
  </si>
  <si>
    <t>0,6*2</t>
  </si>
  <si>
    <t>998735103</t>
  </si>
  <si>
    <t>Přesun hmot tonážní pro otopná tělesa v objektech v přes 12 do 24 m</t>
  </si>
  <si>
    <t>-1958506075</t>
  </si>
  <si>
    <t>Přesun hmot pro otopná tělesa stanovený z hmotnosti přesunovaného materiálu vodorovná dopravní vzdálenost do 50 m v objektech výšky přes 12 do 24 m</t>
  </si>
  <si>
    <t>https://podminky.urs.cz/item/CS_URS_2022_01/998735103</t>
  </si>
  <si>
    <t>783617601</t>
  </si>
  <si>
    <t>Krycí jednonásobný syntetický nátěr potrubí DN do 50 mm</t>
  </si>
  <si>
    <t>-2054404030</t>
  </si>
  <si>
    <t>Krycí nátěr (email) armatur a kovových potrubí potrubí do DN 50 mm jednonásobný syntetický standardní</t>
  </si>
  <si>
    <t>https://podminky.urs.cz/item/CS_URS_2022_01/783617601</t>
  </si>
  <si>
    <t>základní nátěr</t>
  </si>
  <si>
    <t>50,0</t>
  </si>
  <si>
    <t>783617611</t>
  </si>
  <si>
    <t>Krycí dvojnásobný syntetický nátěr potrubí DN do 50 mm</t>
  </si>
  <si>
    <t>-9085853</t>
  </si>
  <si>
    <t>Krycí nátěr (email) armatur a kovových potrubí potrubí do DN 50 mm dvojnásobný syntetický standardní</t>
  </si>
  <si>
    <t>https://podminky.urs.cz/item/CS_URS_2022_01/783617611</t>
  </si>
  <si>
    <t>krycí emailový nátěr</t>
  </si>
  <si>
    <t>OST</t>
  </si>
  <si>
    <t>Ostatní</t>
  </si>
  <si>
    <t>1001</t>
  </si>
  <si>
    <t>Vypuštění a napuštění systému, uvedení do provozu</t>
  </si>
  <si>
    <t>512</t>
  </si>
  <si>
    <t>1211848445</t>
  </si>
  <si>
    <t>1002</t>
  </si>
  <si>
    <t>Drobný upevňovací a spojovací materiál (popřípadě závěsný materiál)</t>
  </si>
  <si>
    <t>-1713350328</t>
  </si>
  <si>
    <t>1003</t>
  </si>
  <si>
    <t>Tlakové, provozní a topné zkoušky</t>
  </si>
  <si>
    <t>-71874418</t>
  </si>
  <si>
    <t>1004</t>
  </si>
  <si>
    <t>Zednická výpomoc</t>
  </si>
  <si>
    <t>1980595469</t>
  </si>
  <si>
    <t>1005</t>
  </si>
  <si>
    <t>Dokumentace pro kolaudaci</t>
  </si>
  <si>
    <t>1826143891</t>
  </si>
  <si>
    <t>03 - ZTI</t>
  </si>
  <si>
    <t xml:space="preserve">    713 - IZOLACE TEPELNE</t>
  </si>
  <si>
    <t xml:space="preserve">    721 - VNITRNI KANALIZACE</t>
  </si>
  <si>
    <t xml:space="preserve">    722 - VNITRNI VODOVOD</t>
  </si>
  <si>
    <t xml:space="preserve">    725 - ZARIZOVACI PREDMETY</t>
  </si>
  <si>
    <t xml:space="preserve">    763 - DREVOSTAVBY</t>
  </si>
  <si>
    <t>HZS - Hodinové zúčtovací sazby</t>
  </si>
  <si>
    <t>IZOLACE TEPELNE</t>
  </si>
  <si>
    <t>713463131</t>
  </si>
  <si>
    <t>Montáž izolace tepelné potrubí potrubními pouzdry bez úpravy slepenými 1x tl izolace do 25 mm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</si>
  <si>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</si>
  <si>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https://podminky.urs.cz/item/CS_URS_2022_01/713463131</t>
  </si>
  <si>
    <t xml:space="preserve">26+9+14                                           </t>
  </si>
  <si>
    <t xml:space="preserve">6+6                                               </t>
  </si>
  <si>
    <t xml:space="preserve">12.5+12.5                                         </t>
  </si>
  <si>
    <t>28377102</t>
  </si>
  <si>
    <t>pouzdro izolační potrubní z pěnového polyetylenu 22/6mm</t>
  </si>
  <si>
    <t>28377104</t>
  </si>
  <si>
    <t>pouzdro izolační potrubní z pěnového polyetylenu 22/13mm</t>
  </si>
  <si>
    <t>28377045</t>
  </si>
  <si>
    <t>pouzdro izolační potrubní z pěnového polyetylenu 22/20mm</t>
  </si>
  <si>
    <t>28377109</t>
  </si>
  <si>
    <t>pouzdro izolační potrubní z pěnového polyetylenu 28/6mm</t>
  </si>
  <si>
    <t>28377048</t>
  </si>
  <si>
    <t>pouzdro izolační potrubní z pěnového polyetylenu 28/20mm</t>
  </si>
  <si>
    <t>28377113</t>
  </si>
  <si>
    <t>pouzdro izolační potrubní z pěnového polyetylenu 35/6mm</t>
  </si>
  <si>
    <t>28377055</t>
  </si>
  <si>
    <t>pouzdro izolační potrubní z pěnového polyetylenu 35/20mm</t>
  </si>
  <si>
    <t>998713102</t>
  </si>
  <si>
    <t>Přesun hmot tonážní pro izolace tepelné v objektech v přes 6 do 12 m</t>
  </si>
  <si>
    <t>Přesun hmot pro izolace tepelné stanovený z hmotnosti přesunovaného materiálu vodorovná dopravní vzdálenost do 50 m v objektech výšky přes 6 m do 12 m</t>
  </si>
  <si>
    <t>https://podminky.urs.cz/item/CS_URS_2022_01/998713102</t>
  </si>
  <si>
    <t>721</t>
  </si>
  <si>
    <t>VNITRNI KANALIZACE</t>
  </si>
  <si>
    <t>721140905</t>
  </si>
  <si>
    <t>Potrubí litinové vsazení odbočky DN 100</t>
  </si>
  <si>
    <t>Opravy odpadního potrubí litinového vsazení odbočky do potrubí DN 100</t>
  </si>
  <si>
    <t>https://podminky.urs.cz/item/CS_URS_2022_01/721140905</t>
  </si>
  <si>
    <t>28611992</t>
  </si>
  <si>
    <t>přechod kanalizační KG litina-plast bez těsnění DN 110</t>
  </si>
  <si>
    <t>28615747</t>
  </si>
  <si>
    <t>těsnění pro HTUG HT-GA set DN 110</t>
  </si>
  <si>
    <t>721171914</t>
  </si>
  <si>
    <t>Potrubí z PP propojení potrubí DN 75</t>
  </si>
  <si>
    <t>Opravy odpadního potrubí plastového propojení dosavadního potrubí DN 75</t>
  </si>
  <si>
    <t>https://podminky.urs.cz/item/CS_URS_2022_01/721171914</t>
  </si>
  <si>
    <t>" D63" 5</t>
  </si>
  <si>
    <t>721174024</t>
  </si>
  <si>
    <t>Potrubí kanalizační z PP odpadní DN 75</t>
  </si>
  <si>
    <t>Potrubí z trub polypropylenových odpadní (svislé) DN 75</t>
  </si>
  <si>
    <t>https://podminky.urs.cz/item/CS_URS_2022_01/721174024</t>
  </si>
  <si>
    <t>721174025</t>
  </si>
  <si>
    <t>Potrubí kanalizační z PP odpadní DN 110</t>
  </si>
  <si>
    <t>Potrubí z trub polypropylenových odpadní (svislé) DN 110</t>
  </si>
  <si>
    <t>https://podminky.urs.cz/item/CS_URS_2022_01/721174025</t>
  </si>
  <si>
    <t xml:space="preserve">8+16.5                                            </t>
  </si>
  <si>
    <t>721174042</t>
  </si>
  <si>
    <t>Potrubí kanalizační z PP připojovací DN 40</t>
  </si>
  <si>
    <t>Potrubí z trub polypropylenových připojovací DN 40</t>
  </si>
  <si>
    <t>https://podminky.urs.cz/item/CS_URS_2022_01/721174042</t>
  </si>
  <si>
    <t>721174043</t>
  </si>
  <si>
    <t>Potrubí kanalizační z PP připojovací DN 50</t>
  </si>
  <si>
    <t>Potrubí z trub polypropylenových připojovací DN 50</t>
  </si>
  <si>
    <t>https://podminky.urs.cz/item/CS_URS_2022_01/721174043</t>
  </si>
  <si>
    <t>28611616</t>
  </si>
  <si>
    <t>čistící kus kanalizace plastové KG DN 100 se 4 šrouby</t>
  </si>
  <si>
    <t>721194104</t>
  </si>
  <si>
    <t>Vyvedení a upevnění odpadních výpustek DN 40</t>
  </si>
  <si>
    <t>Vyměření přípojek na potrubí vyvedení a upevnění odpadních výpustek DN 40</t>
  </si>
  <si>
    <t>https://podminky.urs.cz/item/CS_URS_2022_01/721194104</t>
  </si>
  <si>
    <t xml:space="preserve">8+1                                               </t>
  </si>
  <si>
    <t>721194105</t>
  </si>
  <si>
    <t>Vyvedení a upevnění odpadních výpustek DN 50</t>
  </si>
  <si>
    <t>Vyměření přípojek na potrubí vyvedení a upevnění odpadních výpustek DN 50</t>
  </si>
  <si>
    <t>https://podminky.urs.cz/item/CS_URS_2022_01/721194105</t>
  </si>
  <si>
    <t>721194109</t>
  </si>
  <si>
    <t>Vyvedení a upevnění odpadních výpustek DN 110</t>
  </si>
  <si>
    <t>Vyměření přípojek na potrubí vyvedení a upevnění odpadních výpustek DN 110</t>
  </si>
  <si>
    <t>https://podminky.urs.cz/item/CS_URS_2022_01/721194109</t>
  </si>
  <si>
    <t>725869101</t>
  </si>
  <si>
    <t>Montáž zápachových uzávěrek umyvadlových do DN 40</t>
  </si>
  <si>
    <t>Zápachové uzávěrky zařizovacích předmětů montáž zápachových uzávěrek umyvadlových do DN 40</t>
  </si>
  <si>
    <t>https://podminky.urs.cz/item/CS_URS_2022_01/725869101</t>
  </si>
  <si>
    <t>" pračkový" 1</t>
  </si>
  <si>
    <t>55161830</t>
  </si>
  <si>
    <t>uzávěrka zápachová pro pračku a myčku podomítková DN 40/50 nerez</t>
  </si>
  <si>
    <t>721274103</t>
  </si>
  <si>
    <t>Přivzdušňovací ventil venkovní odpadních potrubí DN 110</t>
  </si>
  <si>
    <t>Ventily přivzdušňovací odpadních potrubí venkovní DN 110</t>
  </si>
  <si>
    <t>https://podminky.urs.cz/item/CS_URS_2022_01/721274103</t>
  </si>
  <si>
    <t>721290111</t>
  </si>
  <si>
    <t>Zkouška těsnosti potrubí kanalizace vodou DN do 125</t>
  </si>
  <si>
    <t>Zkouška těsnosti kanalizace v objektech vodou do DN 125</t>
  </si>
  <si>
    <t>https://podminky.urs.cz/item/CS_URS_2022_01/721290111</t>
  </si>
  <si>
    <t xml:space="preserve">10+24.5+9.5+9.5                                   </t>
  </si>
  <si>
    <t>998721102</t>
  </si>
  <si>
    <t>Přesun hmot tonážní pro vnitřní kanalizace v objektech v přes 6 do 12 m</t>
  </si>
  <si>
    <t>Přesun hmot pro vnitřní kanalizace stanovený z hmotnosti přesunovaného materiálu vodorovná dopravní vzdálenost do 50 m v objektech výšky přes 6 do 12 m</t>
  </si>
  <si>
    <t>https://podminky.urs.cz/item/CS_URS_2022_01/998721102</t>
  </si>
  <si>
    <t>722</t>
  </si>
  <si>
    <t>VNITRNI VODOVOD</t>
  </si>
  <si>
    <t>722131913</t>
  </si>
  <si>
    <t>Potrubí pozinkované závitové vsazení odbočky do potrubí DN 25</t>
  </si>
  <si>
    <t>Opravy vodovodního potrubí z ocelových trubek pozinkovaných závitových vsazení odbočky do potrubí DN 25</t>
  </si>
  <si>
    <t>https://podminky.urs.cz/item/CS_URS_2022_01/722131913</t>
  </si>
  <si>
    <t>28654299</t>
  </si>
  <si>
    <t>přechodka PPR s vnějším kovovým závitem D 32x1"</t>
  </si>
  <si>
    <t>722131914</t>
  </si>
  <si>
    <t>Potrubí pozinkované závitové vsazení odbočky do potrubí DN 32</t>
  </si>
  <si>
    <t>Opravy vodovodního potrubí z ocelových trubek pozinkovaných závitových vsazení odbočky do potrubí DN 32</t>
  </si>
  <si>
    <t>https://podminky.urs.cz/item/CS_URS_2022_01/722131914</t>
  </si>
  <si>
    <t>28654300</t>
  </si>
  <si>
    <t>přechodka PPR s vnějším kovovým závitem D 40x5/4"</t>
  </si>
  <si>
    <t>722131932</t>
  </si>
  <si>
    <t>Potrubí pozinkované závitové propojení potrubí DN 20</t>
  </si>
  <si>
    <t>Opravy vodovodního potrubí z ocelových trubek pozinkovaných závitových propojení dosavadního potrubí DN 20</t>
  </si>
  <si>
    <t>https://podminky.urs.cz/item/CS_URS_2022_01/722131932</t>
  </si>
  <si>
    <t>28654298</t>
  </si>
  <si>
    <t>přechodka PPR s vnějším kovovým závitem D 25x3/4"</t>
  </si>
  <si>
    <t>722174002</t>
  </si>
  <si>
    <t>Potrubí vodovodní plastové PPR svar polyfúze PN 16 D 20x2,8 mm</t>
  </si>
  <si>
    <t>Potrubí z plastových trubek z polypropylenu PPR svařovaných polyfúzně PN 16 (SDR 7,4) D 20 x 2,8</t>
  </si>
  <si>
    <t>https://podminky.urs.cz/item/CS_URS_2022_01/722174002</t>
  </si>
  <si>
    <t>722174003</t>
  </si>
  <si>
    <t>Potrubí vodovodní plastové PPR svar polyfúze PN 16 D 25x3,5 mm</t>
  </si>
  <si>
    <t>Potrubí z plastových trubek z polypropylenu PPR svařovaných polyfúzně PN 16 (SDR 7,4) D 25 x 3,5</t>
  </si>
  <si>
    <t>https://podminky.urs.cz/item/CS_URS_2022_01/722174003</t>
  </si>
  <si>
    <t>722174004</t>
  </si>
  <si>
    <t>Potrubí vodovodní plastové PPR svar polyfúze PN 16 D 32x4,4 mm</t>
  </si>
  <si>
    <t>Potrubí z plastových trubek z polypropylenu PPR svařovaných polyfúzně PN 16 (SDR 7,4) D 32 x 4,4</t>
  </si>
  <si>
    <t>https://podminky.urs.cz/item/CS_URS_2022_01/722174004</t>
  </si>
  <si>
    <t>R722171221</t>
  </si>
  <si>
    <t>Potrubí PPR s Al fólií D20x2,8 PN 16</t>
  </si>
  <si>
    <t>R722171222</t>
  </si>
  <si>
    <t>Potrubí PPR s Al fólií D25x3,5 PN 16</t>
  </si>
  <si>
    <t>R722171223</t>
  </si>
  <si>
    <t>Potrubí PPR s Al fólií D32/4,5 PN 16</t>
  </si>
  <si>
    <t>722190401</t>
  </si>
  <si>
    <t>Vyvedení a upevnění výpustku DN do 25</t>
  </si>
  <si>
    <t>Zřízení přípojek na potrubí vyvedení a upevnění výpustek do DN 25</t>
  </si>
  <si>
    <t>https://podminky.urs.cz/item/CS_URS_2022_01/722190401</t>
  </si>
  <si>
    <t xml:space="preserve">(3+4+10)*2+3+1                                    </t>
  </si>
  <si>
    <t>722220111</t>
  </si>
  <si>
    <t>Nástěnka pro výtokový ventil G 1/2" s jedním závitem</t>
  </si>
  <si>
    <t>Armatury s jedním závitem nástěnky pro výtokový ventil G 1/2"</t>
  </si>
  <si>
    <t>https://podminky.urs.cz/item/CS_URS_2022_01/722220111</t>
  </si>
  <si>
    <t>722220121</t>
  </si>
  <si>
    <t>Nástěnka pro baterii G 1/2" s jedním závitem</t>
  </si>
  <si>
    <t>pár</t>
  </si>
  <si>
    <t>Armatury s jedním závitem nástěnky pro baterii G 1/2"</t>
  </si>
  <si>
    <t>https://podminky.urs.cz/item/CS_URS_2022_01/722220121</t>
  </si>
  <si>
    <t xml:space="preserve">3+4+10                                            </t>
  </si>
  <si>
    <t>722239103</t>
  </si>
  <si>
    <t>Montáž armatur vodovodních se dvěma závity G 1"</t>
  </si>
  <si>
    <t>Armatury se dvěma závity montáž vodovodních armatur se dvěma závity ostatních typů G 1"</t>
  </si>
  <si>
    <t>https://podminky.urs.cz/item/CS_URS_2022_01/722239103</t>
  </si>
  <si>
    <t>55114116</t>
  </si>
  <si>
    <t>kohout kulový přímý 2x vnější závit vrtulka PN 42 T 185°C 1" červený</t>
  </si>
  <si>
    <t>722290226</t>
  </si>
  <si>
    <t>Zkouška těsnosti vodovodního potrubí závitového DN do 50</t>
  </si>
  <si>
    <t>Zkoušky, proplach a desinfekce vodovodního potrubí zkoušky těsnosti vodovodního potrubí závitového do DN 50</t>
  </si>
  <si>
    <t>https://podminky.urs.cz/item/CS_URS_2022_01/722290226</t>
  </si>
  <si>
    <t xml:space="preserve">26+6+12.5+23+6+12.5                               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</si>
  <si>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</si>
  <si>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</si>
  <si>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</si>
  <si>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https://podminky.urs.cz/item/CS_URS_2022_01/722290234</t>
  </si>
  <si>
    <t>998722102</t>
  </si>
  <si>
    <t>Přesun hmot tonážní pro vnitřní vodovod v objektech v přes 6 do 12 m</t>
  </si>
  <si>
    <t>Přesun hmot pro vnitřní vodovod stanovený z hmotnosti přesunovaného materiálu vodorovná dopravní vzdálenost do 50 m v objektech výšky přes 6 do 12 m</t>
  </si>
  <si>
    <t>https://podminky.urs.cz/item/CS_URS_2022_01/998722102</t>
  </si>
  <si>
    <t>ZARIZOVACI PREDMETY</t>
  </si>
  <si>
    <t>725210821</t>
  </si>
  <si>
    <t>Demontáž umyvadel bez výtokových armatur</t>
  </si>
  <si>
    <t>Demontáž umyvadel bez výtokových armatur umyvadel</t>
  </si>
  <si>
    <t>https://podminky.urs.cz/item/CS_URS_2022_01/725210821</t>
  </si>
  <si>
    <t>725310821</t>
  </si>
  <si>
    <t>Demontáž dřez jednoduchý na ocelové konzole bez výtokových armatur</t>
  </si>
  <si>
    <t>Demontáž dřezů jednodílných bez výtokových armatur na konzolách</t>
  </si>
  <si>
    <t>https://podminky.urs.cz/item/CS_URS_2022_01/725310821</t>
  </si>
  <si>
    <t>725820801</t>
  </si>
  <si>
    <t>Demontáž baterie nástěnné do G 3 / 4</t>
  </si>
  <si>
    <t>Demontáž baterií nástěnných do G 3/4</t>
  </si>
  <si>
    <t>https://podminky.urs.cz/item/CS_URS_2022_01/725820801</t>
  </si>
  <si>
    <t>725860811</t>
  </si>
  <si>
    <t>Demontáž uzávěrů zápachu jednoduchých</t>
  </si>
  <si>
    <t>Demontáž zápachových uzávěrek pro zařizovací předměty jednoduchých</t>
  </si>
  <si>
    <t>https://podminky.urs.cz/item/CS_URS_2022_01/725860811</t>
  </si>
  <si>
    <t>725590812</t>
  </si>
  <si>
    <t>Přemístění vnitrostaveništní demontovaných zařizovacích předmětů v objektech v přes 6 do 12 m</t>
  </si>
  <si>
    <t>Vnitrostaveništní přemístění vybouraných (demontovaných) hmot zařizovacích předmětů vodorovně do 100 m v objektech výšky přes 6 do 12 m</t>
  </si>
  <si>
    <t>https://podminky.urs.cz/item/CS_URS_2022_01/725590812</t>
  </si>
  <si>
    <t>725112173</t>
  </si>
  <si>
    <t>Kombi klozeti s hlubokým splachováním zvýšený odpad svislý</t>
  </si>
  <si>
    <t>Zařízení záchodů kombi klozety s hlubokým splachováním zvýšený 50 cm s odpadem svislým</t>
  </si>
  <si>
    <t>https://podminky.urs.cz/item/CS_URS_2022_01/725112173</t>
  </si>
  <si>
    <t>725900952</t>
  </si>
  <si>
    <t>Přišroubování doplňků koupelen</t>
  </si>
  <si>
    <t>Opravy ostatního zařízení upevnění doplňkového zařízení (např. mýdlenka, sušák) přišroubováním (za 1 vrut)</t>
  </si>
  <si>
    <t>https://podminky.urs.cz/item/CS_URS_2022_01/725900952</t>
  </si>
  <si>
    <t xml:space="preserve">3*2*2                                             </t>
  </si>
  <si>
    <t>55396064</t>
  </si>
  <si>
    <t>Madlo nerez pevné k WC dl=600mm</t>
  </si>
  <si>
    <t>ks</t>
  </si>
  <si>
    <t>55396063</t>
  </si>
  <si>
    <t>Madlo sklop.WC dl.834cm-nerez</t>
  </si>
  <si>
    <t>Poznámka k položce:_x000D_
Poznámka k položce: s držákem toalet.papíru</t>
  </si>
  <si>
    <t>725219102</t>
  </si>
  <si>
    <t>Montáž umyvadla připevněného na šrouby do zdiva</t>
  </si>
  <si>
    <t>Umyvadla montáž umyvadel ostatních typů na šrouby</t>
  </si>
  <si>
    <t>https://podminky.urs.cz/item/CS_URS_2022_01/725219102</t>
  </si>
  <si>
    <t>64211023</t>
  </si>
  <si>
    <t>umyvadlo keramické závěsné bezbariérové bílé 640x550mm</t>
  </si>
  <si>
    <t>64211005</t>
  </si>
  <si>
    <t>umyvadlo keramické závěsné bílé 550x420mm</t>
  </si>
  <si>
    <t>55396062</t>
  </si>
  <si>
    <t>Madlo nerez k umyvadlu dl=550</t>
  </si>
  <si>
    <t>725319111</t>
  </si>
  <si>
    <t>Montáž dřezu ostatních typů</t>
  </si>
  <si>
    <t>Dřezy bez výtokových armatur montáž dřezů ostatních typů</t>
  </si>
  <si>
    <t>https://podminky.urs.cz/item/CS_URS_2022_01/725319111</t>
  </si>
  <si>
    <t>55231084</t>
  </si>
  <si>
    <t>dřez nerez vestavný matný 775x480mm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</si>
  <si>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</si>
  <si>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</si>
  <si>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</si>
  <si>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https://podminky.urs.cz/item/CS_URS_2022_01/725813111</t>
  </si>
  <si>
    <t xml:space="preserve">(6+3)*2                                           </t>
  </si>
  <si>
    <t>725819401</t>
  </si>
  <si>
    <t>Montáž ventilů rohových G 1/2" s připojovací trubičkou</t>
  </si>
  <si>
    <t>Ventily montáž ventilů ostatních typů rohových s připojovací trubičkou G 1/2"</t>
  </si>
  <si>
    <t>https://podminky.urs.cz/item/CS_URS_2022_01/725819401</t>
  </si>
  <si>
    <t>150047875500000024</t>
  </si>
  <si>
    <t>Ventil rohový designový regulační 1/2"x3/8" chrom</t>
  </si>
  <si>
    <t>KS</t>
  </si>
  <si>
    <t>Ventil rohový  designový regulační 1/2"x3/8" chrom</t>
  </si>
  <si>
    <t>Poznámka k položce:_x000D_
Poznámka k položce: s trubičkou</t>
  </si>
  <si>
    <t>725813112</t>
  </si>
  <si>
    <t>Ventil rohový pračkový G 3/4"</t>
  </si>
  <si>
    <t>Ventily rohové bez připojovací trubičky nebo flexi hadičky pračkové G 3/4"</t>
  </si>
  <si>
    <t>https://podminky.urs.cz/item/CS_URS_2022_01/725813112</t>
  </si>
  <si>
    <t>725829101</t>
  </si>
  <si>
    <t>Montáž baterie nástěnné dřezové pákové a klasické</t>
  </si>
  <si>
    <t>Baterie dřezové montáž ostatních typů nástěnných pákových nebo klasických</t>
  </si>
  <si>
    <t>https://podminky.urs.cz/item/CS_URS_2022_01/725829101</t>
  </si>
  <si>
    <t>55143974</t>
  </si>
  <si>
    <t>baterie dřezová páková stojánková s otáčivým ústím dl ramínka 220mm</t>
  </si>
  <si>
    <t>725829131</t>
  </si>
  <si>
    <t>Montáž baterie umyvadlové stojánkové G 1/2" ostatní typ</t>
  </si>
  <si>
    <t>Baterie umyvadlové montáž ostatních typů stojánkových G 1/2"</t>
  </si>
  <si>
    <t>https://podminky.urs.cz/item/CS_URS_2022_01/725829131</t>
  </si>
  <si>
    <t>6+3</t>
  </si>
  <si>
    <t>55144006</t>
  </si>
  <si>
    <t>baterie umyvadlová stojánková páková nízkotlaká otáčivé ústí</t>
  </si>
  <si>
    <t>55199942</t>
  </si>
  <si>
    <t>Lékařská páka</t>
  </si>
  <si>
    <t xml:space="preserve">6+3                                               </t>
  </si>
  <si>
    <t>55161322</t>
  </si>
  <si>
    <t>uzávěrka zápachová umyvadlová s krycí růžicí odtoku DN 40</t>
  </si>
  <si>
    <t>55161315</t>
  </si>
  <si>
    <t>uzávěrka zápachová umyvadlová podomítková DN 40/50</t>
  </si>
  <si>
    <t>725869204</t>
  </si>
  <si>
    <t>Montáž zápachových uzávěrek džezových jednodílných DN 50</t>
  </si>
  <si>
    <t>Zápachové uzávěrky zařizovacích předmětů montáž zápachových uzávěrek dřezových jednodílných DN 50</t>
  </si>
  <si>
    <t>https://podminky.urs.cz/item/CS_URS_2022_01/725869204</t>
  </si>
  <si>
    <t>55161101</t>
  </si>
  <si>
    <t>uzávěrka zápachová dřezová s výpustí a přípojkou odpad 50/40mm</t>
  </si>
  <si>
    <t>998725102</t>
  </si>
  <si>
    <t>Přesun hmot tonážní pro zařizovací předměty v objektech v přes 6 do 12 m</t>
  </si>
  <si>
    <t>Přesun hmot pro zařizovací předměty stanovený z hmotnosti přesunovaného materiálu vodorovná dopravní vzdálenost do 50 m v objektech výšky přes 6 do 12 m</t>
  </si>
  <si>
    <t>https://podminky.urs.cz/item/CS_URS_2022_01/998725102</t>
  </si>
  <si>
    <t>DREVOSTAVBY</t>
  </si>
  <si>
    <t>763164518</t>
  </si>
  <si>
    <t>SDK obklad kcí tvaru L š do 0,4 m desky 2xDF 15</t>
  </si>
  <si>
    <t>Obklad konstrukcí sádrokartonovými deskami včetně ochranných úhelníků ve tvaru L rozvinuté šíře do 0,4 m, opláštěný deskou protipožární DF, tl. 2 x 15 mm</t>
  </si>
  <si>
    <t>https://podminky.urs.cz/item/CS_URS_2022_01/763164518</t>
  </si>
  <si>
    <t>"Obklad potrubí 12x12cm " 12,0</t>
  </si>
  <si>
    <t>998763194</t>
  </si>
  <si>
    <t>Příplatek k přesunu hmot tonážní pro 763 dřevostavby za zvětšený přesun do 1000 m</t>
  </si>
  <si>
    <t>Přesun hmot pro dřevostavby stanovený z hmotnosti přesunovaného materiálu Příplatek k ceně za zvětšený přesun přes vymezenou největší dopravní vzdálenost do 1000 m</t>
  </si>
  <si>
    <t>https://podminky.urs.cz/item/CS_URS_2022_01/998763194</t>
  </si>
  <si>
    <t>HZS</t>
  </si>
  <si>
    <t>Hodinové zúčtovací sazby</t>
  </si>
  <si>
    <t>HZS2491</t>
  </si>
  <si>
    <t>Hodinová zúčtovací sazba dělník zednických výpomocí</t>
  </si>
  <si>
    <t>hod</t>
  </si>
  <si>
    <t>262144</t>
  </si>
  <si>
    <t>Hodinové zúčtovací sazby profesí PSV zednické výpomoci a pomocné práce PSV dělník zednických výpomocí</t>
  </si>
  <si>
    <t>https://podminky.urs.cz/item/CS_URS_2022_01/HZS2491</t>
  </si>
  <si>
    <t>04 - Vzduchotechnika</t>
  </si>
  <si>
    <t xml:space="preserve">    751 - Vzduchotechnika</t>
  </si>
  <si>
    <t xml:space="preserve">    751- Zč1 - Zařízení č.1 - Sociální zařízení 2.np</t>
  </si>
  <si>
    <t xml:space="preserve">    751- Zč2 - Zařízení č.2 - Sociální zařízení 3.np</t>
  </si>
  <si>
    <t xml:space="preserve">    751- Zč3 - Zařízení č.3 - Sociální zařízení 4.np</t>
  </si>
  <si>
    <t>751</t>
  </si>
  <si>
    <t>751- Zč1</t>
  </si>
  <si>
    <t>Zařízení č.1 - Sociální zařízení 2.np</t>
  </si>
  <si>
    <t>751122012</t>
  </si>
  <si>
    <t>Montáž ventilátoru radiálního nízkotlakého nástěnného základního D přes 100 do 200 mm</t>
  </si>
  <si>
    <t>Montáž ventilátoru radiálního nízkotlakého nástěnného základního, průměru přes 100 do 200 mm</t>
  </si>
  <si>
    <t>https://podminky.urs.cz/item/CS_URS_2022_01/751122012</t>
  </si>
  <si>
    <t>54233105R</t>
  </si>
  <si>
    <t>ventilátor radiální malý plastový CF 200 T</t>
  </si>
  <si>
    <t>Poznámka k položce:_x000D_
Poznámka k položce: V = 80 m3/h, p = 80 Pa N = 0,017 kW, 230 V/50 Hz</t>
  </si>
  <si>
    <t>54233106R</t>
  </si>
  <si>
    <t>Příslušenství vent. - DT 3 nastavitelný doběhový spínač</t>
  </si>
  <si>
    <t>751398041</t>
  </si>
  <si>
    <t>Montáž protidešťové žaluzie nebo žaluziové klapky na kruhové potrubí D do 300 mm</t>
  </si>
  <si>
    <t>Montáž ostatních zařízení protidešťové žaluzie nebo žaluziové klapky na kruhové potrubí, průměru do 300 mm</t>
  </si>
  <si>
    <t>https://podminky.urs.cz/item/CS_URS_2022_01/751398041</t>
  </si>
  <si>
    <t>42981301R</t>
  </si>
  <si>
    <t>Žaluziová klapka PER 100 W</t>
  </si>
  <si>
    <t>751510041</t>
  </si>
  <si>
    <t>Vzduchotechnické potrubí z pozinkovaného plechu kruhové spirálně vinutá trouba bez příruby D do 100 mm</t>
  </si>
  <si>
    <t>Vzduchotechnické potrubí z pozinkovaného plechu kruhové, trouba spirálně vinutá bez příruby, průměru do 100 mm</t>
  </si>
  <si>
    <t>https://podminky.urs.cz/item/CS_URS_2022_01/751510041</t>
  </si>
  <si>
    <t>767995111</t>
  </si>
  <si>
    <t>Montáž atypických zámečnických konstrukcí hm do 5 kg</t>
  </si>
  <si>
    <t>kg</t>
  </si>
  <si>
    <t>Montáž ostatních atypických zámečnických konstrukcí hmotnosti do 5 kg</t>
  </si>
  <si>
    <t>https://podminky.urs.cz/item/CS_URS_2022_01/767995111</t>
  </si>
  <si>
    <t>553970000</t>
  </si>
  <si>
    <t>Atypické kovové výrobky včetne zinkování</t>
  </si>
  <si>
    <t>Montážní a spojovací materiál, včetně kotevních prvků</t>
  </si>
  <si>
    <t>Poznámka k položce:_x000D_
Poznámka k položce: - závěsy, závitové tyče, ocelové hmoždinky, pomocné konstrukce, samolepící pásky, těsnící materiál</t>
  </si>
  <si>
    <t>998751101</t>
  </si>
  <si>
    <t>Přesun hmot tonážní pro vzduchotechniku v objektech výšky do 12 m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</si>
  <si>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</si>
  <si>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</si>
  <si>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751- Zč2</t>
  </si>
  <si>
    <t>Zařízení č.2 - Sociální zařízení 3.np</t>
  </si>
  <si>
    <t>751- Zč3</t>
  </si>
  <si>
    <t>Zařízení č.3 - Sociální zařízení 4.np</t>
  </si>
  <si>
    <t>05 - Silnoproud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</si>
  <si>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</si>
  <si>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</si>
  <si>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</si>
  <si>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</si>
  <si>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>741</t>
  </si>
  <si>
    <t>Elektroinstalace - silnoproud</t>
  </si>
  <si>
    <t>Mimostaveništní doprava</t>
  </si>
  <si>
    <t>Podíl přidružených výkonů</t>
  </si>
  <si>
    <t>741110043</t>
  </si>
  <si>
    <t>Montáž trubek elektroinstalačních s nasunutím nebo našroubováním do krabic plastových ohebných, uložených pevně, vnější Ø přes 35 mm</t>
  </si>
  <si>
    <t>https://podminky.urs.cz/item/CS_URS_2022_01/741110043</t>
  </si>
  <si>
    <t>34571157</t>
  </si>
  <si>
    <t>trubka elektroinstalační ohebná z PH, D 35,9/42,2mm</t>
  </si>
  <si>
    <t>741110511</t>
  </si>
  <si>
    <t>Montáž lišt a kanálků elektroinstalačních se spojkami, ohyby a rohy a s nasunutím do krabic vkládacích s víčkem, šířky do 60 mm</t>
  </si>
  <si>
    <t>https://podminky.urs.cz/item/CS_URS_2022_01/741110511</t>
  </si>
  <si>
    <t>34571007</t>
  </si>
  <si>
    <t>lišta elektroinstalační hranatá PVC 40x20mm</t>
  </si>
  <si>
    <t>66*1,05 "Přepočtené koeficientem množství</t>
  </si>
  <si>
    <t>34571008</t>
  </si>
  <si>
    <t>lišta elektroinstalační hranatá PVC 40x40mm</t>
  </si>
  <si>
    <t>46*1,05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</si>
  <si>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</si>
  <si>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</si>
  <si>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https://podminky.urs.cz/item/CS_URS_2022_01/741110512</t>
  </si>
  <si>
    <t>34571216</t>
  </si>
  <si>
    <t>kanál elektroinstalační hranatý PVC 100x40mm</t>
  </si>
  <si>
    <t>741110513</t>
  </si>
  <si>
    <t>Montáž lišt a kanálků elektroinstalačních se spojkami, ohyby a rohy a s nasunutím do krabic vkládacích s víčkem, šířky do přes 120 do 180 mm</t>
  </si>
  <si>
    <t>https://podminky.urs.cz/item/CS_URS_2022_01/741110513</t>
  </si>
  <si>
    <t>10.069.554</t>
  </si>
  <si>
    <t>Kanál PK 140x70 D parapetní dutý,2m</t>
  </si>
  <si>
    <t>10.075.454</t>
  </si>
  <si>
    <t>Kryt PK 140x70 D koncový</t>
  </si>
  <si>
    <t>741110541</t>
  </si>
  <si>
    <t>Montáž lišt a kanálků elektroinstalačních se spojkami, ohyby a rohy a s nasunutím do krabic doplňkové prvky přepážky podélné oddělovací</t>
  </si>
  <si>
    <t>https://podminky.urs.cz/item/CS_URS_2022_01/741110541</t>
  </si>
  <si>
    <t>10.075.057</t>
  </si>
  <si>
    <t>Kanál SK 40x20 stínící,2m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</si>
  <si>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</si>
  <si>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</si>
  <si>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</si>
  <si>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34571450</t>
  </si>
  <si>
    <t>krabice pod omítku PVC přístrojová kruhová D 70mm</t>
  </si>
  <si>
    <t>741112063</t>
  </si>
  <si>
    <t>Montáž krabic elektroinstalačních bez napojení na trubky a lišty, demontáže a montáže víčka a přístroje přístrojových zapuštěných plastových čtyřhranných</t>
  </si>
  <si>
    <t>https://podminky.urs.cz/item/CS_URS_2022_01/741112063</t>
  </si>
  <si>
    <t>10.075.464</t>
  </si>
  <si>
    <t>Krabice KP PK do kanálu</t>
  </si>
  <si>
    <t>1219052</t>
  </si>
  <si>
    <t>PODLOZKA PK KRYCI 2 OTVORY 8440-12 HB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</si>
  <si>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</si>
  <si>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</si>
  <si>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https://podminky.urs.cz/item/CS_URS_2022_01/741112101</t>
  </si>
  <si>
    <t>34571521</t>
  </si>
  <si>
    <t>krabice pod omítku PVC odbočná kruhová D 70mm s víčkem a svorkovnicí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</si>
  <si>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</si>
  <si>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</si>
  <si>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https://podminky.urs.cz/item/CS_URS_2022_01/741112111</t>
  </si>
  <si>
    <t>34571479</t>
  </si>
  <si>
    <t>krabice v uzavřeném provedení PP s krytím IP 66 čtvercová 100x100mm</t>
  </si>
  <si>
    <t>34562690</t>
  </si>
  <si>
    <t>svorkovnice krabicová šroubovací čtyřpólová pro 4x3 vodiče 1,5-4,0mm2, 400V</t>
  </si>
  <si>
    <t>741120501</t>
  </si>
  <si>
    <t>Montáž šňůr měděných bez ukončení uložených volně lehkých a středních (např. CGSG), počtu žil do 7</t>
  </si>
  <si>
    <t>https://podminky.urs.cz/item/CS_URS_2022_01/741120501</t>
  </si>
  <si>
    <t>cgsg</t>
  </si>
  <si>
    <t>Kabel H05RR-F 5x2,5</t>
  </si>
  <si>
    <t>741122012</t>
  </si>
  <si>
    <t>Montáž kabelů měděných bez ukončení uložených pod omítku plných kulatých (např. CYKY), počtu a průřezu žil 2x4 až 6 mm2</t>
  </si>
  <si>
    <t>https://podminky.urs.cz/item/CS_URS_2022_01/741122012</t>
  </si>
  <si>
    <t>1257448004</t>
  </si>
  <si>
    <t>KABEL CYKY-O 2x4, BUBEN</t>
  </si>
  <si>
    <t>20*1,15 "Přepočtené koeficientem množství</t>
  </si>
  <si>
    <t>741122015</t>
  </si>
  <si>
    <t>Montáž kabelů měděných bez ukončení uložených pod omítku plných kulatých (např. CYKY), počtu a průřezu žil 3x1,5 mm2</t>
  </si>
  <si>
    <t>https://podminky.urs.cz/item/CS_URS_2022_01/741122015</t>
  </si>
  <si>
    <t>1257383003</t>
  </si>
  <si>
    <t>KABEL CYKY-J 3x1,5, KRUH 50M</t>
  </si>
  <si>
    <t>1257395004</t>
  </si>
  <si>
    <t>KABEL CYKY-O 3x1,5, KRUH 100M</t>
  </si>
  <si>
    <t>741122016</t>
  </si>
  <si>
    <t>Montáž kabelů měděných bez ukončení uložených pod omítku plných kulatých (např. CYKY), počtu a průřezu žil 3x2,5 až 6 mm2</t>
  </si>
  <si>
    <t>https://podminky.urs.cz/item/CS_URS_2022_01/741122016</t>
  </si>
  <si>
    <t>34111036</t>
  </si>
  <si>
    <t>kabel instalační jádro Cu plné izolace PVC plášť PVC 450/750V (CYKY) 3x2,5mm2</t>
  </si>
  <si>
    <t>1257421002</t>
  </si>
  <si>
    <t>KABEL CYKY-J 3x4, KRUH 100M</t>
  </si>
  <si>
    <t>1210679</t>
  </si>
  <si>
    <t>KABEL CYKY 3Ax 2,5 (CYKY-O 3X2,5)</t>
  </si>
  <si>
    <t>741122031</t>
  </si>
  <si>
    <t>Montáž kabelů měděných bez ukončení uložených pod omítku plných kulatých (např. CYKY), počtu a průřezu žil 5x1,5 až 2,5 mm2</t>
  </si>
  <si>
    <t>https://podminky.urs.cz/item/CS_URS_2022_01/741122031</t>
  </si>
  <si>
    <t>34111094</t>
  </si>
  <si>
    <t>kabel instalační jádro Cu plné izolace PVC plášť PVC 450/750V (CYKY) 5x2,5mm2</t>
  </si>
  <si>
    <t>741122032</t>
  </si>
  <si>
    <t>Montáž kabelů měděných bez ukončení uložených pod omítku plných kulatých (např. CYKY), počtu a průřezu žil 5x4 až 6 mm2</t>
  </si>
  <si>
    <t>https://podminky.urs.cz/item/CS_URS_2022_01/741122032</t>
  </si>
  <si>
    <t>34111098</t>
  </si>
  <si>
    <t>kabel instalační jádro Cu plné izolace PVC plášť PVC 450/750V (CYKY) 5x4mm2</t>
  </si>
  <si>
    <t>741130001</t>
  </si>
  <si>
    <t>Ukončení vodičů izolovaných s označením a zapojením v rozváděči nebo na přístroji, průřezu žíly do 2,5 mm2</t>
  </si>
  <si>
    <t>https://podminky.urs.cz/item/CS_URS_2022_01/741130001</t>
  </si>
  <si>
    <t>741130003</t>
  </si>
  <si>
    <t>Ukončení vodičů izolovaných s označením a zapojením v rozváděči nebo na přístroji, průřezu žíly do 4 mm2</t>
  </si>
  <si>
    <t>https://podminky.urs.cz/item/CS_URS_2022_01/741130003</t>
  </si>
  <si>
    <t>741130004</t>
  </si>
  <si>
    <t>Ukončení vodičů izolovaných s označením a zapojením v rozváděči nebo na přístroji, průřezu žíly do 6 mm2</t>
  </si>
  <si>
    <t>https://podminky.urs.cz/item/CS_URS_2022_01/741130004</t>
  </si>
  <si>
    <t>741210001</t>
  </si>
  <si>
    <t>Montáž rozvodnic oceloplechových nebo plastových bez zapojení vodičů běžných, hmotnosti do 20 kg</t>
  </si>
  <si>
    <t>https://podminky.urs.cz/item/CS_URS_2022_01/741210001</t>
  </si>
  <si>
    <t>CS</t>
  </si>
  <si>
    <t>Osazená skříňka, bezpečnostní STOP,tlačítko, uvolnění otočením, barva:žlutá, CEPY1-1001</t>
  </si>
  <si>
    <t>NZ</t>
  </si>
  <si>
    <t>Napájecí zdroj 0-25V AC/DC, 10A,IP30 (typ 5312.1)</t>
  </si>
  <si>
    <t>741210002</t>
  </si>
  <si>
    <t>Montáž rozvodnic oceloplechových nebo plastových bez zapojení vodičů běžných, hmotnosti do 50 kg</t>
  </si>
  <si>
    <t>https://podminky.urs.cz/item/CS_URS_2022_01/741210002</t>
  </si>
  <si>
    <t>RP1</t>
  </si>
  <si>
    <t>Rozvaděč RP1 vč.montáže</t>
  </si>
  <si>
    <t>RP-M16</t>
  </si>
  <si>
    <t>Rozvaděč RP-M16 vč.montáže</t>
  </si>
  <si>
    <t>RP-M19</t>
  </si>
  <si>
    <t>Rozvaděč RP-M19 vč.montáže</t>
  </si>
  <si>
    <t>RP-M20</t>
  </si>
  <si>
    <t>Rozvaděč RP-M20 vč.montáže</t>
  </si>
  <si>
    <t>RP-M21</t>
  </si>
  <si>
    <t>Rozvaděč RP-M21 vč.montáže</t>
  </si>
  <si>
    <t>RP-M22</t>
  </si>
  <si>
    <t>Rozvaděč RP-M22 vč.montáže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</si>
  <si>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</si>
  <si>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</si>
  <si>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</si>
  <si>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34539010</t>
  </si>
  <si>
    <t>přístroj spínače jednopólového, řazení 1, 1So bezšroubové svorky</t>
  </si>
  <si>
    <t>34539049</t>
  </si>
  <si>
    <t>kryt spínače jednoduchý</t>
  </si>
  <si>
    <t>34539046</t>
  </si>
  <si>
    <t>kryt spínače jednoduchý, s popisovým polem</t>
  </si>
  <si>
    <t>1000005470</t>
  </si>
  <si>
    <t>ABB 3558A-A27 Tango Pole popisové, bez symbolu</t>
  </si>
  <si>
    <t>34539059</t>
  </si>
  <si>
    <t>rámeček jednonásobný</t>
  </si>
  <si>
    <t>741311004</t>
  </si>
  <si>
    <t>Montáž spínačů speciálních se zapojením vodičů čidla pohybu nástěnného</t>
  </si>
  <si>
    <t>https://podminky.urs.cz/item/CS_URS_2022_01/741311004</t>
  </si>
  <si>
    <t>1702499</t>
  </si>
  <si>
    <t>CIDLO + DETEKTOR PRITOMNOSTI IS4-DP 230V</t>
  </si>
  <si>
    <t>741311021</t>
  </si>
  <si>
    <t>Montáž spínačů speciálních se zapojením vodičů sporákových přípojek s doutnavkou</t>
  </si>
  <si>
    <t>https://podminky.urs.cz/item/CS_URS_2022_01/741311021</t>
  </si>
  <si>
    <t>ABB.3956323</t>
  </si>
  <si>
    <t>Přípojka sporáková se signalizační doutnavkou, zapuštěná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</si>
  <si>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</si>
  <si>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</si>
  <si>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https://podminky.urs.cz/item/CS_URS_2022_01/741313002</t>
  </si>
  <si>
    <t>34555241</t>
  </si>
  <si>
    <t>přístroj zásuvky zápustné jednonásobné, krytka s clonkami, bezšroubové svorky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</si>
  <si>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</si>
  <si>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</si>
  <si>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</si>
  <si>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34555244</t>
  </si>
  <si>
    <t>přístroj zásuvky zápustné jednonásobné s optickou přepěťovou ochranou, krytka s clonkami, bezšroubové svorky</t>
  </si>
  <si>
    <t>34539060</t>
  </si>
  <si>
    <t>rámeček dvojnásobný</t>
  </si>
  <si>
    <t>34539061</t>
  </si>
  <si>
    <t>rámeček trojnásobný</t>
  </si>
  <si>
    <t>741320105</t>
  </si>
  <si>
    <t>Montáž jističů se zapojením vodičů jednopólových nn do 25 A ve skříni</t>
  </si>
  <si>
    <t>https://podminky.urs.cz/item/CS_URS_2022_01/741320105</t>
  </si>
  <si>
    <t>35822115</t>
  </si>
  <si>
    <t>jistič 1-pólový 10 A vypínací charakteristika B vypínací schopnost 6 kA</t>
  </si>
  <si>
    <t>35822111</t>
  </si>
  <si>
    <t>jistič 1-pólový 16 A vypínací charakteristika B vypínací schopnost 10 kA</t>
  </si>
  <si>
    <t>741320165</t>
  </si>
  <si>
    <t>Montáž jističů se zapojením vodičů třípólových nn do 25 A ve skříni</t>
  </si>
  <si>
    <t>https://podminky.urs.cz/item/CS_URS_2022_01/741320165</t>
  </si>
  <si>
    <t>35822403</t>
  </si>
  <si>
    <t>jistič 3-pólový 25 A vypínací charakteristika B vypínací schopnost 10 kA</t>
  </si>
  <si>
    <t>10.336.957</t>
  </si>
  <si>
    <t>Jistič 20D/3 S203M-D20 ABB</t>
  </si>
  <si>
    <t>741320175</t>
  </si>
  <si>
    <t>Montáž jističů se zapojením vodičů třípólových nn do 63 A ve skříni</t>
  </si>
  <si>
    <t>https://podminky.urs.cz/item/CS_URS_2022_01/741320175</t>
  </si>
  <si>
    <t>35822404</t>
  </si>
  <si>
    <t>jistič 3-pólový 32 A vypínací charakteristika B vypínací schopnost 10 kA</t>
  </si>
  <si>
    <t>741330763</t>
  </si>
  <si>
    <t>Montáž relé časových bez zapojení</t>
  </si>
  <si>
    <t>https://podminky.urs.cz/item/CS_URS_2022_01/741330763</t>
  </si>
  <si>
    <t>1723187</t>
  </si>
  <si>
    <t>RELE ETI SMR-T/230V</t>
  </si>
  <si>
    <t>741370002</t>
  </si>
  <si>
    <t>Montáž svítidel žárovkových se zapojením vodičů bytových nebo společenských místností stropních přisazených 1 zdroj se sklem</t>
  </si>
  <si>
    <t>https://podminky.urs.cz/item/CS_URS_2022_01/741370002</t>
  </si>
  <si>
    <t>G - Svítidlo BRS, 8x12 LED, 3000 K, kryt opál PMMA, IP40, prům. 480mm, 900mA</t>
  </si>
  <si>
    <t>X</t>
  </si>
  <si>
    <t>X - svítidlo stropní přisazené vč. Zdroje (2.np)</t>
  </si>
  <si>
    <t>741371004</t>
  </si>
  <si>
    <t>Montáž svítidel zářivkových se zapojením vodičů bytových nebo společenských místností stropních přisazených 2 zdroje s krytem</t>
  </si>
  <si>
    <t>https://podminky.urs.cz/item/CS_URS_2022_01/741371004</t>
  </si>
  <si>
    <t>E</t>
  </si>
  <si>
    <t>E - MODUS LLX 2x36 W hliník DP typ 2, nízké, EP, Kód: LLX236ALDP2EP</t>
  </si>
  <si>
    <t>B</t>
  </si>
  <si>
    <t>A - MODUS LLX 2x58 W bílá, nízké, EP</t>
  </si>
  <si>
    <t>A</t>
  </si>
  <si>
    <t>A1- MODUS LLX 2x58 W hliník DP typ 2, nízké, 2 EP</t>
  </si>
  <si>
    <t>11.245.995</t>
  </si>
  <si>
    <t>Trubice 36W/840 L LUMILUX 1m T8 OSRAM</t>
  </si>
  <si>
    <t>10.024.118</t>
  </si>
  <si>
    <t>Trubice 58W/840 L LUMILUX T8 OSRAM</t>
  </si>
  <si>
    <t>F</t>
  </si>
  <si>
    <t>B - MODUS AREL, asymetrický reflektor,1200mm, přisazené/závěsné, LED 840 LED, SELV,925mA, nestmívatelné</t>
  </si>
  <si>
    <t>Z</t>
  </si>
  <si>
    <t>Závěsný systém var. A - 2 lanka Y, s krytkami (svítidlo F)</t>
  </si>
  <si>
    <t>741371031</t>
  </si>
  <si>
    <t>Montáž svítidel zářivkových se zapojením vodičů bytových nebo společenských místností nástěnných přisazených 1 zdroj</t>
  </si>
  <si>
    <t>https://podminky.urs.cz/item/CS_URS_2022_01/741371031</t>
  </si>
  <si>
    <t>C</t>
  </si>
  <si>
    <t>F - MODUS SB 1x15 W bílá,EP</t>
  </si>
  <si>
    <t>10.025.972</t>
  </si>
  <si>
    <t>Trubice 15W/840 F LUXLINE T8 SYLVANIA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</si>
  <si>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</si>
  <si>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</si>
  <si>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https://podminky.urs.cz/item/CS_URS_2022_01/741810003</t>
  </si>
  <si>
    <t>998741102</t>
  </si>
  <si>
    <t>Přesun hmot pro silnoproud stanovený z hmotnosti přesunovaného materiálu vodorovná dopravní vzdálenost do 50 m v objektech výšky přes 6 do 12 m</t>
  </si>
  <si>
    <t>https://podminky.urs.cz/item/CS_URS_2022_01/998741102</t>
  </si>
  <si>
    <t>46-M</t>
  </si>
  <si>
    <t>Zemní práce při extr.mont.pracích</t>
  </si>
  <si>
    <t>468081322</t>
  </si>
  <si>
    <t>Vybourání otvorů ve zdivu cihelném plochy přes 0,0225 do 0,09 m2 a tloušťky přes 15 do 30 cm</t>
  </si>
  <si>
    <t>https://podminky.urs.cz/item/CS_URS_2022_01/468081322</t>
  </si>
  <si>
    <t>468081324</t>
  </si>
  <si>
    <t>Vybourání otvorů ve zdivu cihelném plochy přes 0,0225 do 0,09 m2 a tloušťky přes 45 do 60 cm</t>
  </si>
  <si>
    <t>https://podminky.urs.cz/item/CS_URS_2022_01/468081324</t>
  </si>
  <si>
    <t>468081414</t>
  </si>
  <si>
    <t>Vybourání otvorů ve zdivu betonovém plochy do 0,0225 m2 a tloušťky přes 45 do 60 cm</t>
  </si>
  <si>
    <t>https://podminky.urs.cz/item/CS_URS_2022_01/468081414</t>
  </si>
  <si>
    <t>468091312</t>
  </si>
  <si>
    <t>Vysekání kapes nebo výklenků ve zdivu pro osazení kotevních prvků nebo elektroinstalačního zařízení cihelném, velikosti 10x10x8 cm</t>
  </si>
  <si>
    <t>https://podminky.urs.cz/item/CS_URS_2022_01/468091312</t>
  </si>
  <si>
    <t>468101412</t>
  </si>
  <si>
    <t>Vysekání rýh pro montáž trubek a kabelů v cihelných zdech hloubky do 3 cm a šířky přes 3 do 5 cm</t>
  </si>
  <si>
    <t>https://podminky.urs.cz/item/CS_URS_2022_01/468101412</t>
  </si>
  <si>
    <t>468101433</t>
  </si>
  <si>
    <t>Vysekání rýh pro montáž trubek a kabelů v cihelných zdech hloubky přes 5 do 7 cm a šířky přes 10 do 15 cm</t>
  </si>
  <si>
    <t>https://podminky.urs.cz/item/CS_URS_2022_01/468101433</t>
  </si>
  <si>
    <t>HZS2231</t>
  </si>
  <si>
    <t>Hodinové zúčtovací sazby profesí PSV  provádění stavebních instalací elektrikář (demontáže)</t>
  </si>
  <si>
    <t>Hodinové zúčtovací sazby profesí PSV provádění stavebních instalací elektrikář (demontáže)</t>
  </si>
  <si>
    <t>https://podminky.urs.cz/item/CS_URS_2022_01/HZS2231</t>
  </si>
  <si>
    <t>HZS2232</t>
  </si>
  <si>
    <t>Hodinové zúčtovací sazby profesí PSV  provádění stavebních instalací elektrikář odborný (úprava stávajících rozvaděčů)</t>
  </si>
  <si>
    <t>Hodinové zúčtovací sazby profesí PSV provádění stavebních instalací elektrikář odborný (úprava stávajících rozvaděčů)</t>
  </si>
  <si>
    <t>https://podminky.urs.cz/item/CS_URS_2022_01/HZS2232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</si>
  <si>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</si>
  <si>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</si>
  <si>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</si>
  <si>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</si>
  <si>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</si>
  <si>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</si>
  <si>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https://podminky.urs.cz/item/CS_URS_2022_01/013254000</t>
  </si>
  <si>
    <t>06 - Slaboproud</t>
  </si>
  <si>
    <t>D1 - Zařízení pro přivolání pomoci</t>
  </si>
  <si>
    <t>D2 - STK</t>
  </si>
  <si>
    <t>D3 - WLAN</t>
  </si>
  <si>
    <t>D4 - Jednotný čas</t>
  </si>
  <si>
    <t>D5 - Školní rozhlas</t>
  </si>
  <si>
    <t>D6 - Domácí telefon</t>
  </si>
  <si>
    <t>D1</t>
  </si>
  <si>
    <t>Zařízení pro přivolání pomoci</t>
  </si>
  <si>
    <t>ZPP01</t>
  </si>
  <si>
    <t>Sada asistenčního systému (táhlo, tlačítko, zdroj), D+M</t>
  </si>
  <si>
    <t>ZPP02</t>
  </si>
  <si>
    <t>Indikátor nad dveře pro asistenční systém, D+M</t>
  </si>
  <si>
    <t>ZPP03</t>
  </si>
  <si>
    <t>Jednotka asistenčního systému - 4 vstupy, bez zdroje, D+M</t>
  </si>
  <si>
    <t>ZPP04</t>
  </si>
  <si>
    <t>Napájecí zdroj pro asistenční systém, D+M</t>
  </si>
  <si>
    <t>ZPP05</t>
  </si>
  <si>
    <t>Instalační krabice univerzální KU68, pod omítku, D+M</t>
  </si>
  <si>
    <t>ZPP06</t>
  </si>
  <si>
    <t>Oranžový stíněný kabel 1x2x0,8, B2caS1D0, D+M</t>
  </si>
  <si>
    <t>ZPP07</t>
  </si>
  <si>
    <t>Kabel komunikační U/UTP, Cat5E, LSOH, D+M</t>
  </si>
  <si>
    <t>ZPP08</t>
  </si>
  <si>
    <t>Trubka ohebná (samozhášivá, oheň nešířící), D+M</t>
  </si>
  <si>
    <t>ZPP09</t>
  </si>
  <si>
    <t>Drobný a nespecifikovaný.</t>
  </si>
  <si>
    <t>ZPP10</t>
  </si>
  <si>
    <t>Konektory a propojovací kabely.</t>
  </si>
  <si>
    <t>ZPP11</t>
  </si>
  <si>
    <t>Zednické práce, průrazy, drážkování</t>
  </si>
  <si>
    <t>ZPP12</t>
  </si>
  <si>
    <t>Oživení a konfigurace systému.</t>
  </si>
  <si>
    <t>ZPP13</t>
  </si>
  <si>
    <t>Dokumentace skutečného stavu.</t>
  </si>
  <si>
    <t>ZPP14</t>
  </si>
  <si>
    <t>Výchozí revize a protokol.</t>
  </si>
  <si>
    <t>ZPP15</t>
  </si>
  <si>
    <t>Zaškolení obsluhy</t>
  </si>
  <si>
    <t>ZPP16</t>
  </si>
  <si>
    <t>Režijní náklady, doprava materiálu.</t>
  </si>
  <si>
    <t>D2</t>
  </si>
  <si>
    <t>STK</t>
  </si>
  <si>
    <t>STK01</t>
  </si>
  <si>
    <t>Stojanový RACK rozváděč, 45U, 800x900, včetně příslušenství, D+M</t>
  </si>
  <si>
    <t>AV24</t>
  </si>
  <si>
    <t>19" rozvaděč</t>
  </si>
  <si>
    <t>Poznámka k položce:_x000D_
Poznámka k položce: 19" rozvaděč stojanový 15U/600x600 skleněné dveře, šedý, včetně polic, rozvodného panelu 230V montážní sady a záslepky 19" 1U.</t>
  </si>
  <si>
    <t>STK02</t>
  </si>
  <si>
    <t>Ventilační jednotka, 4x ventilátor, D+M</t>
  </si>
  <si>
    <t>STK03</t>
  </si>
  <si>
    <t>19"' vyvazovací panel 1U, 5x háček 60x30mm zacvakávací pro čtvercový otvor 9x9, D+M</t>
  </si>
  <si>
    <t>STK04</t>
  </si>
  <si>
    <t>Vertikální vyvazovací panel, D+M</t>
  </si>
  <si>
    <t>STK05</t>
  </si>
  <si>
    <t>Osvětlovací jednotka 1U, D+M</t>
  </si>
  <si>
    <t>STK06</t>
  </si>
  <si>
    <t>Patch panel, 48p, cat6, UTP, 2U, D+M</t>
  </si>
  <si>
    <t>STK07</t>
  </si>
  <si>
    <t>Patch kabel, různé délky, cat6, UTP, D+M</t>
  </si>
  <si>
    <t>STK09</t>
  </si>
  <si>
    <t>Zásuvka 2xRJ45 do zdi, D+M</t>
  </si>
  <si>
    <t>STK10</t>
  </si>
  <si>
    <t>Zásuvka 2xRJ45 do pop-up krabice, katedra, D+M</t>
  </si>
  <si>
    <t>STK11</t>
  </si>
  <si>
    <t>Zásuvka pro HDMI do zdi, D+M</t>
  </si>
  <si>
    <t>STK12</t>
  </si>
  <si>
    <t>Krabice elektroinstalační KU68, D+M</t>
  </si>
  <si>
    <t>STK13</t>
  </si>
  <si>
    <t>Pop-up krabice prostor pro 8 modulů, včetně sady pro instalaci do nábytku, D+M</t>
  </si>
  <si>
    <t>STK14</t>
  </si>
  <si>
    <t>Měření datového bodu, včetně protokolu, D+M</t>
  </si>
  <si>
    <t>STK15</t>
  </si>
  <si>
    <t>Plechový kabelový žlab 250/100, včetně kovové stínící přepážky pro oddělení vedení, uchycení a příslušenství, D+M</t>
  </si>
  <si>
    <t>STK16</t>
  </si>
  <si>
    <t>Podlahový pozinkový kanál, D+M</t>
  </si>
  <si>
    <t>STK17</t>
  </si>
  <si>
    <t>Kabel komunikační U/UTP, Cat6, LSOH, D+M</t>
  </si>
  <si>
    <t>STK18</t>
  </si>
  <si>
    <t>STK19</t>
  </si>
  <si>
    <t>STK20</t>
  </si>
  <si>
    <t>STK21</t>
  </si>
  <si>
    <t>STK22</t>
  </si>
  <si>
    <t>STK23</t>
  </si>
  <si>
    <t>STK24</t>
  </si>
  <si>
    <t>STK25</t>
  </si>
  <si>
    <t>STK26</t>
  </si>
  <si>
    <t>D3</t>
  </si>
  <si>
    <t>WLAN</t>
  </si>
  <si>
    <t>WIFI05</t>
  </si>
  <si>
    <t>WIFI06</t>
  </si>
  <si>
    <t>WIFI07</t>
  </si>
  <si>
    <t>WIFI08</t>
  </si>
  <si>
    <t>WIFI09</t>
  </si>
  <si>
    <t>WIFI10</t>
  </si>
  <si>
    <t>WIFI11</t>
  </si>
  <si>
    <t>WIFI12</t>
  </si>
  <si>
    <t>WIFI13</t>
  </si>
  <si>
    <t>WIFI14</t>
  </si>
  <si>
    <t>WIFI15</t>
  </si>
  <si>
    <t>D4</t>
  </si>
  <si>
    <t>Jednotný čas</t>
  </si>
  <si>
    <t>JC01</t>
  </si>
  <si>
    <t>Hlavní hodiny pro prostředí počítačových sítí, D+M</t>
  </si>
  <si>
    <t>JC02</t>
  </si>
  <si>
    <t>Přijímač radiosignálu, včetně 10m kabelu, IP55, D+M</t>
  </si>
  <si>
    <t>JC03</t>
  </si>
  <si>
    <t>Podružné nástěnné hodiny, 28cm, minutové impulzy, bez vteřinové ručičky, D+M</t>
  </si>
  <si>
    <t>JC04</t>
  </si>
  <si>
    <t>Kabel komunikační U/UTP, Cat5E, LSOH, komunikace hodin, D+M</t>
  </si>
  <si>
    <t>JC05</t>
  </si>
  <si>
    <t>Kabel komunikační U/UTP, Cat5E, LSOH, připojení do sítě, D+M</t>
  </si>
  <si>
    <t>JC06</t>
  </si>
  <si>
    <t>JC07</t>
  </si>
  <si>
    <t>Demontáž stávajícího systému</t>
  </si>
  <si>
    <t>h</t>
  </si>
  <si>
    <t>JC08</t>
  </si>
  <si>
    <t>JC09</t>
  </si>
  <si>
    <t>JC10</t>
  </si>
  <si>
    <t>JC11</t>
  </si>
  <si>
    <t>JC12</t>
  </si>
  <si>
    <t>JC13</t>
  </si>
  <si>
    <t>JC14</t>
  </si>
  <si>
    <t>JC15</t>
  </si>
  <si>
    <t>D5</t>
  </si>
  <si>
    <t>Školní rozhlas</t>
  </si>
  <si>
    <t>SR01</t>
  </si>
  <si>
    <t>Rozhlasová WiFi ústředna, 3 zóny, 180W, D+M</t>
  </si>
  <si>
    <t>SR02</t>
  </si>
  <si>
    <t>Zesilovač 2x200W RMS, D+M</t>
  </si>
  <si>
    <t>SR03</t>
  </si>
  <si>
    <t>Reproduktor 100V/10W, 93dB, 100Hz-17kHz, D+M</t>
  </si>
  <si>
    <t>SR04</t>
  </si>
  <si>
    <t>Regulátor hlasitosti reproduktoru, D+M</t>
  </si>
  <si>
    <t>SR05</t>
  </si>
  <si>
    <t>SR06</t>
  </si>
  <si>
    <t>Kabel stíněný 2x1,5, D+M</t>
  </si>
  <si>
    <t>SR07</t>
  </si>
  <si>
    <t>SR08</t>
  </si>
  <si>
    <t>SR09</t>
  </si>
  <si>
    <t>SR10</t>
  </si>
  <si>
    <t>SR11</t>
  </si>
  <si>
    <t>SR12</t>
  </si>
  <si>
    <t>Spojovací a upevňovací materiál.</t>
  </si>
  <si>
    <t>SR13</t>
  </si>
  <si>
    <t>SR14</t>
  </si>
  <si>
    <t>SR15</t>
  </si>
  <si>
    <t>SR16</t>
  </si>
  <si>
    <t>SR17</t>
  </si>
  <si>
    <t>SR18</t>
  </si>
  <si>
    <t>D6</t>
  </si>
  <si>
    <t>Domácí telefon</t>
  </si>
  <si>
    <t>DT01</t>
  </si>
  <si>
    <t>Základní audio jednotka s kamerou, D+M</t>
  </si>
  <si>
    <t>DT02</t>
  </si>
  <si>
    <t>Modul indukční smyčky - anténa, D+M</t>
  </si>
  <si>
    <t>DT03</t>
  </si>
  <si>
    <t>Rám pro instalaci do zdi, 2 moduly, D+M</t>
  </si>
  <si>
    <t>DT04</t>
  </si>
  <si>
    <t>Krabice pro instalaci do zdi, 2 moduly, D+M</t>
  </si>
  <si>
    <t>DT05</t>
  </si>
  <si>
    <t>Licence audio/video, D+M</t>
  </si>
  <si>
    <t>DT06</t>
  </si>
  <si>
    <t>IP vnitřní 7" dotykový panel s WiFi pro povrch. Instalaci, D+M</t>
  </si>
  <si>
    <t>DT07</t>
  </si>
  <si>
    <t>DT08</t>
  </si>
  <si>
    <t>DT09</t>
  </si>
  <si>
    <t>DT10</t>
  </si>
  <si>
    <t>DT11</t>
  </si>
  <si>
    <t>DT12</t>
  </si>
  <si>
    <t>DT13</t>
  </si>
  <si>
    <t>DT14</t>
  </si>
  <si>
    <t>DT15</t>
  </si>
  <si>
    <t>DT16</t>
  </si>
  <si>
    <t>07 - Vedlejší náklady</t>
  </si>
  <si>
    <t>030001000</t>
  </si>
  <si>
    <t>Zařízení staveniště</t>
  </si>
  <si>
    <t>kč</t>
  </si>
  <si>
    <t>1024</t>
  </si>
  <si>
    <t>599593476</t>
  </si>
  <si>
    <t>https://podminky.urs.cz/item/CS_URS_2022_01/030001000</t>
  </si>
  <si>
    <t xml:space="preserve">zahrnuje:  vybavení staveniště, připojení a spotřebu energií pro ZS, </t>
  </si>
  <si>
    <t>zabezpečení staveniště včetně oplocení a zrušení staveniště</t>
  </si>
  <si>
    <t>1,0</t>
  </si>
  <si>
    <t>070001000</t>
  </si>
  <si>
    <t>Provozní vlivy</t>
  </si>
  <si>
    <t>1517579608</t>
  </si>
  <si>
    <t>https://podminky.urs.cz/item/CS_URS_2022_01/070001000</t>
  </si>
  <si>
    <t>-735032786</t>
  </si>
  <si>
    <t xml:space="preserve">Zpracování skutečného provedení stavby a geodetického zaměření realizované stavby </t>
  </si>
  <si>
    <t>vč.zpracování podkladů pro vklad novostavby do katastru nemovitostí</t>
  </si>
  <si>
    <t>032002000</t>
  </si>
  <si>
    <t>Vybavení staveniště dle příslušných ČSN se zaměřením na požární ochranu objektu a bezpečnost práce (hasící přístroje, výstražné tabulky,lékárničky)vč.čištění tohoto značení po dobu realizace</t>
  </si>
  <si>
    <t>-1048831997</t>
  </si>
  <si>
    <t>https://podminky.urs.cz/item/CS_URS_2022_01/032002000</t>
  </si>
  <si>
    <t>034002000a</t>
  </si>
  <si>
    <t>Bezpečnostní opatření proti vniknutí cizích osob do budovy po celou dobu výstavby</t>
  </si>
  <si>
    <t>-731910374</t>
  </si>
  <si>
    <t>034002000b</t>
  </si>
  <si>
    <t>Opatření k zajištění bezpečnosti účastníků realizace akce a veřejnosti (zejména zajištění staveniště, bezpečnostní tabulky) + návrhy provozních řádů příslušných zařízení zhotovitelem stavby</t>
  </si>
  <si>
    <t>1012478031</t>
  </si>
  <si>
    <t>technologický postup bude zahrnovat také kontroly</t>
  </si>
  <si>
    <t>Poznámka :</t>
  </si>
  <si>
    <t xml:space="preserve">Provozovatel objektu bude upozorněn na probíhající práce, bezpečnostní </t>
  </si>
  <si>
    <t>opatření, hlučnost a na zákaz jakýchkoliv svévolných zásahů do</t>
  </si>
  <si>
    <t>realizovaných úprav.</t>
  </si>
  <si>
    <t>045203000</t>
  </si>
  <si>
    <t>Kompletační činnost</t>
  </si>
  <si>
    <t>-901680389</t>
  </si>
  <si>
    <t>https://podminky.urs.cz/item/CS_URS_2022_01/045203000</t>
  </si>
  <si>
    <t>091003000b</t>
  </si>
  <si>
    <t>Ostatní náklady bez rozlišení - úklid dokončené stavby  a uvedení jejího okolí do původního stavu</t>
  </si>
  <si>
    <t>-258639557</t>
  </si>
  <si>
    <t>Ostatní náklady bez rozlišeníí - úklid dokončené stavby a uvedení jejího okolí do původního stavu</t>
  </si>
  <si>
    <t>091003000c</t>
  </si>
  <si>
    <t>Ostatní náklady bez rozlišení - informační tabule s údaji o stavbě</t>
  </si>
  <si>
    <t>-663297508</t>
  </si>
  <si>
    <t>Ostatní náklady bez rozlišeníí - informační tabule s údaji o stavbě</t>
  </si>
  <si>
    <t>091003000d</t>
  </si>
  <si>
    <t>Měření doby dozvuku</t>
  </si>
  <si>
    <t>-1903305505</t>
  </si>
  <si>
    <t>091003000e</t>
  </si>
  <si>
    <t>Měření hlukové zátěže, šířící se z nově instalovaných zdrojů</t>
  </si>
  <si>
    <t>604456531</t>
  </si>
  <si>
    <t>091003000f</t>
  </si>
  <si>
    <t>Zpracování protokolu o měření denního osvětlení</t>
  </si>
  <si>
    <t>616752782</t>
  </si>
  <si>
    <t>091003000g</t>
  </si>
  <si>
    <t>Měření umělého osvětlení v učebnách dle stanoviska KHS</t>
  </si>
  <si>
    <t>-272959071</t>
  </si>
  <si>
    <t>091003000h</t>
  </si>
  <si>
    <t>Zaregulování zařízení VZT, měření výkonostních parametrů, uvedení do provozu a zaškolení obsluhy</t>
  </si>
  <si>
    <t>1611740799</t>
  </si>
  <si>
    <t>091003000i</t>
  </si>
  <si>
    <t>Revize silnoproudých a slaboproudých zařízení</t>
  </si>
  <si>
    <t>1450206539</t>
  </si>
  <si>
    <t>094103000</t>
  </si>
  <si>
    <t>Náklady na plánované vyklizení objektu</t>
  </si>
  <si>
    <t>1367085749</t>
  </si>
  <si>
    <t>https://podminky.urs.cz/item/CS_URS_2022_01/094103000</t>
  </si>
  <si>
    <t xml:space="preserve">zhrnuje  : demontáž  stávajícího vybavení učeben (včetně zabudovaného), </t>
  </si>
  <si>
    <t>vyklizení všech stavbou dotčených prostor</t>
  </si>
  <si>
    <t xml:space="preserve"> - způsob uskladnění, popř. likvidace nutno </t>
  </si>
  <si>
    <t>konzultovat s uživatelem objektu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</si>
  <si>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</si>
  <si>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</si>
  <si>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</si>
  <si>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</si>
  <si>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</si>
  <si>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</si>
  <si>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</si>
  <si>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</si>
  <si>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</si>
  <si>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</si>
  <si>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</si>
  <si>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</si>
  <si>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</si>
  <si>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</si>
  <si>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</si>
  <si>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</si>
  <si>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</si>
  <si>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</si>
  <si>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</si>
  <si>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</si>
  <si>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</si>
  <si>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</si>
  <si>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</si>
  <si>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</si>
  <si>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</si>
  <si>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</si>
  <si>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</si>
  <si>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</si>
  <si>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</si>
  <si>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</si>
  <si>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</si>
  <si>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</si>
  <si>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</si>
  <si>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</si>
  <si>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</si>
  <si>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</si>
  <si>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</si>
  <si>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</si>
  <si>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</si>
  <si>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</si>
  <si>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</si>
  <si>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</si>
  <si>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</si>
  <si>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</si>
  <si>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</si>
  <si>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</si>
  <si>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</si>
  <si>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</si>
  <si>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</si>
  <si>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</si>
  <si>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</si>
  <si>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</si>
  <si>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</si>
  <si>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</si>
  <si>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</si>
  <si>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</si>
  <si>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</si>
  <si>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</si>
  <si>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</si>
  <si>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</si>
  <si>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</si>
  <si>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</si>
  <si>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</si>
  <si>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</si>
  <si>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</si>
  <si>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</si>
  <si>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</si>
  <si>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</si>
  <si>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</si>
  <si>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</si>
  <si>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</si>
  <si>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</si>
  <si>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</si>
  <si>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</si>
  <si>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</si>
  <si>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</si>
  <si>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</si>
  <si>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</si>
  <si>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</si>
  <si>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</si>
  <si>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</si>
  <si>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</si>
  <si>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</si>
  <si>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</si>
  <si>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</si>
  <si>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</si>
  <si>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</si>
  <si>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</si>
  <si>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</si>
  <si>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</si>
  <si>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</si>
  <si>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</si>
  <si>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</si>
  <si>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</si>
  <si>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</si>
  <si>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</si>
  <si>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</si>
  <si>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</si>
  <si>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</si>
  <si>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</si>
  <si>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</si>
  <si>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</si>
  <si>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</si>
  <si>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</si>
  <si>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</si>
  <si>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</si>
  <si>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</si>
  <si>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</si>
  <si>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</si>
  <si>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</si>
  <si>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</si>
  <si>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</si>
  <si>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</si>
  <si>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</si>
  <si>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</si>
  <si>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</si>
  <si>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</si>
  <si>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</si>
  <si>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</si>
  <si>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</si>
  <si>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</si>
  <si>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</si>
  <si>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</si>
  <si>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</si>
  <si>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</si>
  <si>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</si>
  <si>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</si>
  <si>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</si>
  <si>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</si>
  <si>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</si>
  <si>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</si>
  <si>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</si>
  <si>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</si>
  <si>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</si>
  <si>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</si>
  <si>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</si>
  <si>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</si>
  <si>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</si>
  <si>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</si>
  <si>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</si>
  <si>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</si>
  <si>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</si>
  <si>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</si>
  <si>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</si>
  <si>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</si>
  <si>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</si>
  <si>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</si>
  <si>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</si>
  <si>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</si>
  <si>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</si>
  <si>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</si>
  <si>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</si>
  <si>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</si>
  <si>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</si>
  <si>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</si>
  <si>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</si>
  <si>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</si>
  <si>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</si>
  <si>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</si>
  <si>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</si>
  <si>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</si>
  <si>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</si>
  <si>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</si>
  <si>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</si>
  <si>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</si>
  <si>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</si>
  <si>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</si>
  <si>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</si>
  <si>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</si>
  <si>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</si>
  <si>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</si>
  <si>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</si>
  <si>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</si>
  <si>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</si>
  <si>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</si>
  <si>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</si>
  <si>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</si>
  <si>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</si>
  <si>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</si>
  <si>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</si>
  <si>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</si>
  <si>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</si>
  <si>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</si>
  <si>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Trubka d=40mm pro chráničku s protahovacím vodičem CY 4mm2 - montáž a dodávka</t>
  </si>
  <si>
    <t>těleso otopné panelové 2 deskové  dl 700mm (s odvzdušňovacím ventilem) - dodávka, doprava</t>
  </si>
  <si>
    <t xml:space="preserve">Město Litvínov se sídlem Městský úřad Litvínov </t>
  </si>
  <si>
    <t>CZ00266027</t>
  </si>
  <si>
    <t>Vyplň</t>
  </si>
  <si>
    <t>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</si>
</sst>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Protection="1"/>
    <xf numFmtId="0" fontId="18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166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166" fontId="29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4" fillId="0" borderId="0" xfId="0" applyNumberFormat="1" applyFont="1" applyProtection="1"/>
    <xf numFmtId="166" fontId="32" fillId="0" borderId="13" xfId="0" applyNumberFormat="1" applyFont="1" applyBorder="1" applyProtection="1"/>
    <xf numFmtId="166" fontId="32" fillId="0" borderId="14" xfId="0" applyNumberFormat="1" applyFont="1" applyBorder="1" applyProtection="1"/>
    <xf numFmtId="4" fontId="33" fillId="0" borderId="0" xfId="0" applyNumberFormat="1" applyFont="1" applyAlignment="1" applyProtection="1">
      <alignment vertical="center"/>
    </xf>
    <xf numFmtId="0" fontId="8" fillId="0" borderId="4" xfId="0" applyFont="1" applyBorder="1" applyProtection="1"/>
    <xf numFmtId="0" fontId="8" fillId="0" borderId="0" xfId="0" applyFont="1" applyProtection="1"/>
    <xf numFmtId="4" fontId="6" fillId="0" borderId="0" xfId="0" applyNumberFormat="1" applyFont="1" applyProtection="1"/>
    <xf numFmtId="0" fontId="8" fillId="0" borderId="15" xfId="0" applyFont="1" applyBorder="1" applyProtection="1"/>
    <xf numFmtId="166" fontId="8" fillId="0" borderId="0" xfId="0" applyNumberFormat="1" applyFont="1" applyProtection="1"/>
    <xf numFmtId="166" fontId="8" fillId="0" borderId="16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4" fontId="7" fillId="0" borderId="0" xfId="0" applyNumberFormat="1" applyFont="1" applyProtection="1"/>
    <xf numFmtId="0" fontId="23" fillId="2" borderId="15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166" fontId="23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9" fillId="0" borderId="4" xfId="0" applyFont="1" applyBorder="1" applyAlignment="1" applyProtection="1">
      <alignment vertical="center"/>
    </xf>
    <xf numFmtId="0" fontId="38" fillId="2" borderId="15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8" fillId="0" borderId="1" xfId="0" applyFont="1" applyBorder="1" applyProtection="1"/>
    <xf numFmtId="166" fontId="8" fillId="0" borderId="1" xfId="0" applyNumberFormat="1" applyFont="1" applyBorder="1" applyProtection="1"/>
    <xf numFmtId="0" fontId="2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6" fontId="23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9;&#225;st%201_VV%20-%20Modernizace%20infrastruktury%20Z&#352;%20Hamr_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avební část"/>
      <sheetName val="02 - Vytápění"/>
      <sheetName val="03 - ZTI"/>
      <sheetName val="04 - Vzduchotechnika"/>
      <sheetName val="05 - Silnoproud"/>
      <sheetName val="06 - Slaboproud"/>
      <sheetName val="07 - Vedlejší náklady"/>
      <sheetName val="Pokyny pro vyplnění"/>
    </sheetNames>
    <sheetDataSet>
      <sheetData sheetId="0">
        <row r="6">
          <cell r="K6" t="str">
            <v>ZŠ Litvínov - Hamr</v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E20"/>
          <cell r="AN20" t="str">
            <v/>
          </cell>
        </row>
      </sheetData>
      <sheetData sheetId="1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15">
          <cell r="P115">
            <v>0</v>
          </cell>
        </row>
      </sheetData>
      <sheetData sheetId="2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6">
          <cell r="P86">
            <v>0</v>
          </cell>
        </row>
      </sheetData>
      <sheetData sheetId="3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6">
          <cell r="P86">
            <v>0</v>
          </cell>
        </row>
      </sheetData>
      <sheetData sheetId="4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4">
          <cell r="P84">
            <v>0</v>
          </cell>
        </row>
      </sheetData>
      <sheetData sheetId="5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6">
          <cell r="P86">
            <v>0</v>
          </cell>
        </row>
      </sheetData>
      <sheetData sheetId="6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5">
          <cell r="P85">
            <v>0</v>
          </cell>
        </row>
      </sheetData>
      <sheetData sheetId="7"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0">
          <cell r="P80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46244821" TargetMode="External"/><Relationship Id="rId117" Type="http://schemas.openxmlformats.org/officeDocument/2006/relationships/hyperlink" Target="https://podminky.urs.cz/item/CS_URS_2022_01/725291521" TargetMode="External"/><Relationship Id="rId21" Type="http://schemas.openxmlformats.org/officeDocument/2006/relationships/hyperlink" Target="https://podminky.urs.cz/item/CS_URS_2022_01/317944321" TargetMode="External"/><Relationship Id="rId42" Type="http://schemas.openxmlformats.org/officeDocument/2006/relationships/hyperlink" Target="https://podminky.urs.cz/item/CS_URS_2022_01/622151021" TargetMode="External"/><Relationship Id="rId47" Type="http://schemas.openxmlformats.org/officeDocument/2006/relationships/hyperlink" Target="https://podminky.urs.cz/item/CS_URS_2022_01/631311113" TargetMode="External"/><Relationship Id="rId63" Type="http://schemas.openxmlformats.org/officeDocument/2006/relationships/hyperlink" Target="https://podminky.urs.cz/item/CS_URS_2022_01/941111222" TargetMode="External"/><Relationship Id="rId68" Type="http://schemas.openxmlformats.org/officeDocument/2006/relationships/hyperlink" Target="https://podminky.urs.cz/item/CS_URS_2022_01/949101111" TargetMode="External"/><Relationship Id="rId84" Type="http://schemas.openxmlformats.org/officeDocument/2006/relationships/hyperlink" Target="https://podminky.urs.cz/item/CS_URS_2022_01/968082015" TargetMode="External"/><Relationship Id="rId89" Type="http://schemas.openxmlformats.org/officeDocument/2006/relationships/hyperlink" Target="https://podminky.urs.cz/item/CS_URS_2022_01/973031813" TargetMode="External"/><Relationship Id="rId112" Type="http://schemas.openxmlformats.org/officeDocument/2006/relationships/hyperlink" Target="https://podminky.urs.cz/item/CS_URS_2022_01/998713103" TargetMode="External"/><Relationship Id="rId133" Type="http://schemas.openxmlformats.org/officeDocument/2006/relationships/hyperlink" Target="https://podminky.urs.cz/item/CS_URS_2022_01/764244307" TargetMode="External"/><Relationship Id="rId138" Type="http://schemas.openxmlformats.org/officeDocument/2006/relationships/hyperlink" Target="https://podminky.urs.cz/item/CS_URS_2022_01/764548323" TargetMode="External"/><Relationship Id="rId154" Type="http://schemas.openxmlformats.org/officeDocument/2006/relationships/hyperlink" Target="https://podminky.urs.cz/item/CS_URS_2022_01/781491021" TargetMode="External"/><Relationship Id="rId159" Type="http://schemas.openxmlformats.org/officeDocument/2006/relationships/hyperlink" Target="https://podminky.urs.cz/item/CS_URS_2022_01/783923161" TargetMode="External"/><Relationship Id="rId170" Type="http://schemas.openxmlformats.org/officeDocument/2006/relationships/hyperlink" Target="https://podminky.urs.cz/item/CS_URS_2022_01/776410811" TargetMode="External"/><Relationship Id="rId16" Type="http://schemas.openxmlformats.org/officeDocument/2006/relationships/hyperlink" Target="https://podminky.urs.cz/item/CS_URS_2022_01/311351311" TargetMode="External"/><Relationship Id="rId107" Type="http://schemas.openxmlformats.org/officeDocument/2006/relationships/hyperlink" Target="https://podminky.urs.cz/item/CS_URS_2022_01/712331111" TargetMode="External"/><Relationship Id="rId11" Type="http://schemas.openxmlformats.org/officeDocument/2006/relationships/hyperlink" Target="https://podminky.urs.cz/item/CS_URS_2022_01/273362021" TargetMode="External"/><Relationship Id="rId32" Type="http://schemas.openxmlformats.org/officeDocument/2006/relationships/hyperlink" Target="https://podminky.urs.cz/item/CS_URS_2022_01/411354314" TargetMode="External"/><Relationship Id="rId37" Type="http://schemas.openxmlformats.org/officeDocument/2006/relationships/hyperlink" Target="https://podminky.urs.cz/item/CS_URS_2022_01/622211021" TargetMode="External"/><Relationship Id="rId53" Type="http://schemas.openxmlformats.org/officeDocument/2006/relationships/hyperlink" Target="https://podminky.urs.cz/item/CS_URS_2022_01/631362021" TargetMode="External"/><Relationship Id="rId58" Type="http://schemas.openxmlformats.org/officeDocument/2006/relationships/hyperlink" Target="https://podminky.urs.cz/item/CS_URS_2022_01/644941112" TargetMode="External"/><Relationship Id="rId74" Type="http://schemas.openxmlformats.org/officeDocument/2006/relationships/hyperlink" Target="https://podminky.urs.cz/item/CS_URS_2022_01/962032230" TargetMode="External"/><Relationship Id="rId79" Type="http://schemas.openxmlformats.org/officeDocument/2006/relationships/hyperlink" Target="https://podminky.urs.cz/item/CS_URS_2022_01/965045113" TargetMode="External"/><Relationship Id="rId102" Type="http://schemas.openxmlformats.org/officeDocument/2006/relationships/hyperlink" Target="https://podminky.urs.cz/item/CS_URS_2022_01/711142559" TargetMode="External"/><Relationship Id="rId123" Type="http://schemas.openxmlformats.org/officeDocument/2006/relationships/hyperlink" Target="https://podminky.urs.cz/item/CS_URS_2022_01/763431001" TargetMode="External"/><Relationship Id="rId128" Type="http://schemas.openxmlformats.org/officeDocument/2006/relationships/hyperlink" Target="https://podminky.urs.cz/item/CS_URS_2022_01/763172321" TargetMode="External"/><Relationship Id="rId144" Type="http://schemas.openxmlformats.org/officeDocument/2006/relationships/hyperlink" Target="https://podminky.urs.cz/item/CS_URS_2022_01/776111311" TargetMode="External"/><Relationship Id="rId149" Type="http://schemas.openxmlformats.org/officeDocument/2006/relationships/hyperlink" Target="https://podminky.urs.cz/item/CS_URS_2022_01/776421111" TargetMode="External"/><Relationship Id="rId5" Type="http://schemas.openxmlformats.org/officeDocument/2006/relationships/hyperlink" Target="https://podminky.urs.cz/item/CS_URS_2022_01/171251201" TargetMode="External"/><Relationship Id="rId90" Type="http://schemas.openxmlformats.org/officeDocument/2006/relationships/hyperlink" Target="https://podminky.urs.cz/item/CS_URS_2022_01/974031664" TargetMode="External"/><Relationship Id="rId95" Type="http://schemas.openxmlformats.org/officeDocument/2006/relationships/hyperlink" Target="https://podminky.urs.cz/item/CS_URS_2022_01/997013501" TargetMode="External"/><Relationship Id="rId160" Type="http://schemas.openxmlformats.org/officeDocument/2006/relationships/hyperlink" Target="https://podminky.urs.cz/item/CS_URS_2022_01/783927161" TargetMode="External"/><Relationship Id="rId165" Type="http://schemas.openxmlformats.org/officeDocument/2006/relationships/hyperlink" Target="https://podminky.urs.cz/item/CS_URS_2022_01/766411821" TargetMode="External"/><Relationship Id="rId22" Type="http://schemas.openxmlformats.org/officeDocument/2006/relationships/hyperlink" Target="https://podminky.urs.cz/item/CS_URS_2022_01/319201321" TargetMode="External"/><Relationship Id="rId27" Type="http://schemas.openxmlformats.org/officeDocument/2006/relationships/hyperlink" Target="https://podminky.urs.cz/item/CS_URS_2022_01/349231811" TargetMode="External"/><Relationship Id="rId43" Type="http://schemas.openxmlformats.org/officeDocument/2006/relationships/hyperlink" Target="https://podminky.urs.cz/item/CS_URS_2022_01/622252001" TargetMode="External"/><Relationship Id="rId48" Type="http://schemas.openxmlformats.org/officeDocument/2006/relationships/hyperlink" Target="https://podminky.urs.cz/item/CS_URS_2022_01/631311225" TargetMode="External"/><Relationship Id="rId64" Type="http://schemas.openxmlformats.org/officeDocument/2006/relationships/hyperlink" Target="https://podminky.urs.cz/item/CS_URS_2022_01/941111822" TargetMode="External"/><Relationship Id="rId69" Type="http://schemas.openxmlformats.org/officeDocument/2006/relationships/hyperlink" Target="https://podminky.urs.cz/item/CS_URS_2022_01/953321111" TargetMode="External"/><Relationship Id="rId113" Type="http://schemas.openxmlformats.org/officeDocument/2006/relationships/hyperlink" Target="https://podminky.urs.cz/item/CS_URS_2022_01/725291712" TargetMode="External"/><Relationship Id="rId118" Type="http://schemas.openxmlformats.org/officeDocument/2006/relationships/hyperlink" Target="https://podminky.urs.cz/item/CS_URS_2022_01/725291531" TargetMode="External"/><Relationship Id="rId134" Type="http://schemas.openxmlformats.org/officeDocument/2006/relationships/hyperlink" Target="https://podminky.urs.cz/item/CS_URS_2022_01/764011423" TargetMode="External"/><Relationship Id="rId139" Type="http://schemas.openxmlformats.org/officeDocument/2006/relationships/hyperlink" Target="https://podminky.urs.cz/item/CS_URS_2022_01/998764103" TargetMode="External"/><Relationship Id="rId80" Type="http://schemas.openxmlformats.org/officeDocument/2006/relationships/hyperlink" Target="https://podminky.urs.cz/item/CS_URS_2022_01/965082933" TargetMode="External"/><Relationship Id="rId85" Type="http://schemas.openxmlformats.org/officeDocument/2006/relationships/hyperlink" Target="https://podminky.urs.cz/item/CS_URS_2022_01/968072455" TargetMode="External"/><Relationship Id="rId150" Type="http://schemas.openxmlformats.org/officeDocument/2006/relationships/hyperlink" Target="https://podminky.urs.cz/item/CS_URS_2022_01/998776103" TargetMode="External"/><Relationship Id="rId155" Type="http://schemas.openxmlformats.org/officeDocument/2006/relationships/hyperlink" Target="https://podminky.urs.cz/item/CS_URS_2022_01/998781103" TargetMode="External"/><Relationship Id="rId171" Type="http://schemas.openxmlformats.org/officeDocument/2006/relationships/hyperlink" Target="https://podminky.urs.cz/item/CS_URS_2022_01/771571810" TargetMode="External"/><Relationship Id="rId12" Type="http://schemas.openxmlformats.org/officeDocument/2006/relationships/hyperlink" Target="https://podminky.urs.cz/item/CS_URS_2022_01/212755215" TargetMode="External"/><Relationship Id="rId17" Type="http://schemas.openxmlformats.org/officeDocument/2006/relationships/hyperlink" Target="https://podminky.urs.cz/item/CS_URS_2022_01/311351312" TargetMode="External"/><Relationship Id="rId33" Type="http://schemas.openxmlformats.org/officeDocument/2006/relationships/hyperlink" Target="https://podminky.urs.cz/item/CS_URS_2022_01/611325121" TargetMode="External"/><Relationship Id="rId38" Type="http://schemas.openxmlformats.org/officeDocument/2006/relationships/hyperlink" Target="https://podminky.urs.cz/item/CS_URS_2022_01/622212001" TargetMode="External"/><Relationship Id="rId59" Type="http://schemas.openxmlformats.org/officeDocument/2006/relationships/hyperlink" Target="https://podminky.urs.cz/item/CS_URS_2022_01/642942611" TargetMode="External"/><Relationship Id="rId103" Type="http://schemas.openxmlformats.org/officeDocument/2006/relationships/hyperlink" Target="https://podminky.urs.cz/item/CS_URS_2022_01/711491172" TargetMode="External"/><Relationship Id="rId108" Type="http://schemas.openxmlformats.org/officeDocument/2006/relationships/hyperlink" Target="https://podminky.urs.cz/item/CS_URS_2022_01/712341559" TargetMode="External"/><Relationship Id="rId124" Type="http://schemas.openxmlformats.org/officeDocument/2006/relationships/hyperlink" Target="https://podminky.urs.cz/item/CS_URS_2022_01/763431002" TargetMode="External"/><Relationship Id="rId129" Type="http://schemas.openxmlformats.org/officeDocument/2006/relationships/hyperlink" Target="https://podminky.urs.cz/item/CS_URS_2022_01/763131714" TargetMode="External"/><Relationship Id="rId54" Type="http://schemas.openxmlformats.org/officeDocument/2006/relationships/hyperlink" Target="https://podminky.urs.cz/item/CS_URS_2022_01/632451034" TargetMode="External"/><Relationship Id="rId70" Type="http://schemas.openxmlformats.org/officeDocument/2006/relationships/hyperlink" Target="https://podminky.urs.cz/item/CS_URS_2022_01/953331111" TargetMode="External"/><Relationship Id="rId75" Type="http://schemas.openxmlformats.org/officeDocument/2006/relationships/hyperlink" Target="https://podminky.urs.cz/item/CS_URS_2022_01/965081353" TargetMode="External"/><Relationship Id="rId91" Type="http://schemas.openxmlformats.org/officeDocument/2006/relationships/hyperlink" Target="https://podminky.urs.cz/item/CS_URS_2022_01/978059541" TargetMode="External"/><Relationship Id="rId96" Type="http://schemas.openxmlformats.org/officeDocument/2006/relationships/hyperlink" Target="https://podminky.urs.cz/item/CS_URS_2022_01/997013509" TargetMode="External"/><Relationship Id="rId140" Type="http://schemas.openxmlformats.org/officeDocument/2006/relationships/hyperlink" Target="https://podminky.urs.cz/item/CS_URS_2022_01/771474114" TargetMode="External"/><Relationship Id="rId145" Type="http://schemas.openxmlformats.org/officeDocument/2006/relationships/hyperlink" Target="https://podminky.urs.cz/item/CS_URS_2022_01/776121111" TargetMode="External"/><Relationship Id="rId161" Type="http://schemas.openxmlformats.org/officeDocument/2006/relationships/hyperlink" Target="https://podminky.urs.cz/item/CS_URS_2022_01/784121001" TargetMode="External"/><Relationship Id="rId166" Type="http://schemas.openxmlformats.org/officeDocument/2006/relationships/hyperlink" Target="https://podminky.urs.cz/item/CS_URS_2022_01/766411822" TargetMode="External"/><Relationship Id="rId1" Type="http://schemas.openxmlformats.org/officeDocument/2006/relationships/hyperlink" Target="https://podminky.urs.cz/item/CS_URS_2022_01/131251102" TargetMode="External"/><Relationship Id="rId6" Type="http://schemas.openxmlformats.org/officeDocument/2006/relationships/hyperlink" Target="https://podminky.urs.cz/item/CS_URS_2022_01/171201231" TargetMode="External"/><Relationship Id="rId15" Type="http://schemas.openxmlformats.org/officeDocument/2006/relationships/hyperlink" Target="https://podminky.urs.cz/item/CS_URS_2022_01/311113142" TargetMode="External"/><Relationship Id="rId23" Type="http://schemas.openxmlformats.org/officeDocument/2006/relationships/hyperlink" Target="https://podminky.urs.cz/item/CS_URS_2022_01/342273110" TargetMode="External"/><Relationship Id="rId28" Type="http://schemas.openxmlformats.org/officeDocument/2006/relationships/hyperlink" Target="https://podminky.urs.cz/item/CS_URS_2022_01/411321616" TargetMode="External"/><Relationship Id="rId36" Type="http://schemas.openxmlformats.org/officeDocument/2006/relationships/hyperlink" Target="https://podminky.urs.cz/item/CS_URS_2022_01/622211011" TargetMode="External"/><Relationship Id="rId49" Type="http://schemas.openxmlformats.org/officeDocument/2006/relationships/hyperlink" Target="https://podminky.urs.cz/item/CS_URS_2022_01/631311133" TargetMode="External"/><Relationship Id="rId57" Type="http://schemas.openxmlformats.org/officeDocument/2006/relationships/hyperlink" Target="https://podminky.urs.cz/item/CS_URS_2022_01/635111241" TargetMode="External"/><Relationship Id="rId106" Type="http://schemas.openxmlformats.org/officeDocument/2006/relationships/hyperlink" Target="https://podminky.urs.cz/item/CS_URS_2022_01/712311101" TargetMode="External"/><Relationship Id="rId114" Type="http://schemas.openxmlformats.org/officeDocument/2006/relationships/hyperlink" Target="https://podminky.urs.cz/item/CS_URS_2022_01/725291722" TargetMode="External"/><Relationship Id="rId119" Type="http://schemas.openxmlformats.org/officeDocument/2006/relationships/hyperlink" Target="https://podminky.urs.cz/item/CS_URS_2022_01/998725103" TargetMode="External"/><Relationship Id="rId127" Type="http://schemas.openxmlformats.org/officeDocument/2006/relationships/hyperlink" Target="https://podminky.urs.cz/item/CS_URS_2022_01/763131721" TargetMode="External"/><Relationship Id="rId10" Type="http://schemas.openxmlformats.org/officeDocument/2006/relationships/hyperlink" Target="https://podminky.urs.cz/item/CS_URS_2022_01/273351122" TargetMode="External"/><Relationship Id="rId31" Type="http://schemas.openxmlformats.org/officeDocument/2006/relationships/hyperlink" Target="https://podminky.urs.cz/item/CS_URS_2022_01/411354313" TargetMode="External"/><Relationship Id="rId44" Type="http://schemas.openxmlformats.org/officeDocument/2006/relationships/hyperlink" Target="https://podminky.urs.cz/item/CS_URS_2022_01/622252002" TargetMode="External"/><Relationship Id="rId52" Type="http://schemas.openxmlformats.org/officeDocument/2006/relationships/hyperlink" Target="https://podminky.urs.cz/item/CS_URS_2022_01/631351102" TargetMode="External"/><Relationship Id="rId60" Type="http://schemas.openxmlformats.org/officeDocument/2006/relationships/hyperlink" Target="https://podminky.urs.cz/item/CS_URS_2022_01/919735123" TargetMode="External"/><Relationship Id="rId65" Type="http://schemas.openxmlformats.org/officeDocument/2006/relationships/hyperlink" Target="https://podminky.urs.cz/item/CS_URS_2022_01/949111131" TargetMode="External"/><Relationship Id="rId73" Type="http://schemas.openxmlformats.org/officeDocument/2006/relationships/hyperlink" Target="https://podminky.urs.cz/item/CS_URS_2022_01/962031133" TargetMode="External"/><Relationship Id="rId78" Type="http://schemas.openxmlformats.org/officeDocument/2006/relationships/hyperlink" Target="https://podminky.urs.cz/item/CS_URS_2022_01/965049112" TargetMode="External"/><Relationship Id="rId81" Type="http://schemas.openxmlformats.org/officeDocument/2006/relationships/hyperlink" Target="https://podminky.urs.cz/item/CS_URS_2022_01/965081611" TargetMode="External"/><Relationship Id="rId86" Type="http://schemas.openxmlformats.org/officeDocument/2006/relationships/hyperlink" Target="https://podminky.urs.cz/item/CS_URS_2022_01/968072456" TargetMode="External"/><Relationship Id="rId94" Type="http://schemas.openxmlformats.org/officeDocument/2006/relationships/hyperlink" Target="https://podminky.urs.cz/item/CS_URS_2022_01/997013114" TargetMode="External"/><Relationship Id="rId99" Type="http://schemas.openxmlformats.org/officeDocument/2006/relationships/hyperlink" Target="https://podminky.urs.cz/item/CS_URS_2022_01/711111001" TargetMode="External"/><Relationship Id="rId101" Type="http://schemas.openxmlformats.org/officeDocument/2006/relationships/hyperlink" Target="https://podminky.urs.cz/item/CS_URS_2022_01/711141559" TargetMode="External"/><Relationship Id="rId122" Type="http://schemas.openxmlformats.org/officeDocument/2006/relationships/hyperlink" Target="https://podminky.urs.cz/item/CS_URS_2022_01/998762103" TargetMode="External"/><Relationship Id="rId130" Type="http://schemas.openxmlformats.org/officeDocument/2006/relationships/hyperlink" Target="https://podminky.urs.cz/item/CS_URS_2022_01/998763102" TargetMode="External"/><Relationship Id="rId135" Type="http://schemas.openxmlformats.org/officeDocument/2006/relationships/hyperlink" Target="https://podminky.urs.cz/item/CS_URS_2022_01/764041323" TargetMode="External"/><Relationship Id="rId143" Type="http://schemas.openxmlformats.org/officeDocument/2006/relationships/hyperlink" Target="https://podminky.urs.cz/item/CS_URS_2022_01/998771103" TargetMode="External"/><Relationship Id="rId148" Type="http://schemas.openxmlformats.org/officeDocument/2006/relationships/hyperlink" Target="https://podminky.urs.cz/item/CS_URS_2022_01/776223112" TargetMode="External"/><Relationship Id="rId151" Type="http://schemas.openxmlformats.org/officeDocument/2006/relationships/hyperlink" Target="https://podminky.urs.cz/item/CS_URS_2022_01/781474115" TargetMode="External"/><Relationship Id="rId156" Type="http://schemas.openxmlformats.org/officeDocument/2006/relationships/hyperlink" Target="https://podminky.urs.cz/item/CS_URS_2022_01/783806805" TargetMode="External"/><Relationship Id="rId164" Type="http://schemas.openxmlformats.org/officeDocument/2006/relationships/hyperlink" Target="https://podminky.urs.cz/item/CS_URS_2022_01/784211101" TargetMode="External"/><Relationship Id="rId169" Type="http://schemas.openxmlformats.org/officeDocument/2006/relationships/hyperlink" Target="https://podminky.urs.cz/item/CS_URS_2022_01/776201812" TargetMode="External"/><Relationship Id="rId4" Type="http://schemas.openxmlformats.org/officeDocument/2006/relationships/hyperlink" Target="https://podminky.urs.cz/item/CS_URS_2022_01/162651112" TargetMode="External"/><Relationship Id="rId9" Type="http://schemas.openxmlformats.org/officeDocument/2006/relationships/hyperlink" Target="https://podminky.urs.cz/item/CS_URS_2022_01/273351121" TargetMode="External"/><Relationship Id="rId13" Type="http://schemas.openxmlformats.org/officeDocument/2006/relationships/hyperlink" Target="https://podminky.urs.cz/item/CS_URS_2022_01/211521111" TargetMode="External"/><Relationship Id="rId18" Type="http://schemas.openxmlformats.org/officeDocument/2006/relationships/hyperlink" Target="https://podminky.urs.cz/item/CS_URS_2022_01/311361821" TargetMode="External"/><Relationship Id="rId39" Type="http://schemas.openxmlformats.org/officeDocument/2006/relationships/hyperlink" Target="https://podminky.urs.cz/item/CS_URS_2022_01/622521022" TargetMode="External"/><Relationship Id="rId109" Type="http://schemas.openxmlformats.org/officeDocument/2006/relationships/hyperlink" Target="https://podminky.urs.cz/item/CS_URS_2022_01/712998001" TargetMode="External"/><Relationship Id="rId34" Type="http://schemas.openxmlformats.org/officeDocument/2006/relationships/hyperlink" Target="https://podminky.urs.cz/item/CS_URS_2022_01/612321141" TargetMode="External"/><Relationship Id="rId50" Type="http://schemas.openxmlformats.org/officeDocument/2006/relationships/hyperlink" Target="https://podminky.urs.cz/item/CS_URS_2022_01/631319175" TargetMode="External"/><Relationship Id="rId55" Type="http://schemas.openxmlformats.org/officeDocument/2006/relationships/hyperlink" Target="https://podminky.urs.cz/item/CS_URS_2022_01/632481213" TargetMode="External"/><Relationship Id="rId76" Type="http://schemas.openxmlformats.org/officeDocument/2006/relationships/hyperlink" Target="https://podminky.urs.cz/item/CS_URS_2022_01/965043441" TargetMode="External"/><Relationship Id="rId97" Type="http://schemas.openxmlformats.org/officeDocument/2006/relationships/hyperlink" Target="https://podminky.urs.cz/item/CS_URS_2022_01/997013631" TargetMode="External"/><Relationship Id="rId104" Type="http://schemas.openxmlformats.org/officeDocument/2006/relationships/hyperlink" Target="https://podminky.urs.cz/item/CS_URS_2022_01/711193131" TargetMode="External"/><Relationship Id="rId120" Type="http://schemas.openxmlformats.org/officeDocument/2006/relationships/hyperlink" Target="https://podminky.urs.cz/item/CS_URS_2022_01/762341033" TargetMode="External"/><Relationship Id="rId125" Type="http://schemas.openxmlformats.org/officeDocument/2006/relationships/hyperlink" Target="https://podminky.urs.cz/item/CS_URS_2022_01/763164155" TargetMode="External"/><Relationship Id="rId141" Type="http://schemas.openxmlformats.org/officeDocument/2006/relationships/hyperlink" Target="https://podminky.urs.cz/item/CS_URS_2022_01/771574351" TargetMode="External"/><Relationship Id="rId146" Type="http://schemas.openxmlformats.org/officeDocument/2006/relationships/hyperlink" Target="https://podminky.urs.cz/item/CS_URS_2022_01/776141114" TargetMode="External"/><Relationship Id="rId167" Type="http://schemas.openxmlformats.org/officeDocument/2006/relationships/hyperlink" Target="https://podminky.urs.cz/item/CS_URS_2022_01/766662811" TargetMode="External"/><Relationship Id="rId7" Type="http://schemas.openxmlformats.org/officeDocument/2006/relationships/hyperlink" Target="https://podminky.urs.cz/item/CS_URS_2022_01/275311511" TargetMode="External"/><Relationship Id="rId71" Type="http://schemas.openxmlformats.org/officeDocument/2006/relationships/hyperlink" Target="https://podminky.urs.cz/item/CS_URS_2022_01/952901111" TargetMode="External"/><Relationship Id="rId92" Type="http://schemas.openxmlformats.org/officeDocument/2006/relationships/hyperlink" Target="https://podminky.urs.cz/item/CS_URS_2022_01/978011191" TargetMode="External"/><Relationship Id="rId162" Type="http://schemas.openxmlformats.org/officeDocument/2006/relationships/hyperlink" Target="https://podminky.urs.cz/item/CS_URS_2022_01/784121031" TargetMode="External"/><Relationship Id="rId2" Type="http://schemas.openxmlformats.org/officeDocument/2006/relationships/hyperlink" Target="https://podminky.urs.cz/item/CS_URS_2022_01/132251101" TargetMode="External"/><Relationship Id="rId29" Type="http://schemas.openxmlformats.org/officeDocument/2006/relationships/hyperlink" Target="https://podminky.urs.cz/item/CS_URS_2022_01/411351011" TargetMode="External"/><Relationship Id="rId24" Type="http://schemas.openxmlformats.org/officeDocument/2006/relationships/hyperlink" Target="https://podminky.urs.cz/item/CS_URS_2022_01/342273112" TargetMode="External"/><Relationship Id="rId40" Type="http://schemas.openxmlformats.org/officeDocument/2006/relationships/hyperlink" Target="https://podminky.urs.cz/item/CS_URS_2022_01/622511112" TargetMode="External"/><Relationship Id="rId45" Type="http://schemas.openxmlformats.org/officeDocument/2006/relationships/hyperlink" Target="https://podminky.urs.cz/item/CS_URS_2022_01/624631221" TargetMode="External"/><Relationship Id="rId66" Type="http://schemas.openxmlformats.org/officeDocument/2006/relationships/hyperlink" Target="https://podminky.urs.cz/item/CS_URS_2022_01/949111231" TargetMode="External"/><Relationship Id="rId87" Type="http://schemas.openxmlformats.org/officeDocument/2006/relationships/hyperlink" Target="https://podminky.urs.cz/item/CS_URS_2022_01/968082017" TargetMode="External"/><Relationship Id="rId110" Type="http://schemas.openxmlformats.org/officeDocument/2006/relationships/hyperlink" Target="https://podminky.urs.cz/item/CS_URS_2022_01/998712103" TargetMode="External"/><Relationship Id="rId115" Type="http://schemas.openxmlformats.org/officeDocument/2006/relationships/hyperlink" Target="https://podminky.urs.cz/item/CS_URS_2022_01/725291703" TargetMode="External"/><Relationship Id="rId131" Type="http://schemas.openxmlformats.org/officeDocument/2006/relationships/hyperlink" Target="https://podminky.urs.cz/item/CS_URS_2022_01/764002851" TargetMode="External"/><Relationship Id="rId136" Type="http://schemas.openxmlformats.org/officeDocument/2006/relationships/hyperlink" Target="https://podminky.urs.cz/item/CS_URS_2022_01/764242334" TargetMode="External"/><Relationship Id="rId157" Type="http://schemas.openxmlformats.org/officeDocument/2006/relationships/hyperlink" Target="https://podminky.urs.cz/item/CS_URS_2022_01/783823101" TargetMode="External"/><Relationship Id="rId61" Type="http://schemas.openxmlformats.org/officeDocument/2006/relationships/hyperlink" Target="https://podminky.urs.cz/item/CS_URS_2022_01/935932211" TargetMode="External"/><Relationship Id="rId82" Type="http://schemas.openxmlformats.org/officeDocument/2006/relationships/hyperlink" Target="https://podminky.urs.cz/item/CS_URS_2022_01/966080103" TargetMode="External"/><Relationship Id="rId152" Type="http://schemas.openxmlformats.org/officeDocument/2006/relationships/hyperlink" Target="https://podminky.urs.cz/item/CS_URS_2022_01/781494511" TargetMode="External"/><Relationship Id="rId19" Type="http://schemas.openxmlformats.org/officeDocument/2006/relationships/hyperlink" Target="https://podminky.urs.cz/item/CS_URS_2022_01/317168052" TargetMode="External"/><Relationship Id="rId14" Type="http://schemas.openxmlformats.org/officeDocument/2006/relationships/hyperlink" Target="https://podminky.urs.cz/item/CS_URS_2022_01/310238211" TargetMode="External"/><Relationship Id="rId30" Type="http://schemas.openxmlformats.org/officeDocument/2006/relationships/hyperlink" Target="https://podminky.urs.cz/item/CS_URS_2022_01/411351012" TargetMode="External"/><Relationship Id="rId35" Type="http://schemas.openxmlformats.org/officeDocument/2006/relationships/hyperlink" Target="https://podminky.urs.cz/item/CS_URS_2022_01/615142012" TargetMode="External"/><Relationship Id="rId56" Type="http://schemas.openxmlformats.org/officeDocument/2006/relationships/hyperlink" Target="https://podminky.urs.cz/item/CS_URS_2022_01/634112123" TargetMode="External"/><Relationship Id="rId77" Type="http://schemas.openxmlformats.org/officeDocument/2006/relationships/hyperlink" Target="https://podminky.urs.cz/item/CS_URS_2022_01/965042141" TargetMode="External"/><Relationship Id="rId100" Type="http://schemas.openxmlformats.org/officeDocument/2006/relationships/hyperlink" Target="https://podminky.urs.cz/item/CS_URS_2022_01/711112001" TargetMode="External"/><Relationship Id="rId105" Type="http://schemas.openxmlformats.org/officeDocument/2006/relationships/hyperlink" Target="https://podminky.urs.cz/item/CS_URS_2022_01/998711103" TargetMode="External"/><Relationship Id="rId126" Type="http://schemas.openxmlformats.org/officeDocument/2006/relationships/hyperlink" Target="https://podminky.urs.cz/item/CS_URS_2022_01/763131431" TargetMode="External"/><Relationship Id="rId147" Type="http://schemas.openxmlformats.org/officeDocument/2006/relationships/hyperlink" Target="https://podminky.urs.cz/item/CS_URS_2022_01/776221111" TargetMode="External"/><Relationship Id="rId168" Type="http://schemas.openxmlformats.org/officeDocument/2006/relationships/hyperlink" Target="https://podminky.urs.cz/item/CS_URS_2022_01/766662812" TargetMode="External"/><Relationship Id="rId8" Type="http://schemas.openxmlformats.org/officeDocument/2006/relationships/hyperlink" Target="https://podminky.urs.cz/item/CS_URS_2022_01/273322611" TargetMode="External"/><Relationship Id="rId51" Type="http://schemas.openxmlformats.org/officeDocument/2006/relationships/hyperlink" Target="https://podminky.urs.cz/item/CS_URS_2022_01/631351101" TargetMode="External"/><Relationship Id="rId72" Type="http://schemas.openxmlformats.org/officeDocument/2006/relationships/hyperlink" Target="https://podminky.urs.cz/item/CS_URS_2022_01/962031132" TargetMode="External"/><Relationship Id="rId93" Type="http://schemas.openxmlformats.org/officeDocument/2006/relationships/hyperlink" Target="https://podminky.urs.cz/item/CS_URS_2022_01/977151123" TargetMode="External"/><Relationship Id="rId98" Type="http://schemas.openxmlformats.org/officeDocument/2006/relationships/hyperlink" Target="https://podminky.urs.cz/item/CS_URS_2022_01/998011003" TargetMode="External"/><Relationship Id="rId121" Type="http://schemas.openxmlformats.org/officeDocument/2006/relationships/hyperlink" Target="https://podminky.urs.cz/item/CS_URS_2022_01/762341037" TargetMode="External"/><Relationship Id="rId142" Type="http://schemas.openxmlformats.org/officeDocument/2006/relationships/hyperlink" Target="https://podminky.urs.cz/item/CS_URS_2022_01/771151012" TargetMode="External"/><Relationship Id="rId163" Type="http://schemas.openxmlformats.org/officeDocument/2006/relationships/hyperlink" Target="https://podminky.urs.cz/item/CS_URS_2022_01/784161401" TargetMode="External"/><Relationship Id="rId3" Type="http://schemas.openxmlformats.org/officeDocument/2006/relationships/hyperlink" Target="https://podminky.urs.cz/item/CS_URS_2022_01/174151101" TargetMode="External"/><Relationship Id="rId25" Type="http://schemas.openxmlformats.org/officeDocument/2006/relationships/hyperlink" Target="https://podminky.urs.cz/item/CS_URS_2022_01/346244381" TargetMode="External"/><Relationship Id="rId46" Type="http://schemas.openxmlformats.org/officeDocument/2006/relationships/hyperlink" Target="https://podminky.urs.cz/item/CS_URS_2022_01/624631311" TargetMode="External"/><Relationship Id="rId67" Type="http://schemas.openxmlformats.org/officeDocument/2006/relationships/hyperlink" Target="https://podminky.urs.cz/item/CS_URS_2022_01/949111831" TargetMode="External"/><Relationship Id="rId116" Type="http://schemas.openxmlformats.org/officeDocument/2006/relationships/hyperlink" Target="https://podminky.urs.cz/item/CS_URS_2022_01/725291511" TargetMode="External"/><Relationship Id="rId137" Type="http://schemas.openxmlformats.org/officeDocument/2006/relationships/hyperlink" Target="https://podminky.urs.cz/item/CS_URS_2022_01/764541303" TargetMode="External"/><Relationship Id="rId158" Type="http://schemas.openxmlformats.org/officeDocument/2006/relationships/hyperlink" Target="https://podminky.urs.cz/item/CS_URS_2022_01/783827401" TargetMode="External"/><Relationship Id="rId20" Type="http://schemas.openxmlformats.org/officeDocument/2006/relationships/hyperlink" Target="https://podminky.urs.cz/item/CS_URS_2022_01/317168054" TargetMode="External"/><Relationship Id="rId41" Type="http://schemas.openxmlformats.org/officeDocument/2006/relationships/hyperlink" Target="https://podminky.urs.cz/item/CS_URS_2022_01/622151011" TargetMode="External"/><Relationship Id="rId62" Type="http://schemas.openxmlformats.org/officeDocument/2006/relationships/hyperlink" Target="https://podminky.urs.cz/item/CS_URS_2022_01/941111122" TargetMode="External"/><Relationship Id="rId83" Type="http://schemas.openxmlformats.org/officeDocument/2006/relationships/hyperlink" Target="https://podminky.urs.cz/item/CS_URS_2022_01/967031132" TargetMode="External"/><Relationship Id="rId88" Type="http://schemas.openxmlformats.org/officeDocument/2006/relationships/hyperlink" Target="https://podminky.urs.cz/item/CS_URS_2022_01/973031812" TargetMode="External"/><Relationship Id="rId111" Type="http://schemas.openxmlformats.org/officeDocument/2006/relationships/hyperlink" Target="https://podminky.urs.cz/item/CS_URS_2022_01/713121111" TargetMode="External"/><Relationship Id="rId132" Type="http://schemas.openxmlformats.org/officeDocument/2006/relationships/hyperlink" Target="https://podminky.urs.cz/item/CS_URS_2022_01/766441822" TargetMode="External"/><Relationship Id="rId153" Type="http://schemas.openxmlformats.org/officeDocument/2006/relationships/hyperlink" Target="https://podminky.urs.cz/item/CS_URS_2022_01/781494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5111810" TargetMode="External"/><Relationship Id="rId13" Type="http://schemas.openxmlformats.org/officeDocument/2006/relationships/hyperlink" Target="https://podminky.urs.cz/item/CS_URS_2022_01/783617611" TargetMode="External"/><Relationship Id="rId3" Type="http://schemas.openxmlformats.org/officeDocument/2006/relationships/hyperlink" Target="https://podminky.urs.cz/item/CS_URS_2022_01/998713103" TargetMode="External"/><Relationship Id="rId7" Type="http://schemas.openxmlformats.org/officeDocument/2006/relationships/hyperlink" Target="https://podminky.urs.cz/item/CS_URS_2022_01/735159210" TargetMode="External"/><Relationship Id="rId12" Type="http://schemas.openxmlformats.org/officeDocument/2006/relationships/hyperlink" Target="https://podminky.urs.cz/item/CS_URS_2022_01/783617601" TargetMode="External"/><Relationship Id="rId2" Type="http://schemas.openxmlformats.org/officeDocument/2006/relationships/hyperlink" Target="https://podminky.urs.cz/item/CS_URS_2022_01/713463215" TargetMode="External"/><Relationship Id="rId1" Type="http://schemas.openxmlformats.org/officeDocument/2006/relationships/hyperlink" Target="https://podminky.urs.cz/item/CS_URS_2022_01/713463211" TargetMode="External"/><Relationship Id="rId6" Type="http://schemas.openxmlformats.org/officeDocument/2006/relationships/hyperlink" Target="https://podminky.urs.cz/item/CS_URS_2022_01/998734103" TargetMode="External"/><Relationship Id="rId11" Type="http://schemas.openxmlformats.org/officeDocument/2006/relationships/hyperlink" Target="https://podminky.urs.cz/item/CS_URS_2022_01/998735103" TargetMode="External"/><Relationship Id="rId5" Type="http://schemas.openxmlformats.org/officeDocument/2006/relationships/hyperlink" Target="https://podminky.urs.cz/item/CS_URS_2022_01/998733103" TargetMode="External"/><Relationship Id="rId10" Type="http://schemas.openxmlformats.org/officeDocument/2006/relationships/hyperlink" Target="https://podminky.urs.cz/item/CS_URS_2022_01/735117110" TargetMode="External"/><Relationship Id="rId4" Type="http://schemas.openxmlformats.org/officeDocument/2006/relationships/hyperlink" Target="https://podminky.urs.cz/item/CS_URS_2022_01/733111325" TargetMode="External"/><Relationship Id="rId9" Type="http://schemas.openxmlformats.org/officeDocument/2006/relationships/hyperlink" Target="https://podminky.urs.cz/item/CS_URS_2022_01/73511914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21274103" TargetMode="External"/><Relationship Id="rId18" Type="http://schemas.openxmlformats.org/officeDocument/2006/relationships/hyperlink" Target="https://podminky.urs.cz/item/CS_URS_2022_01/722131932" TargetMode="External"/><Relationship Id="rId26" Type="http://schemas.openxmlformats.org/officeDocument/2006/relationships/hyperlink" Target="https://podminky.urs.cz/item/CS_URS_2022_01/722290226" TargetMode="External"/><Relationship Id="rId39" Type="http://schemas.openxmlformats.org/officeDocument/2006/relationships/hyperlink" Target="https://podminky.urs.cz/item/CS_URS_2022_01/725813111" TargetMode="External"/><Relationship Id="rId3" Type="http://schemas.openxmlformats.org/officeDocument/2006/relationships/hyperlink" Target="https://podminky.urs.cz/item/CS_URS_2022_01/721140905" TargetMode="External"/><Relationship Id="rId21" Type="http://schemas.openxmlformats.org/officeDocument/2006/relationships/hyperlink" Target="https://podminky.urs.cz/item/CS_URS_2022_01/722174004" TargetMode="External"/><Relationship Id="rId34" Type="http://schemas.openxmlformats.org/officeDocument/2006/relationships/hyperlink" Target="https://podminky.urs.cz/item/CS_URS_2022_01/725112173" TargetMode="External"/><Relationship Id="rId42" Type="http://schemas.openxmlformats.org/officeDocument/2006/relationships/hyperlink" Target="https://podminky.urs.cz/item/CS_URS_2022_01/725829101" TargetMode="External"/><Relationship Id="rId47" Type="http://schemas.openxmlformats.org/officeDocument/2006/relationships/hyperlink" Target="https://podminky.urs.cz/item/CS_URS_2022_01/763164518" TargetMode="External"/><Relationship Id="rId7" Type="http://schemas.openxmlformats.org/officeDocument/2006/relationships/hyperlink" Target="https://podminky.urs.cz/item/CS_URS_2022_01/721174042" TargetMode="External"/><Relationship Id="rId12" Type="http://schemas.openxmlformats.org/officeDocument/2006/relationships/hyperlink" Target="https://podminky.urs.cz/item/CS_URS_2022_01/725869101" TargetMode="External"/><Relationship Id="rId17" Type="http://schemas.openxmlformats.org/officeDocument/2006/relationships/hyperlink" Target="https://podminky.urs.cz/item/CS_URS_2022_01/722131914" TargetMode="External"/><Relationship Id="rId25" Type="http://schemas.openxmlformats.org/officeDocument/2006/relationships/hyperlink" Target="https://podminky.urs.cz/item/CS_URS_2022_01/722239103" TargetMode="External"/><Relationship Id="rId33" Type="http://schemas.openxmlformats.org/officeDocument/2006/relationships/hyperlink" Target="https://podminky.urs.cz/item/CS_URS_2022_01/725590812" TargetMode="External"/><Relationship Id="rId38" Type="http://schemas.openxmlformats.org/officeDocument/2006/relationships/hyperlink" Target="https://podminky.urs.cz/item/CS_URS_2022_01/725319111" TargetMode="External"/><Relationship Id="rId46" Type="http://schemas.openxmlformats.org/officeDocument/2006/relationships/hyperlink" Target="https://podminky.urs.cz/item/CS_URS_2022_01/998725102" TargetMode="External"/><Relationship Id="rId2" Type="http://schemas.openxmlformats.org/officeDocument/2006/relationships/hyperlink" Target="https://podminky.urs.cz/item/CS_URS_2022_01/998713102" TargetMode="External"/><Relationship Id="rId16" Type="http://schemas.openxmlformats.org/officeDocument/2006/relationships/hyperlink" Target="https://podminky.urs.cz/item/CS_URS_2022_01/722131913" TargetMode="External"/><Relationship Id="rId20" Type="http://schemas.openxmlformats.org/officeDocument/2006/relationships/hyperlink" Target="https://podminky.urs.cz/item/CS_URS_2022_01/722174003" TargetMode="External"/><Relationship Id="rId29" Type="http://schemas.openxmlformats.org/officeDocument/2006/relationships/hyperlink" Target="https://podminky.urs.cz/item/CS_URS_2022_01/725210821" TargetMode="External"/><Relationship Id="rId41" Type="http://schemas.openxmlformats.org/officeDocument/2006/relationships/hyperlink" Target="https://podminky.urs.cz/item/CS_URS_2022_01/725813112" TargetMode="External"/><Relationship Id="rId1" Type="http://schemas.openxmlformats.org/officeDocument/2006/relationships/hyperlink" Target="https://podminky.urs.cz/item/CS_URS_2022_01/713463131" TargetMode="External"/><Relationship Id="rId6" Type="http://schemas.openxmlformats.org/officeDocument/2006/relationships/hyperlink" Target="https://podminky.urs.cz/item/CS_URS_2022_01/721174025" TargetMode="External"/><Relationship Id="rId11" Type="http://schemas.openxmlformats.org/officeDocument/2006/relationships/hyperlink" Target="https://podminky.urs.cz/item/CS_URS_2022_01/721194109" TargetMode="External"/><Relationship Id="rId24" Type="http://schemas.openxmlformats.org/officeDocument/2006/relationships/hyperlink" Target="https://podminky.urs.cz/item/CS_URS_2022_01/722220121" TargetMode="External"/><Relationship Id="rId32" Type="http://schemas.openxmlformats.org/officeDocument/2006/relationships/hyperlink" Target="https://podminky.urs.cz/item/CS_URS_2022_01/725860811" TargetMode="External"/><Relationship Id="rId37" Type="http://schemas.openxmlformats.org/officeDocument/2006/relationships/hyperlink" Target="https://podminky.urs.cz/item/CS_URS_2022_01/725900952" TargetMode="External"/><Relationship Id="rId40" Type="http://schemas.openxmlformats.org/officeDocument/2006/relationships/hyperlink" Target="https://podminky.urs.cz/item/CS_URS_2022_01/725819401" TargetMode="External"/><Relationship Id="rId45" Type="http://schemas.openxmlformats.org/officeDocument/2006/relationships/hyperlink" Target="https://podminky.urs.cz/item/CS_URS_2022_01/725869204" TargetMode="External"/><Relationship Id="rId5" Type="http://schemas.openxmlformats.org/officeDocument/2006/relationships/hyperlink" Target="https://podminky.urs.cz/item/CS_URS_2022_01/721174024" TargetMode="External"/><Relationship Id="rId15" Type="http://schemas.openxmlformats.org/officeDocument/2006/relationships/hyperlink" Target="https://podminky.urs.cz/item/CS_URS_2022_01/998721102" TargetMode="External"/><Relationship Id="rId23" Type="http://schemas.openxmlformats.org/officeDocument/2006/relationships/hyperlink" Target="https://podminky.urs.cz/item/CS_URS_2022_01/722220111" TargetMode="External"/><Relationship Id="rId28" Type="http://schemas.openxmlformats.org/officeDocument/2006/relationships/hyperlink" Target="https://podminky.urs.cz/item/CS_URS_2022_01/998722102" TargetMode="External"/><Relationship Id="rId36" Type="http://schemas.openxmlformats.org/officeDocument/2006/relationships/hyperlink" Target="https://podminky.urs.cz/item/CS_URS_2022_01/725219102" TargetMode="External"/><Relationship Id="rId49" Type="http://schemas.openxmlformats.org/officeDocument/2006/relationships/hyperlink" Target="https://podminky.urs.cz/item/CS_URS_2022_01/HZS2491" TargetMode="External"/><Relationship Id="rId10" Type="http://schemas.openxmlformats.org/officeDocument/2006/relationships/hyperlink" Target="https://podminky.urs.cz/item/CS_URS_2022_01/721194105" TargetMode="External"/><Relationship Id="rId19" Type="http://schemas.openxmlformats.org/officeDocument/2006/relationships/hyperlink" Target="https://podminky.urs.cz/item/CS_URS_2022_01/722174002" TargetMode="External"/><Relationship Id="rId31" Type="http://schemas.openxmlformats.org/officeDocument/2006/relationships/hyperlink" Target="https://podminky.urs.cz/item/CS_URS_2022_01/725820801" TargetMode="External"/><Relationship Id="rId44" Type="http://schemas.openxmlformats.org/officeDocument/2006/relationships/hyperlink" Target="https://podminky.urs.cz/item/CS_URS_2022_01/725869101" TargetMode="External"/><Relationship Id="rId4" Type="http://schemas.openxmlformats.org/officeDocument/2006/relationships/hyperlink" Target="https://podminky.urs.cz/item/CS_URS_2022_01/721171914" TargetMode="External"/><Relationship Id="rId9" Type="http://schemas.openxmlformats.org/officeDocument/2006/relationships/hyperlink" Target="https://podminky.urs.cz/item/CS_URS_2022_01/721194104" TargetMode="External"/><Relationship Id="rId14" Type="http://schemas.openxmlformats.org/officeDocument/2006/relationships/hyperlink" Target="https://podminky.urs.cz/item/CS_URS_2022_01/721290111" TargetMode="External"/><Relationship Id="rId22" Type="http://schemas.openxmlformats.org/officeDocument/2006/relationships/hyperlink" Target="https://podminky.urs.cz/item/CS_URS_2022_01/722190401" TargetMode="External"/><Relationship Id="rId27" Type="http://schemas.openxmlformats.org/officeDocument/2006/relationships/hyperlink" Target="https://podminky.urs.cz/item/CS_URS_2022_01/722290234" TargetMode="External"/><Relationship Id="rId30" Type="http://schemas.openxmlformats.org/officeDocument/2006/relationships/hyperlink" Target="https://podminky.urs.cz/item/CS_URS_2022_01/725310821" TargetMode="External"/><Relationship Id="rId35" Type="http://schemas.openxmlformats.org/officeDocument/2006/relationships/hyperlink" Target="https://podminky.urs.cz/item/CS_URS_2022_01/725900952" TargetMode="External"/><Relationship Id="rId43" Type="http://schemas.openxmlformats.org/officeDocument/2006/relationships/hyperlink" Target="https://podminky.urs.cz/item/CS_URS_2022_01/725829131" TargetMode="External"/><Relationship Id="rId48" Type="http://schemas.openxmlformats.org/officeDocument/2006/relationships/hyperlink" Target="https://podminky.urs.cz/item/CS_URS_2022_01/998763194" TargetMode="External"/><Relationship Id="rId8" Type="http://schemas.openxmlformats.org/officeDocument/2006/relationships/hyperlink" Target="https://podminky.urs.cz/item/CS_URS_2022_01/72117404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0041" TargetMode="External"/><Relationship Id="rId13" Type="http://schemas.openxmlformats.org/officeDocument/2006/relationships/hyperlink" Target="https://podminky.urs.cz/item/CS_URS_2022_01/751510041" TargetMode="Externa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751398041" TargetMode="External"/><Relationship Id="rId12" Type="http://schemas.openxmlformats.org/officeDocument/2006/relationships/hyperlink" Target="https://podminky.urs.cz/item/CS_URS_2022_01/751398041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2" TargetMode="External"/><Relationship Id="rId6" Type="http://schemas.openxmlformats.org/officeDocument/2006/relationships/hyperlink" Target="https://podminky.urs.cz/item/CS_URS_2022_01/751122012" TargetMode="External"/><Relationship Id="rId11" Type="http://schemas.openxmlformats.org/officeDocument/2006/relationships/hyperlink" Target="https://podminky.urs.cz/item/CS_URS_2022_01/751122012" TargetMode="External"/><Relationship Id="rId5" Type="http://schemas.openxmlformats.org/officeDocument/2006/relationships/hyperlink" Target="https://podminky.urs.cz/item/CS_URS_2022_01/998751101" TargetMode="External"/><Relationship Id="rId15" Type="http://schemas.openxmlformats.org/officeDocument/2006/relationships/hyperlink" Target="https://podminky.urs.cz/item/CS_URS_2022_01/998751101" TargetMode="External"/><Relationship Id="rId10" Type="http://schemas.openxmlformats.org/officeDocument/2006/relationships/hyperlink" Target="https://podminky.urs.cz/item/CS_URS_2022_01/998751101" TargetMode="External"/><Relationship Id="rId4" Type="http://schemas.openxmlformats.org/officeDocument/2006/relationships/hyperlink" Target="https://podminky.urs.cz/item/CS_URS_2022_01/767995111" TargetMode="External"/><Relationship Id="rId9" Type="http://schemas.openxmlformats.org/officeDocument/2006/relationships/hyperlink" Target="https://podminky.urs.cz/item/CS_URS_2022_01/767995111" TargetMode="External"/><Relationship Id="rId14" Type="http://schemas.openxmlformats.org/officeDocument/2006/relationships/hyperlink" Target="https://podminky.urs.cz/item/CS_URS_2022_01/767995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101" TargetMode="External"/><Relationship Id="rId13" Type="http://schemas.openxmlformats.org/officeDocument/2006/relationships/hyperlink" Target="https://podminky.urs.cz/item/CS_URS_2022_01/741122016" TargetMode="External"/><Relationship Id="rId18" Type="http://schemas.openxmlformats.org/officeDocument/2006/relationships/hyperlink" Target="https://podminky.urs.cz/item/CS_URS_2022_01/741130004" TargetMode="External"/><Relationship Id="rId26" Type="http://schemas.openxmlformats.org/officeDocument/2006/relationships/hyperlink" Target="https://podminky.urs.cz/item/CS_URS_2022_01/741320105" TargetMode="External"/><Relationship Id="rId39" Type="http://schemas.openxmlformats.org/officeDocument/2006/relationships/hyperlink" Target="https://podminky.urs.cz/item/CS_URS_2022_01/468101412" TargetMode="External"/><Relationship Id="rId3" Type="http://schemas.openxmlformats.org/officeDocument/2006/relationships/hyperlink" Target="https://podminky.urs.cz/item/CS_URS_2022_01/741110512" TargetMode="External"/><Relationship Id="rId21" Type="http://schemas.openxmlformats.org/officeDocument/2006/relationships/hyperlink" Target="https://podminky.urs.cz/item/CS_URS_2022_01/741310101" TargetMode="External"/><Relationship Id="rId34" Type="http://schemas.openxmlformats.org/officeDocument/2006/relationships/hyperlink" Target="https://podminky.urs.cz/item/CS_URS_2022_01/998741102" TargetMode="External"/><Relationship Id="rId42" Type="http://schemas.openxmlformats.org/officeDocument/2006/relationships/hyperlink" Target="https://podminky.urs.cz/item/CS_URS_2022_01/HZS2232" TargetMode="External"/><Relationship Id="rId7" Type="http://schemas.openxmlformats.org/officeDocument/2006/relationships/hyperlink" Target="https://podminky.urs.cz/item/CS_URS_2022_01/741112063" TargetMode="External"/><Relationship Id="rId12" Type="http://schemas.openxmlformats.org/officeDocument/2006/relationships/hyperlink" Target="https://podminky.urs.cz/item/CS_URS_2022_01/741122015" TargetMode="External"/><Relationship Id="rId17" Type="http://schemas.openxmlformats.org/officeDocument/2006/relationships/hyperlink" Target="https://podminky.urs.cz/item/CS_URS_2022_01/741130003" TargetMode="External"/><Relationship Id="rId25" Type="http://schemas.openxmlformats.org/officeDocument/2006/relationships/hyperlink" Target="https://podminky.urs.cz/item/CS_URS_2022_01/741313005" TargetMode="External"/><Relationship Id="rId33" Type="http://schemas.openxmlformats.org/officeDocument/2006/relationships/hyperlink" Target="https://podminky.urs.cz/item/CS_URS_2022_01/741810003" TargetMode="External"/><Relationship Id="rId38" Type="http://schemas.openxmlformats.org/officeDocument/2006/relationships/hyperlink" Target="https://podminky.urs.cz/item/CS_URS_2022_01/468091312" TargetMode="External"/><Relationship Id="rId2" Type="http://schemas.openxmlformats.org/officeDocument/2006/relationships/hyperlink" Target="https://podminky.urs.cz/item/CS_URS_2022_01/741110511" TargetMode="External"/><Relationship Id="rId16" Type="http://schemas.openxmlformats.org/officeDocument/2006/relationships/hyperlink" Target="https://podminky.urs.cz/item/CS_URS_2022_01/741130001" TargetMode="External"/><Relationship Id="rId20" Type="http://schemas.openxmlformats.org/officeDocument/2006/relationships/hyperlink" Target="https://podminky.urs.cz/item/CS_URS_2022_01/741210002" TargetMode="External"/><Relationship Id="rId29" Type="http://schemas.openxmlformats.org/officeDocument/2006/relationships/hyperlink" Target="https://podminky.urs.cz/item/CS_URS_2022_01/741330763" TargetMode="External"/><Relationship Id="rId41" Type="http://schemas.openxmlformats.org/officeDocument/2006/relationships/hyperlink" Target="https://podminky.urs.cz/item/CS_URS_2022_01/HZS2231" TargetMode="External"/><Relationship Id="rId1" Type="http://schemas.openxmlformats.org/officeDocument/2006/relationships/hyperlink" Target="https://podminky.urs.cz/item/CS_URS_2022_01/741110043" TargetMode="External"/><Relationship Id="rId6" Type="http://schemas.openxmlformats.org/officeDocument/2006/relationships/hyperlink" Target="https://podminky.urs.cz/item/CS_URS_2022_01/741112061" TargetMode="External"/><Relationship Id="rId11" Type="http://schemas.openxmlformats.org/officeDocument/2006/relationships/hyperlink" Target="https://podminky.urs.cz/item/CS_URS_2022_01/741122012" TargetMode="External"/><Relationship Id="rId24" Type="http://schemas.openxmlformats.org/officeDocument/2006/relationships/hyperlink" Target="https://podminky.urs.cz/item/CS_URS_2022_01/741313002" TargetMode="External"/><Relationship Id="rId32" Type="http://schemas.openxmlformats.org/officeDocument/2006/relationships/hyperlink" Target="https://podminky.urs.cz/item/CS_URS_2022_01/741371031" TargetMode="External"/><Relationship Id="rId37" Type="http://schemas.openxmlformats.org/officeDocument/2006/relationships/hyperlink" Target="https://podminky.urs.cz/item/CS_URS_2022_01/468081414" TargetMode="External"/><Relationship Id="rId40" Type="http://schemas.openxmlformats.org/officeDocument/2006/relationships/hyperlink" Target="https://podminky.urs.cz/item/CS_URS_2022_01/468101433" TargetMode="External"/><Relationship Id="rId5" Type="http://schemas.openxmlformats.org/officeDocument/2006/relationships/hyperlink" Target="https://podminky.urs.cz/item/CS_URS_2022_01/741110541" TargetMode="External"/><Relationship Id="rId15" Type="http://schemas.openxmlformats.org/officeDocument/2006/relationships/hyperlink" Target="https://podminky.urs.cz/item/CS_URS_2022_01/741122032" TargetMode="External"/><Relationship Id="rId23" Type="http://schemas.openxmlformats.org/officeDocument/2006/relationships/hyperlink" Target="https://podminky.urs.cz/item/CS_URS_2022_01/741311021" TargetMode="External"/><Relationship Id="rId28" Type="http://schemas.openxmlformats.org/officeDocument/2006/relationships/hyperlink" Target="https://podminky.urs.cz/item/CS_URS_2022_01/741320175" TargetMode="External"/><Relationship Id="rId36" Type="http://schemas.openxmlformats.org/officeDocument/2006/relationships/hyperlink" Target="https://podminky.urs.cz/item/CS_URS_2022_01/468081324" TargetMode="External"/><Relationship Id="rId10" Type="http://schemas.openxmlformats.org/officeDocument/2006/relationships/hyperlink" Target="https://podminky.urs.cz/item/CS_URS_2022_01/741120501" TargetMode="External"/><Relationship Id="rId19" Type="http://schemas.openxmlformats.org/officeDocument/2006/relationships/hyperlink" Target="https://podminky.urs.cz/item/CS_URS_2022_01/741210001" TargetMode="External"/><Relationship Id="rId31" Type="http://schemas.openxmlformats.org/officeDocument/2006/relationships/hyperlink" Target="https://podminky.urs.cz/item/CS_URS_2022_01/741371004" TargetMode="External"/><Relationship Id="rId4" Type="http://schemas.openxmlformats.org/officeDocument/2006/relationships/hyperlink" Target="https://podminky.urs.cz/item/CS_URS_2022_01/741110513" TargetMode="External"/><Relationship Id="rId9" Type="http://schemas.openxmlformats.org/officeDocument/2006/relationships/hyperlink" Target="https://podminky.urs.cz/item/CS_URS_2022_01/741112111" TargetMode="External"/><Relationship Id="rId14" Type="http://schemas.openxmlformats.org/officeDocument/2006/relationships/hyperlink" Target="https://podminky.urs.cz/item/CS_URS_2022_01/741122031" TargetMode="External"/><Relationship Id="rId22" Type="http://schemas.openxmlformats.org/officeDocument/2006/relationships/hyperlink" Target="https://podminky.urs.cz/item/CS_URS_2022_01/741311004" TargetMode="External"/><Relationship Id="rId27" Type="http://schemas.openxmlformats.org/officeDocument/2006/relationships/hyperlink" Target="https://podminky.urs.cz/item/CS_URS_2022_01/741320165" TargetMode="External"/><Relationship Id="rId30" Type="http://schemas.openxmlformats.org/officeDocument/2006/relationships/hyperlink" Target="https://podminky.urs.cz/item/CS_URS_2022_01/741370002" TargetMode="External"/><Relationship Id="rId35" Type="http://schemas.openxmlformats.org/officeDocument/2006/relationships/hyperlink" Target="https://podminky.urs.cz/item/CS_URS_2022_01/468081322" TargetMode="External"/><Relationship Id="rId43" Type="http://schemas.openxmlformats.org/officeDocument/2006/relationships/hyperlink" Target="https://podminky.urs.cz/item/CS_URS_2022_01/01325400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13254000" TargetMode="External"/><Relationship Id="rId2" Type="http://schemas.openxmlformats.org/officeDocument/2006/relationships/hyperlink" Target="https://podminky.urs.cz/item/CS_URS_2022_01/070001000" TargetMode="External"/><Relationship Id="rId1" Type="http://schemas.openxmlformats.org/officeDocument/2006/relationships/hyperlink" Target="https://podminky.urs.cz/item/CS_URS_2022_01/030001000" TargetMode="External"/><Relationship Id="rId6" Type="http://schemas.openxmlformats.org/officeDocument/2006/relationships/hyperlink" Target="https://podminky.urs.cz/item/CS_URS_2022_01/094103000" TargetMode="External"/><Relationship Id="rId5" Type="http://schemas.openxmlformats.org/officeDocument/2006/relationships/hyperlink" Target="https://podminky.urs.cz/item/CS_URS_2022_01/045203000" TargetMode="External"/><Relationship Id="rId4" Type="http://schemas.openxmlformats.org/officeDocument/2006/relationships/hyperlink" Target="https://podminky.urs.cz/item/CS_URS_2022_01/032002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58EC-97E4-4F1D-8ADA-BC00C562D84D}">
  <dimension ref="A1:CM63"/>
  <sheetViews>
    <sheetView showGridLines="0" workbookViewId="0">
      <selection activeCell="E14" sqref="E14:AJ14"/>
    </sheetView>
  </sheetViews>
  <sheetFormatPr defaultRowHeight="11.25" x14ac:dyDescent="0.2"/>
  <cols>
    <col min="1" max="1" width="8.33203125" style="190" customWidth="1"/>
    <col min="2" max="2" width="1.6640625" style="190" customWidth="1"/>
    <col min="3" max="3" width="4.1640625" style="190" customWidth="1"/>
    <col min="4" max="33" width="2.6640625" style="190" customWidth="1"/>
    <col min="34" max="34" width="3.33203125" style="190" customWidth="1"/>
    <col min="35" max="35" width="31.6640625" style="190" customWidth="1"/>
    <col min="36" max="37" width="2.5" style="190" customWidth="1"/>
    <col min="38" max="38" width="8.33203125" style="190" customWidth="1"/>
    <col min="39" max="39" width="3.33203125" style="190" customWidth="1"/>
    <col min="40" max="40" width="13.33203125" style="190" customWidth="1"/>
    <col min="41" max="41" width="7.5" style="190" customWidth="1"/>
    <col min="42" max="42" width="4.1640625" style="190" customWidth="1"/>
    <col min="43" max="43" width="15.6640625" style="190" customWidth="1"/>
    <col min="44" max="44" width="13.6640625" style="190" customWidth="1"/>
    <col min="45" max="47" width="25.83203125" style="190" hidden="1" customWidth="1"/>
    <col min="48" max="49" width="21.6640625" style="190" hidden="1" customWidth="1"/>
    <col min="50" max="51" width="25" style="190" hidden="1" customWidth="1"/>
    <col min="52" max="52" width="21.6640625" style="190" hidden="1" customWidth="1"/>
    <col min="53" max="53" width="19.1640625" style="190" hidden="1" customWidth="1"/>
    <col min="54" max="54" width="25" style="190" hidden="1" customWidth="1"/>
    <col min="55" max="55" width="21.6640625" style="190" hidden="1" customWidth="1"/>
    <col min="56" max="56" width="19.1640625" style="190" hidden="1" customWidth="1"/>
    <col min="57" max="57" width="66.5" style="190" customWidth="1"/>
    <col min="58" max="16384" width="9.33203125" style="190"/>
  </cols>
  <sheetData>
    <row r="1" spans="1:74" x14ac:dyDescent="0.2">
      <c r="A1" s="199" t="s">
        <v>0</v>
      </c>
      <c r="AZ1" s="199" t="s">
        <v>1</v>
      </c>
      <c r="BA1" s="199" t="s">
        <v>2</v>
      </c>
      <c r="BB1" s="199" t="s">
        <v>3</v>
      </c>
      <c r="BT1" s="199" t="s">
        <v>4</v>
      </c>
      <c r="BU1" s="199" t="s">
        <v>4</v>
      </c>
      <c r="BV1" s="199" t="s">
        <v>5</v>
      </c>
    </row>
    <row r="2" spans="1:74" ht="36.950000000000003" customHeight="1" x14ac:dyDescent="0.2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200" t="s">
        <v>6</v>
      </c>
      <c r="BT2" s="200" t="s">
        <v>7</v>
      </c>
    </row>
    <row r="3" spans="1:74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00" t="s">
        <v>6</v>
      </c>
      <c r="BT3" s="200" t="s">
        <v>8</v>
      </c>
    </row>
    <row r="4" spans="1:74" ht="18" x14ac:dyDescent="0.2">
      <c r="B4" s="5"/>
      <c r="D4" s="6" t="s">
        <v>9</v>
      </c>
      <c r="AR4" s="5"/>
      <c r="AS4" s="201" t="s">
        <v>10</v>
      </c>
      <c r="BE4" s="202" t="s">
        <v>11</v>
      </c>
      <c r="BS4" s="200" t="s">
        <v>6</v>
      </c>
    </row>
    <row r="5" spans="1:74" ht="12.75" x14ac:dyDescent="0.2">
      <c r="B5" s="5"/>
      <c r="D5" s="7" t="s">
        <v>12</v>
      </c>
      <c r="K5" s="284" t="s">
        <v>13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R5" s="5"/>
      <c r="BE5" s="285" t="s">
        <v>14</v>
      </c>
      <c r="BS5" s="200" t="s">
        <v>6</v>
      </c>
    </row>
    <row r="6" spans="1:74" ht="15" x14ac:dyDescent="0.2">
      <c r="B6" s="5"/>
      <c r="D6" s="8" t="s">
        <v>15</v>
      </c>
      <c r="K6" s="288" t="s">
        <v>16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R6" s="5"/>
      <c r="BE6" s="286"/>
      <c r="BS6" s="200" t="s">
        <v>6</v>
      </c>
    </row>
    <row r="7" spans="1:74" ht="12.75" x14ac:dyDescent="0.2">
      <c r="B7" s="5"/>
      <c r="D7" s="195" t="s">
        <v>17</v>
      </c>
      <c r="K7" s="189" t="s">
        <v>18</v>
      </c>
      <c r="AK7" s="195" t="s">
        <v>19</v>
      </c>
      <c r="AN7" s="189" t="s">
        <v>18</v>
      </c>
      <c r="AR7" s="5"/>
      <c r="BE7" s="286"/>
      <c r="BS7" s="200" t="s">
        <v>6</v>
      </c>
    </row>
    <row r="8" spans="1:74" ht="12.75" x14ac:dyDescent="0.2">
      <c r="B8" s="5"/>
      <c r="D8" s="195" t="s">
        <v>20</v>
      </c>
      <c r="K8" s="189" t="s">
        <v>21</v>
      </c>
      <c r="AK8" s="195" t="s">
        <v>22</v>
      </c>
      <c r="AN8" s="198" t="s">
        <v>3100</v>
      </c>
      <c r="AR8" s="5"/>
      <c r="BE8" s="286"/>
      <c r="BS8" s="200" t="s">
        <v>6</v>
      </c>
    </row>
    <row r="9" spans="1:74" ht="14.45" customHeight="1" x14ac:dyDescent="0.2">
      <c r="B9" s="5"/>
      <c r="AR9" s="5"/>
      <c r="BE9" s="286"/>
      <c r="BS9" s="200" t="s">
        <v>6</v>
      </c>
    </row>
    <row r="10" spans="1:74" ht="12.75" x14ac:dyDescent="0.2">
      <c r="B10" s="5"/>
      <c r="D10" s="195" t="s">
        <v>23</v>
      </c>
      <c r="AK10" s="195" t="s">
        <v>24</v>
      </c>
      <c r="AN10" s="189">
        <v>266027</v>
      </c>
      <c r="AR10" s="5"/>
      <c r="BE10" s="286"/>
      <c r="BS10" s="200" t="s">
        <v>6</v>
      </c>
    </row>
    <row r="11" spans="1:74" ht="12.75" x14ac:dyDescent="0.2">
      <c r="B11" s="5"/>
      <c r="E11" s="189" t="s">
        <v>3098</v>
      </c>
      <c r="AK11" s="195" t="s">
        <v>25</v>
      </c>
      <c r="AN11" s="189" t="s">
        <v>3099</v>
      </c>
      <c r="AR11" s="5"/>
      <c r="BE11" s="286"/>
      <c r="BS11" s="200" t="s">
        <v>6</v>
      </c>
    </row>
    <row r="12" spans="1:74" ht="6.95" customHeight="1" x14ac:dyDescent="0.2">
      <c r="B12" s="5"/>
      <c r="AR12" s="5"/>
      <c r="BE12" s="286"/>
      <c r="BS12" s="200" t="s">
        <v>6</v>
      </c>
    </row>
    <row r="13" spans="1:74" ht="12.75" x14ac:dyDescent="0.2">
      <c r="B13" s="5"/>
      <c r="D13" s="195" t="s">
        <v>26</v>
      </c>
      <c r="AK13" s="195" t="s">
        <v>24</v>
      </c>
      <c r="AN13" s="191" t="s">
        <v>3100</v>
      </c>
      <c r="AR13" s="5"/>
      <c r="BE13" s="286"/>
      <c r="BS13" s="200" t="s">
        <v>6</v>
      </c>
    </row>
    <row r="14" spans="1:74" ht="12.75" x14ac:dyDescent="0.2">
      <c r="B14" s="5"/>
      <c r="E14" s="289" t="s">
        <v>3100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195" t="s">
        <v>25</v>
      </c>
      <c r="AN14" s="191" t="s">
        <v>3100</v>
      </c>
      <c r="AR14" s="5"/>
      <c r="BE14" s="286"/>
      <c r="BS14" s="200" t="s">
        <v>6</v>
      </c>
    </row>
    <row r="15" spans="1:74" ht="6.95" customHeight="1" x14ac:dyDescent="0.2">
      <c r="B15" s="5"/>
      <c r="AR15" s="5"/>
      <c r="BE15" s="286"/>
      <c r="BS15" s="200" t="s">
        <v>4</v>
      </c>
    </row>
    <row r="16" spans="1:74" ht="12.75" x14ac:dyDescent="0.2">
      <c r="B16" s="5"/>
      <c r="D16" s="195" t="s">
        <v>27</v>
      </c>
      <c r="AK16" s="195" t="s">
        <v>24</v>
      </c>
      <c r="AN16" s="189" t="s">
        <v>18</v>
      </c>
      <c r="AR16" s="5"/>
      <c r="BE16" s="286"/>
      <c r="BS16" s="200" t="s">
        <v>4</v>
      </c>
    </row>
    <row r="17" spans="2:71" ht="12.75" x14ac:dyDescent="0.2">
      <c r="B17" s="5"/>
      <c r="E17" s="189" t="s">
        <v>28</v>
      </c>
      <c r="AK17" s="195" t="s">
        <v>25</v>
      </c>
      <c r="AN17" s="189" t="s">
        <v>18</v>
      </c>
      <c r="AR17" s="5"/>
      <c r="BE17" s="286"/>
      <c r="BS17" s="200" t="s">
        <v>29</v>
      </c>
    </row>
    <row r="18" spans="2:71" ht="6.95" customHeight="1" x14ac:dyDescent="0.2">
      <c r="B18" s="5"/>
      <c r="AR18" s="5"/>
      <c r="BE18" s="286"/>
      <c r="BS18" s="200" t="s">
        <v>6</v>
      </c>
    </row>
    <row r="19" spans="2:71" ht="12.75" x14ac:dyDescent="0.2">
      <c r="B19" s="5"/>
      <c r="D19" s="195" t="s">
        <v>30</v>
      </c>
      <c r="AK19" s="195" t="s">
        <v>24</v>
      </c>
      <c r="AN19" s="189" t="s">
        <v>18</v>
      </c>
      <c r="AR19" s="5"/>
      <c r="BE19" s="286"/>
      <c r="BS19" s="200" t="s">
        <v>6</v>
      </c>
    </row>
    <row r="20" spans="2:71" ht="12.75" x14ac:dyDescent="0.2">
      <c r="B20" s="5"/>
      <c r="E20" s="189"/>
      <c r="AK20" s="195" t="s">
        <v>25</v>
      </c>
      <c r="AN20" s="189" t="s">
        <v>18</v>
      </c>
      <c r="AR20" s="5"/>
      <c r="BE20" s="286"/>
      <c r="BS20" s="200" t="s">
        <v>29</v>
      </c>
    </row>
    <row r="21" spans="2:71" ht="6.95" customHeight="1" x14ac:dyDescent="0.2">
      <c r="B21" s="5"/>
      <c r="AR21" s="5"/>
      <c r="BE21" s="286"/>
    </row>
    <row r="22" spans="2:71" ht="12.75" x14ac:dyDescent="0.2">
      <c r="B22" s="5"/>
      <c r="D22" s="195" t="s">
        <v>31</v>
      </c>
      <c r="AR22" s="5"/>
      <c r="BE22" s="286"/>
    </row>
    <row r="23" spans="2:71" ht="12.75" x14ac:dyDescent="0.2">
      <c r="B23" s="5"/>
      <c r="E23" s="291" t="s">
        <v>32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5"/>
      <c r="BE23" s="286"/>
    </row>
    <row r="24" spans="2:71" ht="6.95" customHeight="1" x14ac:dyDescent="0.2">
      <c r="B24" s="5"/>
      <c r="AR24" s="5"/>
      <c r="BE24" s="286"/>
    </row>
    <row r="25" spans="2:71" ht="6.95" customHeight="1" x14ac:dyDescent="0.2">
      <c r="B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R25" s="5"/>
      <c r="BE25" s="286"/>
    </row>
    <row r="26" spans="2:71" s="204" customFormat="1" ht="12.75" x14ac:dyDescent="0.2">
      <c r="B26" s="203"/>
      <c r="D26" s="10" t="s">
        <v>33</v>
      </c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92">
        <f>ROUND(AG54,2)</f>
        <v>0</v>
      </c>
      <c r="AL26" s="293"/>
      <c r="AM26" s="293"/>
      <c r="AN26" s="293"/>
      <c r="AO26" s="293"/>
      <c r="AR26" s="203"/>
      <c r="BE26" s="286"/>
    </row>
    <row r="27" spans="2:71" s="204" customFormat="1" ht="6.95" customHeight="1" x14ac:dyDescent="0.2">
      <c r="B27" s="203"/>
      <c r="AR27" s="203"/>
      <c r="BE27" s="286"/>
    </row>
    <row r="28" spans="2:71" s="204" customFormat="1" ht="12.75" x14ac:dyDescent="0.2">
      <c r="B28" s="203"/>
      <c r="L28" s="294" t="s">
        <v>34</v>
      </c>
      <c r="M28" s="294"/>
      <c r="N28" s="294"/>
      <c r="O28" s="294"/>
      <c r="P28" s="294"/>
      <c r="W28" s="294" t="s">
        <v>35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36</v>
      </c>
      <c r="AL28" s="294"/>
      <c r="AM28" s="294"/>
      <c r="AN28" s="294"/>
      <c r="AO28" s="294"/>
      <c r="AR28" s="203"/>
      <c r="BE28" s="286"/>
    </row>
    <row r="29" spans="2:71" s="194" customFormat="1" ht="12.75" x14ac:dyDescent="0.2">
      <c r="B29" s="11"/>
      <c r="D29" s="195" t="s">
        <v>37</v>
      </c>
      <c r="F29" s="195" t="s">
        <v>38</v>
      </c>
      <c r="L29" s="295">
        <v>0.21</v>
      </c>
      <c r="M29" s="296"/>
      <c r="N29" s="296"/>
      <c r="O29" s="296"/>
      <c r="P29" s="296"/>
      <c r="W29" s="297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7">
        <f>ROUND(AV54, 2)</f>
        <v>0</v>
      </c>
      <c r="AL29" s="296"/>
      <c r="AM29" s="296"/>
      <c r="AN29" s="296"/>
      <c r="AO29" s="296"/>
      <c r="AR29" s="11"/>
      <c r="BE29" s="287"/>
    </row>
    <row r="30" spans="2:71" s="194" customFormat="1" ht="12.75" x14ac:dyDescent="0.2">
      <c r="B30" s="11"/>
      <c r="F30" s="195" t="s">
        <v>39</v>
      </c>
      <c r="L30" s="295">
        <v>0.15</v>
      </c>
      <c r="M30" s="296"/>
      <c r="N30" s="296"/>
      <c r="O30" s="296"/>
      <c r="P30" s="296"/>
      <c r="W30" s="297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7">
        <f>ROUND(AW54, 2)</f>
        <v>0</v>
      </c>
      <c r="AL30" s="296"/>
      <c r="AM30" s="296"/>
      <c r="AN30" s="296"/>
      <c r="AO30" s="296"/>
      <c r="AR30" s="11"/>
      <c r="BE30" s="287"/>
    </row>
    <row r="31" spans="2:71" s="194" customFormat="1" ht="12.75" hidden="1" x14ac:dyDescent="0.2">
      <c r="B31" s="11"/>
      <c r="F31" s="195" t="s">
        <v>40</v>
      </c>
      <c r="L31" s="295">
        <v>0.21</v>
      </c>
      <c r="M31" s="296"/>
      <c r="N31" s="296"/>
      <c r="O31" s="296"/>
      <c r="P31" s="296"/>
      <c r="W31" s="297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7">
        <v>0</v>
      </c>
      <c r="AL31" s="296"/>
      <c r="AM31" s="296"/>
      <c r="AN31" s="296"/>
      <c r="AO31" s="296"/>
      <c r="AR31" s="11"/>
      <c r="BE31" s="287"/>
    </row>
    <row r="32" spans="2:71" s="194" customFormat="1" ht="12.75" hidden="1" x14ac:dyDescent="0.2">
      <c r="B32" s="11"/>
      <c r="F32" s="195" t="s">
        <v>41</v>
      </c>
      <c r="L32" s="295">
        <v>0.15</v>
      </c>
      <c r="M32" s="296"/>
      <c r="N32" s="296"/>
      <c r="O32" s="296"/>
      <c r="P32" s="296"/>
      <c r="W32" s="297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7">
        <v>0</v>
      </c>
      <c r="AL32" s="296"/>
      <c r="AM32" s="296"/>
      <c r="AN32" s="296"/>
      <c r="AO32" s="296"/>
      <c r="AR32" s="11"/>
      <c r="BE32" s="287"/>
    </row>
    <row r="33" spans="2:44" s="194" customFormat="1" ht="12.75" hidden="1" x14ac:dyDescent="0.2">
      <c r="B33" s="11"/>
      <c r="F33" s="195" t="s">
        <v>42</v>
      </c>
      <c r="L33" s="295">
        <v>0</v>
      </c>
      <c r="M33" s="296"/>
      <c r="N33" s="296"/>
      <c r="O33" s="296"/>
      <c r="P33" s="296"/>
      <c r="W33" s="297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7">
        <v>0</v>
      </c>
      <c r="AL33" s="296"/>
      <c r="AM33" s="296"/>
      <c r="AN33" s="296"/>
      <c r="AO33" s="296"/>
      <c r="AR33" s="11"/>
    </row>
    <row r="34" spans="2:44" s="204" customFormat="1" ht="6.95" customHeight="1" x14ac:dyDescent="0.2">
      <c r="B34" s="203"/>
      <c r="AR34" s="203"/>
    </row>
    <row r="35" spans="2:44" s="204" customFormat="1" ht="15.75" x14ac:dyDescent="0.2">
      <c r="B35" s="203"/>
      <c r="C35" s="206"/>
      <c r="D35" s="12" t="s">
        <v>43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13" t="s">
        <v>44</v>
      </c>
      <c r="U35" s="207"/>
      <c r="V35" s="207"/>
      <c r="W35" s="207"/>
      <c r="X35" s="300" t="s">
        <v>45</v>
      </c>
      <c r="Y35" s="301"/>
      <c r="Z35" s="301"/>
      <c r="AA35" s="301"/>
      <c r="AB35" s="301"/>
      <c r="AC35" s="207"/>
      <c r="AD35" s="207"/>
      <c r="AE35" s="207"/>
      <c r="AF35" s="207"/>
      <c r="AG35" s="207"/>
      <c r="AH35" s="207"/>
      <c r="AI35" s="207"/>
      <c r="AJ35" s="207"/>
      <c r="AK35" s="302">
        <f>SUM(AK26:AK33)</f>
        <v>0</v>
      </c>
      <c r="AL35" s="301"/>
      <c r="AM35" s="301"/>
      <c r="AN35" s="301"/>
      <c r="AO35" s="303"/>
      <c r="AP35" s="206"/>
      <c r="AQ35" s="206"/>
      <c r="AR35" s="203"/>
    </row>
    <row r="36" spans="2:44" s="204" customFormat="1" ht="6.95" customHeight="1" x14ac:dyDescent="0.2">
      <c r="B36" s="203"/>
      <c r="AR36" s="203"/>
    </row>
    <row r="37" spans="2:44" s="204" customFormat="1" ht="6.95" customHeight="1" x14ac:dyDescent="0.2"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3"/>
    </row>
    <row r="41" spans="2:44" s="204" customFormat="1" ht="6.95" customHeight="1" x14ac:dyDescent="0.2"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03"/>
    </row>
    <row r="42" spans="2:44" s="204" customFormat="1" ht="18" x14ac:dyDescent="0.2">
      <c r="B42" s="203"/>
      <c r="C42" s="6" t="s">
        <v>46</v>
      </c>
      <c r="AR42" s="203"/>
    </row>
    <row r="43" spans="2:44" s="204" customFormat="1" ht="6.95" customHeight="1" x14ac:dyDescent="0.2">
      <c r="B43" s="203"/>
      <c r="AR43" s="203"/>
    </row>
    <row r="44" spans="2:44" s="186" customFormat="1" ht="12.75" x14ac:dyDescent="0.2">
      <c r="B44" s="14"/>
      <c r="C44" s="195" t="s">
        <v>12</v>
      </c>
      <c r="L44" s="186" t="str">
        <f>K5</f>
        <v>DPT05-01</v>
      </c>
      <c r="AR44" s="14"/>
    </row>
    <row r="45" spans="2:44" s="184" customFormat="1" ht="15" x14ac:dyDescent="0.2">
      <c r="B45" s="15"/>
      <c r="C45" s="16" t="s">
        <v>15</v>
      </c>
      <c r="L45" s="298" t="str">
        <f>K6</f>
        <v>ZŠ Litvínov - Hamr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15"/>
    </row>
    <row r="46" spans="2:44" s="204" customFormat="1" ht="6.95" customHeight="1" x14ac:dyDescent="0.2">
      <c r="B46" s="203"/>
      <c r="AR46" s="203"/>
    </row>
    <row r="47" spans="2:44" s="204" customFormat="1" ht="12.75" x14ac:dyDescent="0.2">
      <c r="B47" s="203"/>
      <c r="C47" s="195" t="s">
        <v>20</v>
      </c>
      <c r="L47" s="17" t="str">
        <f>IF(K8="","",K8)</f>
        <v xml:space="preserve"> </v>
      </c>
      <c r="AI47" s="195" t="s">
        <v>22</v>
      </c>
      <c r="AM47" s="304" t="str">
        <f>IF(AN8= "","",AN8)</f>
        <v>Vyplň</v>
      </c>
      <c r="AN47" s="304"/>
      <c r="AR47" s="203"/>
    </row>
    <row r="48" spans="2:44" s="204" customFormat="1" ht="6.95" customHeight="1" x14ac:dyDescent="0.2">
      <c r="B48" s="203"/>
      <c r="AR48" s="203"/>
    </row>
    <row r="49" spans="1:91" s="204" customFormat="1" ht="12.75" x14ac:dyDescent="0.2">
      <c r="B49" s="203"/>
      <c r="C49" s="195" t="s">
        <v>23</v>
      </c>
      <c r="L49" s="186" t="str">
        <f>IF(E11= "","",E11)</f>
        <v xml:space="preserve">Město Litvínov se sídlem Městský úřad Litvínov </v>
      </c>
      <c r="AI49" s="195" t="s">
        <v>27</v>
      </c>
      <c r="AM49" s="305" t="str">
        <f>IF(E17="","",E17)</f>
        <v>DPT projekty Ostrov</v>
      </c>
      <c r="AN49" s="306"/>
      <c r="AO49" s="306"/>
      <c r="AP49" s="306"/>
      <c r="AR49" s="203"/>
      <c r="AS49" s="307" t="s">
        <v>47</v>
      </c>
      <c r="AT49" s="308"/>
      <c r="AU49" s="53"/>
      <c r="AV49" s="53"/>
      <c r="AW49" s="53"/>
      <c r="AX49" s="53"/>
      <c r="AY49" s="53"/>
      <c r="AZ49" s="53"/>
      <c r="BA49" s="53"/>
      <c r="BB49" s="53"/>
      <c r="BC49" s="53"/>
      <c r="BD49" s="212"/>
    </row>
    <row r="50" spans="1:91" s="204" customFormat="1" ht="12.75" x14ac:dyDescent="0.2">
      <c r="B50" s="203"/>
      <c r="C50" s="195" t="s">
        <v>26</v>
      </c>
      <c r="L50" s="186" t="str">
        <f>IF(E14= "Vyplň údaj","",E14)</f>
        <v>Vyplň</v>
      </c>
      <c r="AI50" s="195" t="s">
        <v>30</v>
      </c>
      <c r="AM50" s="305" t="str">
        <f>IF(E20="","",E20)</f>
        <v/>
      </c>
      <c r="AN50" s="306"/>
      <c r="AO50" s="306"/>
      <c r="AP50" s="306"/>
      <c r="AR50" s="203"/>
      <c r="AS50" s="309"/>
      <c r="AT50" s="310"/>
      <c r="BD50" s="213"/>
    </row>
    <row r="51" spans="1:91" s="204" customFormat="1" ht="10.9" customHeight="1" x14ac:dyDescent="0.2">
      <c r="B51" s="203"/>
      <c r="AR51" s="203"/>
      <c r="AS51" s="309"/>
      <c r="AT51" s="310"/>
      <c r="BD51" s="213"/>
    </row>
    <row r="52" spans="1:91" s="204" customFormat="1" ht="36" x14ac:dyDescent="0.2">
      <c r="B52" s="203"/>
      <c r="C52" s="311" t="s">
        <v>48</v>
      </c>
      <c r="D52" s="312"/>
      <c r="E52" s="312"/>
      <c r="F52" s="312"/>
      <c r="G52" s="312"/>
      <c r="H52" s="214"/>
      <c r="I52" s="313" t="s">
        <v>49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4" t="s">
        <v>50</v>
      </c>
      <c r="AH52" s="312"/>
      <c r="AI52" s="312"/>
      <c r="AJ52" s="312"/>
      <c r="AK52" s="312"/>
      <c r="AL52" s="312"/>
      <c r="AM52" s="312"/>
      <c r="AN52" s="313" t="s">
        <v>51</v>
      </c>
      <c r="AO52" s="312"/>
      <c r="AP52" s="312"/>
      <c r="AQ52" s="18" t="s">
        <v>52</v>
      </c>
      <c r="AR52" s="203"/>
      <c r="AS52" s="19" t="s">
        <v>53</v>
      </c>
      <c r="AT52" s="20" t="s">
        <v>54</v>
      </c>
      <c r="AU52" s="20" t="s">
        <v>55</v>
      </c>
      <c r="AV52" s="20" t="s">
        <v>56</v>
      </c>
      <c r="AW52" s="20" t="s">
        <v>57</v>
      </c>
      <c r="AX52" s="20" t="s">
        <v>58</v>
      </c>
      <c r="AY52" s="20" t="s">
        <v>59</v>
      </c>
      <c r="AZ52" s="20" t="s">
        <v>60</v>
      </c>
      <c r="BA52" s="20" t="s">
        <v>61</v>
      </c>
      <c r="BB52" s="20" t="s">
        <v>62</v>
      </c>
      <c r="BC52" s="20" t="s">
        <v>63</v>
      </c>
      <c r="BD52" s="21" t="s">
        <v>64</v>
      </c>
    </row>
    <row r="53" spans="1:91" s="204" customFormat="1" ht="10.9" customHeight="1" x14ac:dyDescent="0.2">
      <c r="B53" s="203"/>
      <c r="AR53" s="203"/>
      <c r="AS53" s="215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212"/>
    </row>
    <row r="54" spans="1:91" s="216" customFormat="1" ht="15.75" x14ac:dyDescent="0.2">
      <c r="B54" s="22"/>
      <c r="C54" s="23" t="s">
        <v>65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315">
        <f>ROUND(SUM(AG55:AG61),2)</f>
        <v>0</v>
      </c>
      <c r="AH54" s="315"/>
      <c r="AI54" s="315"/>
      <c r="AJ54" s="315"/>
      <c r="AK54" s="315"/>
      <c r="AL54" s="315"/>
      <c r="AM54" s="315"/>
      <c r="AN54" s="316">
        <f t="shared" ref="AN54:AN61" si="0">SUM(AG54,AT54)</f>
        <v>0</v>
      </c>
      <c r="AO54" s="316"/>
      <c r="AP54" s="316"/>
      <c r="AQ54" s="25" t="s">
        <v>18</v>
      </c>
      <c r="AR54" s="22"/>
      <c r="AS54" s="26">
        <f>ROUND(SUM(AS55:AS61),2)</f>
        <v>0</v>
      </c>
      <c r="AT54" s="217">
        <f t="shared" ref="AT54:AT61" si="1">ROUND(SUM(AV54:AW54),2)</f>
        <v>0</v>
      </c>
      <c r="AU54" s="218">
        <f>ROUND(SUM(AU55:AU61),5)</f>
        <v>0</v>
      </c>
      <c r="AV54" s="217">
        <f>ROUND(AZ54*L29,2)</f>
        <v>0</v>
      </c>
      <c r="AW54" s="217">
        <f>ROUND(BA54*L30,2)</f>
        <v>0</v>
      </c>
      <c r="AX54" s="217">
        <f>ROUND(BB54*L29,2)</f>
        <v>0</v>
      </c>
      <c r="AY54" s="217">
        <f>ROUND(BC54*L30,2)</f>
        <v>0</v>
      </c>
      <c r="AZ54" s="217">
        <f>ROUND(SUM(AZ55:AZ61),2)</f>
        <v>0</v>
      </c>
      <c r="BA54" s="217">
        <f>ROUND(SUM(BA55:BA61),2)</f>
        <v>0</v>
      </c>
      <c r="BB54" s="217">
        <f>ROUND(SUM(BB55:BB61),2)</f>
        <v>0</v>
      </c>
      <c r="BC54" s="217">
        <f>ROUND(SUM(BC55:BC61),2)</f>
        <v>0</v>
      </c>
      <c r="BD54" s="27">
        <f>ROUND(SUM(BD55:BD61),2)</f>
        <v>0</v>
      </c>
      <c r="BS54" s="219" t="s">
        <v>66</v>
      </c>
      <c r="BT54" s="219" t="s">
        <v>67</v>
      </c>
      <c r="BU54" s="220" t="s">
        <v>68</v>
      </c>
      <c r="BV54" s="219" t="s">
        <v>69</v>
      </c>
      <c r="BW54" s="219" t="s">
        <v>5</v>
      </c>
      <c r="BX54" s="219" t="s">
        <v>70</v>
      </c>
      <c r="CL54" s="219" t="s">
        <v>18</v>
      </c>
    </row>
    <row r="55" spans="1:91" s="224" customFormat="1" ht="22.5" x14ac:dyDescent="0.2">
      <c r="A55" s="221" t="s">
        <v>71</v>
      </c>
      <c r="B55" s="28"/>
      <c r="C55" s="29"/>
      <c r="D55" s="317" t="s">
        <v>72</v>
      </c>
      <c r="E55" s="317"/>
      <c r="F55" s="317"/>
      <c r="G55" s="317"/>
      <c r="H55" s="317"/>
      <c r="I55" s="187"/>
      <c r="J55" s="317" t="s">
        <v>73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8">
        <f>'01 - Stavební část'!J30</f>
        <v>0</v>
      </c>
      <c r="AH55" s="319"/>
      <c r="AI55" s="319"/>
      <c r="AJ55" s="319"/>
      <c r="AK55" s="319"/>
      <c r="AL55" s="319"/>
      <c r="AM55" s="319"/>
      <c r="AN55" s="318">
        <f t="shared" si="0"/>
        <v>0</v>
      </c>
      <c r="AO55" s="319"/>
      <c r="AP55" s="319"/>
      <c r="AQ55" s="30" t="s">
        <v>74</v>
      </c>
      <c r="AR55" s="28"/>
      <c r="AS55" s="31">
        <v>0</v>
      </c>
      <c r="AT55" s="222">
        <f t="shared" si="1"/>
        <v>0</v>
      </c>
      <c r="AU55" s="223">
        <f>'[1]01 - Stavební část'!P115</f>
        <v>0</v>
      </c>
      <c r="AV55" s="222">
        <f>'[1]01 - Stavební část'!J33</f>
        <v>0</v>
      </c>
      <c r="AW55" s="222">
        <f>'[1]01 - Stavební část'!J34</f>
        <v>0</v>
      </c>
      <c r="AX55" s="222">
        <f>'[1]01 - Stavební část'!J35</f>
        <v>0</v>
      </c>
      <c r="AY55" s="222">
        <f>'[1]01 - Stavební část'!J36</f>
        <v>0</v>
      </c>
      <c r="AZ55" s="222">
        <f>'[1]01 - Stavební část'!F33</f>
        <v>0</v>
      </c>
      <c r="BA55" s="222">
        <f>'[1]01 - Stavební část'!F34</f>
        <v>0</v>
      </c>
      <c r="BB55" s="222">
        <f>'[1]01 - Stavební část'!F35</f>
        <v>0</v>
      </c>
      <c r="BC55" s="222">
        <f>'[1]01 - Stavební část'!F36</f>
        <v>0</v>
      </c>
      <c r="BD55" s="32">
        <f>'[1]01 - Stavební část'!F37</f>
        <v>0</v>
      </c>
      <c r="BT55" s="225" t="s">
        <v>75</v>
      </c>
      <c r="BV55" s="225" t="s">
        <v>69</v>
      </c>
      <c r="BW55" s="225" t="s">
        <v>76</v>
      </c>
      <c r="BX55" s="225" t="s">
        <v>5</v>
      </c>
      <c r="CL55" s="225" t="s">
        <v>18</v>
      </c>
      <c r="CM55" s="225" t="s">
        <v>77</v>
      </c>
    </row>
    <row r="56" spans="1:91" s="224" customFormat="1" ht="22.5" x14ac:dyDescent="0.2">
      <c r="A56" s="221" t="s">
        <v>71</v>
      </c>
      <c r="B56" s="28"/>
      <c r="C56" s="29"/>
      <c r="D56" s="317" t="s">
        <v>78</v>
      </c>
      <c r="E56" s="317"/>
      <c r="F56" s="317"/>
      <c r="G56" s="317"/>
      <c r="H56" s="317"/>
      <c r="I56" s="187"/>
      <c r="J56" s="317" t="s">
        <v>79</v>
      </c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8">
        <f>'02 - Vytápění'!J30</f>
        <v>0</v>
      </c>
      <c r="AH56" s="319"/>
      <c r="AI56" s="319"/>
      <c r="AJ56" s="319"/>
      <c r="AK56" s="319"/>
      <c r="AL56" s="319"/>
      <c r="AM56" s="319"/>
      <c r="AN56" s="318">
        <f t="shared" si="0"/>
        <v>0</v>
      </c>
      <c r="AO56" s="319"/>
      <c r="AP56" s="319"/>
      <c r="AQ56" s="30" t="s">
        <v>74</v>
      </c>
      <c r="AR56" s="28"/>
      <c r="AS56" s="31">
        <v>0</v>
      </c>
      <c r="AT56" s="222">
        <f t="shared" si="1"/>
        <v>0</v>
      </c>
      <c r="AU56" s="223">
        <f>'[1]02 - Vytápění'!P86</f>
        <v>0</v>
      </c>
      <c r="AV56" s="222">
        <f>'[1]02 - Vytápění'!J33</f>
        <v>0</v>
      </c>
      <c r="AW56" s="222">
        <f>'[1]02 - Vytápění'!J34</f>
        <v>0</v>
      </c>
      <c r="AX56" s="222">
        <f>'[1]02 - Vytápění'!J35</f>
        <v>0</v>
      </c>
      <c r="AY56" s="222">
        <f>'[1]02 - Vytápění'!J36</f>
        <v>0</v>
      </c>
      <c r="AZ56" s="222">
        <f>'[1]02 - Vytápění'!F33</f>
        <v>0</v>
      </c>
      <c r="BA56" s="222">
        <f>'[1]02 - Vytápění'!F34</f>
        <v>0</v>
      </c>
      <c r="BB56" s="222">
        <f>'[1]02 - Vytápění'!F35</f>
        <v>0</v>
      </c>
      <c r="BC56" s="222">
        <f>'[1]02 - Vytápění'!F36</f>
        <v>0</v>
      </c>
      <c r="BD56" s="32">
        <f>'[1]02 - Vytápění'!F37</f>
        <v>0</v>
      </c>
      <c r="BT56" s="225" t="s">
        <v>75</v>
      </c>
      <c r="BV56" s="225" t="s">
        <v>69</v>
      </c>
      <c r="BW56" s="225" t="s">
        <v>80</v>
      </c>
      <c r="BX56" s="225" t="s">
        <v>5</v>
      </c>
      <c r="CL56" s="225" t="s">
        <v>18</v>
      </c>
      <c r="CM56" s="225" t="s">
        <v>77</v>
      </c>
    </row>
    <row r="57" spans="1:91" s="224" customFormat="1" ht="22.5" x14ac:dyDescent="0.2">
      <c r="A57" s="221" t="s">
        <v>71</v>
      </c>
      <c r="B57" s="28"/>
      <c r="C57" s="29"/>
      <c r="D57" s="317" t="s">
        <v>81</v>
      </c>
      <c r="E57" s="317"/>
      <c r="F57" s="317"/>
      <c r="G57" s="317"/>
      <c r="H57" s="317"/>
      <c r="I57" s="187"/>
      <c r="J57" s="317" t="s">
        <v>82</v>
      </c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8">
        <f>'03 - ZTI'!J30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30" t="s">
        <v>74</v>
      </c>
      <c r="AR57" s="28"/>
      <c r="AS57" s="31">
        <v>0</v>
      </c>
      <c r="AT57" s="222">
        <f t="shared" si="1"/>
        <v>0</v>
      </c>
      <c r="AU57" s="223">
        <f>'[1]03 - ZTI'!P86</f>
        <v>0</v>
      </c>
      <c r="AV57" s="222">
        <f>'[1]03 - ZTI'!J33</f>
        <v>0</v>
      </c>
      <c r="AW57" s="222">
        <f>'[1]03 - ZTI'!J34</f>
        <v>0</v>
      </c>
      <c r="AX57" s="222">
        <f>'[1]03 - ZTI'!J35</f>
        <v>0</v>
      </c>
      <c r="AY57" s="222">
        <f>'[1]03 - ZTI'!J36</f>
        <v>0</v>
      </c>
      <c r="AZ57" s="222">
        <f>'[1]03 - ZTI'!F33</f>
        <v>0</v>
      </c>
      <c r="BA57" s="222">
        <f>'[1]03 - ZTI'!F34</f>
        <v>0</v>
      </c>
      <c r="BB57" s="222">
        <f>'[1]03 - ZTI'!F35</f>
        <v>0</v>
      </c>
      <c r="BC57" s="222">
        <f>'[1]03 - ZTI'!F36</f>
        <v>0</v>
      </c>
      <c r="BD57" s="32">
        <f>'[1]03 - ZTI'!F37</f>
        <v>0</v>
      </c>
      <c r="BT57" s="225" t="s">
        <v>75</v>
      </c>
      <c r="BV57" s="225" t="s">
        <v>69</v>
      </c>
      <c r="BW57" s="225" t="s">
        <v>83</v>
      </c>
      <c r="BX57" s="225" t="s">
        <v>5</v>
      </c>
      <c r="CL57" s="225" t="s">
        <v>18</v>
      </c>
      <c r="CM57" s="225" t="s">
        <v>77</v>
      </c>
    </row>
    <row r="58" spans="1:91" s="224" customFormat="1" ht="22.5" x14ac:dyDescent="0.2">
      <c r="A58" s="221" t="s">
        <v>71</v>
      </c>
      <c r="B58" s="28"/>
      <c r="C58" s="29"/>
      <c r="D58" s="317" t="s">
        <v>84</v>
      </c>
      <c r="E58" s="317"/>
      <c r="F58" s="317"/>
      <c r="G58" s="317"/>
      <c r="H58" s="317"/>
      <c r="I58" s="187"/>
      <c r="J58" s="317" t="s">
        <v>85</v>
      </c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8">
        <f>'04 - Vzduchotechnika'!J30</f>
        <v>0</v>
      </c>
      <c r="AH58" s="319"/>
      <c r="AI58" s="319"/>
      <c r="AJ58" s="319"/>
      <c r="AK58" s="319"/>
      <c r="AL58" s="319"/>
      <c r="AM58" s="319"/>
      <c r="AN58" s="318">
        <f t="shared" si="0"/>
        <v>0</v>
      </c>
      <c r="AO58" s="319"/>
      <c r="AP58" s="319"/>
      <c r="AQ58" s="30" t="s">
        <v>74</v>
      </c>
      <c r="AR58" s="28"/>
      <c r="AS58" s="31">
        <v>0</v>
      </c>
      <c r="AT58" s="222">
        <f t="shared" si="1"/>
        <v>0</v>
      </c>
      <c r="AU58" s="223">
        <f>'[1]04 - Vzduchotechnika'!P84</f>
        <v>0</v>
      </c>
      <c r="AV58" s="222">
        <f>'[1]04 - Vzduchotechnika'!J33</f>
        <v>0</v>
      </c>
      <c r="AW58" s="222">
        <f>'[1]04 - Vzduchotechnika'!J34</f>
        <v>0</v>
      </c>
      <c r="AX58" s="222">
        <f>'[1]04 - Vzduchotechnika'!J35</f>
        <v>0</v>
      </c>
      <c r="AY58" s="222">
        <f>'[1]04 - Vzduchotechnika'!J36</f>
        <v>0</v>
      </c>
      <c r="AZ58" s="222">
        <f>'[1]04 - Vzduchotechnika'!F33</f>
        <v>0</v>
      </c>
      <c r="BA58" s="222">
        <f>'[1]04 - Vzduchotechnika'!F34</f>
        <v>0</v>
      </c>
      <c r="BB58" s="222">
        <f>'[1]04 - Vzduchotechnika'!F35</f>
        <v>0</v>
      </c>
      <c r="BC58" s="222">
        <f>'[1]04 - Vzduchotechnika'!F36</f>
        <v>0</v>
      </c>
      <c r="BD58" s="32">
        <f>'[1]04 - Vzduchotechnika'!F37</f>
        <v>0</v>
      </c>
      <c r="BT58" s="225" t="s">
        <v>75</v>
      </c>
      <c r="BV58" s="225" t="s">
        <v>69</v>
      </c>
      <c r="BW58" s="225" t="s">
        <v>86</v>
      </c>
      <c r="BX58" s="225" t="s">
        <v>5</v>
      </c>
      <c r="CL58" s="225" t="s">
        <v>18</v>
      </c>
      <c r="CM58" s="225" t="s">
        <v>77</v>
      </c>
    </row>
    <row r="59" spans="1:91" s="224" customFormat="1" ht="22.5" x14ac:dyDescent="0.2">
      <c r="A59" s="221" t="s">
        <v>71</v>
      </c>
      <c r="B59" s="28"/>
      <c r="C59" s="29"/>
      <c r="D59" s="317" t="s">
        <v>87</v>
      </c>
      <c r="E59" s="317"/>
      <c r="F59" s="317"/>
      <c r="G59" s="317"/>
      <c r="H59" s="317"/>
      <c r="I59" s="187"/>
      <c r="J59" s="317" t="s">
        <v>88</v>
      </c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8">
        <f>'05 - Silnoproud'!J30</f>
        <v>0</v>
      </c>
      <c r="AH59" s="319"/>
      <c r="AI59" s="319"/>
      <c r="AJ59" s="319"/>
      <c r="AK59" s="319"/>
      <c r="AL59" s="319"/>
      <c r="AM59" s="319"/>
      <c r="AN59" s="318">
        <f t="shared" si="0"/>
        <v>0</v>
      </c>
      <c r="AO59" s="319"/>
      <c r="AP59" s="319"/>
      <c r="AQ59" s="30" t="s">
        <v>74</v>
      </c>
      <c r="AR59" s="28"/>
      <c r="AS59" s="31">
        <v>0</v>
      </c>
      <c r="AT59" s="222">
        <f t="shared" si="1"/>
        <v>0</v>
      </c>
      <c r="AU59" s="223">
        <f>'[1]05 - Silnoproud'!P86</f>
        <v>0</v>
      </c>
      <c r="AV59" s="222">
        <f>'[1]05 - Silnoproud'!J33</f>
        <v>0</v>
      </c>
      <c r="AW59" s="222">
        <f>'[1]05 - Silnoproud'!J34</f>
        <v>0</v>
      </c>
      <c r="AX59" s="222">
        <f>'[1]05 - Silnoproud'!J35</f>
        <v>0</v>
      </c>
      <c r="AY59" s="222">
        <f>'[1]05 - Silnoproud'!J36</f>
        <v>0</v>
      </c>
      <c r="AZ59" s="222">
        <f>'[1]05 - Silnoproud'!F33</f>
        <v>0</v>
      </c>
      <c r="BA59" s="222">
        <f>'[1]05 - Silnoproud'!F34</f>
        <v>0</v>
      </c>
      <c r="BB59" s="222">
        <f>'[1]05 - Silnoproud'!F35</f>
        <v>0</v>
      </c>
      <c r="BC59" s="222">
        <f>'[1]05 - Silnoproud'!F36</f>
        <v>0</v>
      </c>
      <c r="BD59" s="32">
        <f>'[1]05 - Silnoproud'!F37</f>
        <v>0</v>
      </c>
      <c r="BT59" s="225" t="s">
        <v>75</v>
      </c>
      <c r="BV59" s="225" t="s">
        <v>69</v>
      </c>
      <c r="BW59" s="225" t="s">
        <v>89</v>
      </c>
      <c r="BX59" s="225" t="s">
        <v>5</v>
      </c>
      <c r="CL59" s="225" t="s">
        <v>18</v>
      </c>
      <c r="CM59" s="225" t="s">
        <v>77</v>
      </c>
    </row>
    <row r="60" spans="1:91" s="224" customFormat="1" ht="22.5" x14ac:dyDescent="0.2">
      <c r="A60" s="221" t="s">
        <v>71</v>
      </c>
      <c r="B60" s="28"/>
      <c r="C60" s="29"/>
      <c r="D60" s="317" t="s">
        <v>90</v>
      </c>
      <c r="E60" s="317"/>
      <c r="F60" s="317"/>
      <c r="G60" s="317"/>
      <c r="H60" s="317"/>
      <c r="I60" s="187"/>
      <c r="J60" s="317" t="s">
        <v>91</v>
      </c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8">
        <f>'06 - Slaboproud'!J30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30" t="s">
        <v>74</v>
      </c>
      <c r="AR60" s="28"/>
      <c r="AS60" s="31">
        <v>0</v>
      </c>
      <c r="AT60" s="222">
        <f t="shared" si="1"/>
        <v>0</v>
      </c>
      <c r="AU60" s="223">
        <f>'[1]06 - Slaboproud'!P85</f>
        <v>0</v>
      </c>
      <c r="AV60" s="222">
        <f>'[1]06 - Slaboproud'!J33</f>
        <v>0</v>
      </c>
      <c r="AW60" s="222">
        <f>'[1]06 - Slaboproud'!J34</f>
        <v>0</v>
      </c>
      <c r="AX60" s="222">
        <f>'[1]06 - Slaboproud'!J35</f>
        <v>0</v>
      </c>
      <c r="AY60" s="222">
        <f>'[1]06 - Slaboproud'!J36</f>
        <v>0</v>
      </c>
      <c r="AZ60" s="222">
        <f>'[1]06 - Slaboproud'!F33</f>
        <v>0</v>
      </c>
      <c r="BA60" s="222">
        <f>'[1]06 - Slaboproud'!F34</f>
        <v>0</v>
      </c>
      <c r="BB60" s="222">
        <f>'[1]06 - Slaboproud'!F35</f>
        <v>0</v>
      </c>
      <c r="BC60" s="222">
        <f>'[1]06 - Slaboproud'!F36</f>
        <v>0</v>
      </c>
      <c r="BD60" s="32">
        <f>'[1]06 - Slaboproud'!F37</f>
        <v>0</v>
      </c>
      <c r="BT60" s="225" t="s">
        <v>75</v>
      </c>
      <c r="BV60" s="225" t="s">
        <v>69</v>
      </c>
      <c r="BW60" s="225" t="s">
        <v>92</v>
      </c>
      <c r="BX60" s="225" t="s">
        <v>5</v>
      </c>
      <c r="CL60" s="225" t="s">
        <v>18</v>
      </c>
      <c r="CM60" s="225" t="s">
        <v>77</v>
      </c>
    </row>
    <row r="61" spans="1:91" s="224" customFormat="1" ht="22.5" x14ac:dyDescent="0.2">
      <c r="A61" s="221" t="s">
        <v>71</v>
      </c>
      <c r="B61" s="28"/>
      <c r="C61" s="29"/>
      <c r="D61" s="317" t="s">
        <v>93</v>
      </c>
      <c r="E61" s="317"/>
      <c r="F61" s="317"/>
      <c r="G61" s="317"/>
      <c r="H61" s="317"/>
      <c r="I61" s="187"/>
      <c r="J61" s="317" t="s">
        <v>94</v>
      </c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8">
        <f>'07 - Vedlejší náklady'!J30</f>
        <v>0</v>
      </c>
      <c r="AH61" s="319"/>
      <c r="AI61" s="319"/>
      <c r="AJ61" s="319"/>
      <c r="AK61" s="319"/>
      <c r="AL61" s="319"/>
      <c r="AM61" s="319"/>
      <c r="AN61" s="318">
        <f t="shared" si="0"/>
        <v>0</v>
      </c>
      <c r="AO61" s="319"/>
      <c r="AP61" s="319"/>
      <c r="AQ61" s="30" t="s">
        <v>74</v>
      </c>
      <c r="AR61" s="28"/>
      <c r="AS61" s="33">
        <v>0</v>
      </c>
      <c r="AT61" s="34">
        <f t="shared" si="1"/>
        <v>0</v>
      </c>
      <c r="AU61" s="35">
        <f>'[1]07 - Vedlejší náklady'!P80</f>
        <v>0</v>
      </c>
      <c r="AV61" s="34">
        <f>'[1]07 - Vedlejší náklady'!J33</f>
        <v>0</v>
      </c>
      <c r="AW61" s="34">
        <f>'[1]07 - Vedlejší náklady'!J34</f>
        <v>0</v>
      </c>
      <c r="AX61" s="34">
        <f>'[1]07 - Vedlejší náklady'!J35</f>
        <v>0</v>
      </c>
      <c r="AY61" s="34">
        <f>'[1]07 - Vedlejší náklady'!J36</f>
        <v>0</v>
      </c>
      <c r="AZ61" s="34">
        <f>'[1]07 - Vedlejší náklady'!F33</f>
        <v>0</v>
      </c>
      <c r="BA61" s="34">
        <f>'[1]07 - Vedlejší náklady'!F34</f>
        <v>0</v>
      </c>
      <c r="BB61" s="34">
        <f>'[1]07 - Vedlejší náklady'!F35</f>
        <v>0</v>
      </c>
      <c r="BC61" s="34">
        <f>'[1]07 - Vedlejší náklady'!F36</f>
        <v>0</v>
      </c>
      <c r="BD61" s="36">
        <f>'[1]07 - Vedlejší náklady'!F37</f>
        <v>0</v>
      </c>
      <c r="BT61" s="225" t="s">
        <v>75</v>
      </c>
      <c r="BV61" s="225" t="s">
        <v>69</v>
      </c>
      <c r="BW61" s="225" t="s">
        <v>95</v>
      </c>
      <c r="BX61" s="225" t="s">
        <v>5</v>
      </c>
      <c r="CL61" s="225" t="s">
        <v>96</v>
      </c>
      <c r="CM61" s="225" t="s">
        <v>77</v>
      </c>
    </row>
    <row r="62" spans="1:91" s="204" customFormat="1" ht="30" customHeight="1" x14ac:dyDescent="0.2">
      <c r="B62" s="203"/>
      <c r="AR62" s="203"/>
    </row>
    <row r="63" spans="1:91" s="204" customFormat="1" ht="6.95" customHeight="1" x14ac:dyDescent="0.2"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3"/>
    </row>
  </sheetData>
  <sheetProtection algorithmName="SHA-512" hashValue="EolQeIPBPZ5rSIW96KoCBwcsiYQa2oTbrEqeb6FOUXPKs7e1lpOgXZoqaCZw0AROmO610JJnbAHUkY/3lTXuSw==" saltValue="0ANUjwVKCiSBlylGuThwsQ==" spinCount="100000" sheet="1" objects="1" scenarios="1" selectLockedCells="1"/>
  <mergeCells count="66">
    <mergeCell ref="D60:H60"/>
    <mergeCell ref="J60:AF60"/>
    <mergeCell ref="AG60:AM60"/>
    <mergeCell ref="AN60:AP60"/>
    <mergeCell ref="D61:H61"/>
    <mergeCell ref="J61:AF61"/>
    <mergeCell ref="AG61:AM61"/>
    <mergeCell ref="AN61:AP61"/>
    <mergeCell ref="D58:H58"/>
    <mergeCell ref="J58:AF58"/>
    <mergeCell ref="AG58:AM58"/>
    <mergeCell ref="AN58:AP58"/>
    <mergeCell ref="D59:H59"/>
    <mergeCell ref="J59:AF59"/>
    <mergeCell ref="AG59:AM59"/>
    <mergeCell ref="AN59:AP59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01 - Stavební část'!C2" display="/" xr:uid="{5982870D-E1C8-47EE-9235-1A208F5F07A5}"/>
    <hyperlink ref="A56" location="'02 - Vytápění'!C2" display="/" xr:uid="{C1A7D0CB-FDAF-4BA0-81A2-E9C358C60DBD}"/>
    <hyperlink ref="A57" location="'03 - ZTI'!C2" display="/" xr:uid="{B23E4CD3-9DA9-432B-BE99-1ECAC8F562EE}"/>
    <hyperlink ref="A58" location="'04 - Vzduchotechnika'!C2" display="/" xr:uid="{F697F858-9D66-4178-A41C-B7522991D203}"/>
    <hyperlink ref="A59" location="'05 - Silnoproud'!C2" display="/" xr:uid="{2334544F-27CE-4303-ACF5-229DB55F3038}"/>
    <hyperlink ref="A60" location="'06 - Slaboproud'!C2" display="/" xr:uid="{4C4CCA97-1A66-4E20-994E-36D20EC24E53}"/>
    <hyperlink ref="A61" location="'07 - Vedlejší náklady'!C2" display="/" xr:uid="{9257AD17-2BAA-4D62-B2E6-DF3DC2AA470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A3E6-212C-407F-9516-77F241D9275D}">
  <dimension ref="B2:BM1415"/>
  <sheetViews>
    <sheetView showGridLines="0" tabSelected="1" topLeftCell="A1057" workbookViewId="0">
      <selection activeCell="I118" sqref="I118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76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99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21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">
        <v>18</v>
      </c>
      <c r="L20" s="203"/>
    </row>
    <row r="21" spans="2:12" s="204" customFormat="1" ht="18" customHeight="1" x14ac:dyDescent="0.2">
      <c r="B21" s="203"/>
      <c r="E21" s="189" t="str">
        <f>IF('Rekapitulace stavby'!E17="","",'Rekapitulace stavby'!E17)</f>
        <v>DPT projekty Ostrov</v>
      </c>
      <c r="I21" s="195" t="s">
        <v>25</v>
      </c>
      <c r="J21" s="189" t="s">
        <v>18</v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ROUND(J115,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ROUND((SUM(BE115:BE1414)),  2)</f>
        <v>0</v>
      </c>
      <c r="I33" s="233">
        <v>0.21</v>
      </c>
      <c r="J33" s="232">
        <f>ROUND(((SUM(BE115:BE1414))*I33),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ROUND((SUM(BF115:BF1414)),  2)</f>
        <v>0</v>
      </c>
      <c r="I34" s="233">
        <v>0.15</v>
      </c>
      <c r="J34" s="232">
        <f>ROUND(((SUM(BF115:BF1414))*I34),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ROUND((SUM(BG115:BG1414)),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ROUND((SUM(BH115:BH1414)),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ROUND((SUM(BI115:BI1414)),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01 - Stavební část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 xml:space="preserve"> 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J115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104</v>
      </c>
      <c r="E60" s="43"/>
      <c r="F60" s="43"/>
      <c r="G60" s="43"/>
      <c r="H60" s="43"/>
      <c r="I60" s="43"/>
      <c r="J60" s="44">
        <f>J116</f>
        <v>0</v>
      </c>
      <c r="L60" s="40"/>
    </row>
    <row r="61" spans="2:47" s="46" customFormat="1" ht="19.899999999999999" customHeight="1" x14ac:dyDescent="0.2">
      <c r="B61" s="45"/>
      <c r="D61" s="47" t="s">
        <v>105</v>
      </c>
      <c r="E61" s="48"/>
      <c r="F61" s="48"/>
      <c r="G61" s="48"/>
      <c r="H61" s="48"/>
      <c r="I61" s="48"/>
      <c r="J61" s="49">
        <f>J117</f>
        <v>0</v>
      </c>
      <c r="L61" s="45"/>
    </row>
    <row r="62" spans="2:47" s="46" customFormat="1" ht="19.899999999999999" customHeight="1" x14ac:dyDescent="0.2">
      <c r="B62" s="45"/>
      <c r="D62" s="47" t="s">
        <v>106</v>
      </c>
      <c r="E62" s="48"/>
      <c r="F62" s="48"/>
      <c r="G62" s="48"/>
      <c r="H62" s="48"/>
      <c r="I62" s="48"/>
      <c r="J62" s="49">
        <f>J149</f>
        <v>0</v>
      </c>
      <c r="L62" s="45"/>
    </row>
    <row r="63" spans="2:47" s="46" customFormat="1" ht="19.899999999999999" customHeight="1" x14ac:dyDescent="0.2">
      <c r="B63" s="45"/>
      <c r="D63" s="47" t="s">
        <v>107</v>
      </c>
      <c r="E63" s="48"/>
      <c r="F63" s="48"/>
      <c r="G63" s="48"/>
      <c r="H63" s="48"/>
      <c r="I63" s="48"/>
      <c r="J63" s="49">
        <f>J173</f>
        <v>0</v>
      </c>
      <c r="L63" s="45"/>
    </row>
    <row r="64" spans="2:47" s="46" customFormat="1" ht="19.899999999999999" customHeight="1" x14ac:dyDescent="0.2">
      <c r="B64" s="45"/>
      <c r="D64" s="47" t="s">
        <v>108</v>
      </c>
      <c r="E64" s="48"/>
      <c r="F64" s="48"/>
      <c r="G64" s="48"/>
      <c r="H64" s="48"/>
      <c r="I64" s="48"/>
      <c r="J64" s="49">
        <f>J185</f>
        <v>0</v>
      </c>
      <c r="L64" s="45"/>
    </row>
    <row r="65" spans="2:12" s="46" customFormat="1" ht="19.899999999999999" customHeight="1" x14ac:dyDescent="0.2">
      <c r="B65" s="45"/>
      <c r="D65" s="47" t="s">
        <v>109</v>
      </c>
      <c r="E65" s="48"/>
      <c r="F65" s="48"/>
      <c r="G65" s="48"/>
      <c r="H65" s="48"/>
      <c r="I65" s="48"/>
      <c r="J65" s="49">
        <f>J276</f>
        <v>0</v>
      </c>
      <c r="L65" s="45"/>
    </row>
    <row r="66" spans="2:12" s="46" customFormat="1" ht="19.899999999999999" customHeight="1" x14ac:dyDescent="0.2">
      <c r="B66" s="45"/>
      <c r="D66" s="47" t="s">
        <v>110</v>
      </c>
      <c r="E66" s="48"/>
      <c r="F66" s="48"/>
      <c r="G66" s="48"/>
      <c r="H66" s="48"/>
      <c r="I66" s="48"/>
      <c r="J66" s="49">
        <f>J312</f>
        <v>0</v>
      </c>
      <c r="L66" s="45"/>
    </row>
    <row r="67" spans="2:12" s="46" customFormat="1" ht="19.899999999999999" customHeight="1" x14ac:dyDescent="0.2">
      <c r="B67" s="45"/>
      <c r="D67" s="47" t="s">
        <v>111</v>
      </c>
      <c r="E67" s="48"/>
      <c r="F67" s="48"/>
      <c r="G67" s="48"/>
      <c r="H67" s="48"/>
      <c r="I67" s="48"/>
      <c r="J67" s="49">
        <f>J547</f>
        <v>0</v>
      </c>
      <c r="L67" s="45"/>
    </row>
    <row r="68" spans="2:12" s="46" customFormat="1" ht="19.899999999999999" customHeight="1" x14ac:dyDescent="0.2">
      <c r="B68" s="45"/>
      <c r="D68" s="47" t="s">
        <v>112</v>
      </c>
      <c r="E68" s="48"/>
      <c r="F68" s="48"/>
      <c r="G68" s="48"/>
      <c r="H68" s="48"/>
      <c r="I68" s="48"/>
      <c r="J68" s="49">
        <f>J550</f>
        <v>0</v>
      </c>
      <c r="L68" s="45"/>
    </row>
    <row r="69" spans="2:12" s="46" customFormat="1" ht="19.899999999999999" customHeight="1" x14ac:dyDescent="0.2">
      <c r="B69" s="45"/>
      <c r="D69" s="47" t="s">
        <v>113</v>
      </c>
      <c r="E69" s="48"/>
      <c r="F69" s="48"/>
      <c r="G69" s="48"/>
      <c r="H69" s="48"/>
      <c r="I69" s="48"/>
      <c r="J69" s="49">
        <f>J556</f>
        <v>0</v>
      </c>
      <c r="L69" s="45"/>
    </row>
    <row r="70" spans="2:12" s="46" customFormat="1" ht="19.899999999999999" customHeight="1" x14ac:dyDescent="0.2">
      <c r="B70" s="45"/>
      <c r="D70" s="47" t="s">
        <v>114</v>
      </c>
      <c r="E70" s="48"/>
      <c r="F70" s="48"/>
      <c r="G70" s="48"/>
      <c r="H70" s="48"/>
      <c r="I70" s="48"/>
      <c r="J70" s="49">
        <f>J568</f>
        <v>0</v>
      </c>
      <c r="L70" s="45"/>
    </row>
    <row r="71" spans="2:12" s="46" customFormat="1" ht="19.899999999999999" customHeight="1" x14ac:dyDescent="0.2">
      <c r="B71" s="45"/>
      <c r="D71" s="47" t="s">
        <v>115</v>
      </c>
      <c r="E71" s="48"/>
      <c r="F71" s="48"/>
      <c r="G71" s="48"/>
      <c r="H71" s="48"/>
      <c r="I71" s="48"/>
      <c r="J71" s="49">
        <f>J599</f>
        <v>0</v>
      </c>
      <c r="L71" s="45"/>
    </row>
    <row r="72" spans="2:12" s="46" customFormat="1" ht="19.899999999999999" customHeight="1" x14ac:dyDescent="0.2">
      <c r="B72" s="45"/>
      <c r="D72" s="47" t="s">
        <v>116</v>
      </c>
      <c r="E72" s="48"/>
      <c r="F72" s="48"/>
      <c r="G72" s="48"/>
      <c r="H72" s="48"/>
      <c r="I72" s="48"/>
      <c r="J72" s="49">
        <f>J625</f>
        <v>0</v>
      </c>
      <c r="L72" s="45"/>
    </row>
    <row r="73" spans="2:12" s="46" customFormat="1" ht="19.899999999999999" customHeight="1" x14ac:dyDescent="0.2">
      <c r="B73" s="45"/>
      <c r="D73" s="47" t="s">
        <v>117</v>
      </c>
      <c r="E73" s="48"/>
      <c r="F73" s="48"/>
      <c r="G73" s="48"/>
      <c r="H73" s="48"/>
      <c r="I73" s="48"/>
      <c r="J73" s="49">
        <f>J721</f>
        <v>0</v>
      </c>
      <c r="L73" s="45"/>
    </row>
    <row r="74" spans="2:12" s="46" customFormat="1" ht="19.899999999999999" customHeight="1" x14ac:dyDescent="0.2">
      <c r="B74" s="45"/>
      <c r="D74" s="47" t="s">
        <v>118</v>
      </c>
      <c r="E74" s="48"/>
      <c r="F74" s="48"/>
      <c r="G74" s="48"/>
      <c r="H74" s="48"/>
      <c r="I74" s="48"/>
      <c r="J74" s="49">
        <f>J760</f>
        <v>0</v>
      </c>
      <c r="L74" s="45"/>
    </row>
    <row r="75" spans="2:12" s="41" customFormat="1" ht="24.95" customHeight="1" x14ac:dyDescent="0.2">
      <c r="B75" s="40"/>
      <c r="D75" s="42" t="s">
        <v>119</v>
      </c>
      <c r="E75" s="43"/>
      <c r="F75" s="43"/>
      <c r="G75" s="43"/>
      <c r="H75" s="43"/>
      <c r="I75" s="43"/>
      <c r="J75" s="44">
        <f>J777</f>
        <v>0</v>
      </c>
      <c r="L75" s="40"/>
    </row>
    <row r="76" spans="2:12" s="46" customFormat="1" ht="19.899999999999999" customHeight="1" x14ac:dyDescent="0.2">
      <c r="B76" s="45"/>
      <c r="D76" s="47" t="s">
        <v>120</v>
      </c>
      <c r="E76" s="48"/>
      <c r="F76" s="48"/>
      <c r="G76" s="48"/>
      <c r="H76" s="48"/>
      <c r="I76" s="48"/>
      <c r="J76" s="49">
        <f>J778</f>
        <v>0</v>
      </c>
      <c r="L76" s="45"/>
    </row>
    <row r="77" spans="2:12" s="46" customFormat="1" ht="19.899999999999999" customHeight="1" x14ac:dyDescent="0.2">
      <c r="B77" s="45"/>
      <c r="D77" s="47" t="s">
        <v>121</v>
      </c>
      <c r="E77" s="48"/>
      <c r="F77" s="48"/>
      <c r="G77" s="48"/>
      <c r="H77" s="48"/>
      <c r="I77" s="48"/>
      <c r="J77" s="49">
        <f>J834</f>
        <v>0</v>
      </c>
      <c r="L77" s="45"/>
    </row>
    <row r="78" spans="2:12" s="46" customFormat="1" ht="19.899999999999999" customHeight="1" x14ac:dyDescent="0.2">
      <c r="B78" s="45"/>
      <c r="D78" s="47" t="s">
        <v>122</v>
      </c>
      <c r="E78" s="48"/>
      <c r="F78" s="48"/>
      <c r="G78" s="48"/>
      <c r="H78" s="48"/>
      <c r="I78" s="48"/>
      <c r="J78" s="49">
        <f>J881</f>
        <v>0</v>
      </c>
      <c r="L78" s="45"/>
    </row>
    <row r="79" spans="2:12" s="46" customFormat="1" ht="19.899999999999999" customHeight="1" x14ac:dyDescent="0.2">
      <c r="B79" s="45"/>
      <c r="D79" s="47" t="s">
        <v>123</v>
      </c>
      <c r="E79" s="48"/>
      <c r="F79" s="48"/>
      <c r="G79" s="48"/>
      <c r="H79" s="48"/>
      <c r="I79" s="48"/>
      <c r="J79" s="49">
        <f>J930</f>
        <v>0</v>
      </c>
      <c r="L79" s="45"/>
    </row>
    <row r="80" spans="2:12" s="46" customFormat="1" ht="19.899999999999999" customHeight="1" x14ac:dyDescent="0.2">
      <c r="B80" s="45"/>
      <c r="D80" s="47" t="s">
        <v>124</v>
      </c>
      <c r="E80" s="48"/>
      <c r="F80" s="48"/>
      <c r="G80" s="48"/>
      <c r="H80" s="48"/>
      <c r="I80" s="48"/>
      <c r="J80" s="49">
        <f>J958</f>
        <v>0</v>
      </c>
      <c r="L80" s="45"/>
    </row>
    <row r="81" spans="2:12" s="46" customFormat="1" ht="19.899999999999999" customHeight="1" x14ac:dyDescent="0.2">
      <c r="B81" s="45"/>
      <c r="D81" s="47" t="s">
        <v>125</v>
      </c>
      <c r="E81" s="48"/>
      <c r="F81" s="48"/>
      <c r="G81" s="48"/>
      <c r="H81" s="48"/>
      <c r="I81" s="48"/>
      <c r="J81" s="49">
        <f>J961</f>
        <v>0</v>
      </c>
      <c r="L81" s="45"/>
    </row>
    <row r="82" spans="2:12" s="46" customFormat="1" ht="19.899999999999999" customHeight="1" x14ac:dyDescent="0.2">
      <c r="B82" s="45"/>
      <c r="D82" s="47" t="s">
        <v>126</v>
      </c>
      <c r="E82" s="48"/>
      <c r="F82" s="48"/>
      <c r="G82" s="48"/>
      <c r="H82" s="48"/>
      <c r="I82" s="48"/>
      <c r="J82" s="49">
        <f>J979</f>
        <v>0</v>
      </c>
      <c r="L82" s="45"/>
    </row>
    <row r="83" spans="2:12" s="46" customFormat="1" ht="19.899999999999999" customHeight="1" x14ac:dyDescent="0.2">
      <c r="B83" s="45"/>
      <c r="D83" s="47" t="s">
        <v>127</v>
      </c>
      <c r="E83" s="48"/>
      <c r="F83" s="48"/>
      <c r="G83" s="48"/>
      <c r="H83" s="48"/>
      <c r="I83" s="48"/>
      <c r="J83" s="49">
        <f>J1040</f>
        <v>0</v>
      </c>
      <c r="L83" s="45"/>
    </row>
    <row r="84" spans="2:12" s="46" customFormat="1" ht="19.899999999999999" customHeight="1" x14ac:dyDescent="0.2">
      <c r="B84" s="45"/>
      <c r="D84" s="47" t="s">
        <v>128</v>
      </c>
      <c r="E84" s="48"/>
      <c r="F84" s="48"/>
      <c r="G84" s="48"/>
      <c r="H84" s="48"/>
      <c r="I84" s="48"/>
      <c r="J84" s="49">
        <f>J1090</f>
        <v>0</v>
      </c>
      <c r="L84" s="45"/>
    </row>
    <row r="85" spans="2:12" s="46" customFormat="1" ht="19.899999999999999" customHeight="1" x14ac:dyDescent="0.2">
      <c r="B85" s="45"/>
      <c r="D85" s="47" t="s">
        <v>129</v>
      </c>
      <c r="E85" s="48"/>
      <c r="F85" s="48"/>
      <c r="G85" s="48"/>
      <c r="H85" s="48"/>
      <c r="I85" s="48"/>
      <c r="J85" s="49">
        <f>J1095</f>
        <v>0</v>
      </c>
      <c r="L85" s="45"/>
    </row>
    <row r="86" spans="2:12" s="46" customFormat="1" ht="19.899999999999999" customHeight="1" x14ac:dyDescent="0.2">
      <c r="B86" s="45"/>
      <c r="D86" s="47" t="s">
        <v>130</v>
      </c>
      <c r="E86" s="48"/>
      <c r="F86" s="48"/>
      <c r="G86" s="48"/>
      <c r="H86" s="48"/>
      <c r="I86" s="48"/>
      <c r="J86" s="49">
        <f>J1106</f>
        <v>0</v>
      </c>
      <c r="L86" s="45"/>
    </row>
    <row r="87" spans="2:12" s="46" customFormat="1" ht="19.899999999999999" customHeight="1" x14ac:dyDescent="0.2">
      <c r="B87" s="45"/>
      <c r="D87" s="47" t="s">
        <v>131</v>
      </c>
      <c r="E87" s="48"/>
      <c r="F87" s="48"/>
      <c r="G87" s="48"/>
      <c r="H87" s="48"/>
      <c r="I87" s="48"/>
      <c r="J87" s="49">
        <f>J1145</f>
        <v>0</v>
      </c>
      <c r="L87" s="45"/>
    </row>
    <row r="88" spans="2:12" s="46" customFormat="1" ht="19.899999999999999" customHeight="1" x14ac:dyDescent="0.2">
      <c r="B88" s="45"/>
      <c r="D88" s="47" t="s">
        <v>132</v>
      </c>
      <c r="E88" s="48"/>
      <c r="F88" s="48"/>
      <c r="G88" s="48"/>
      <c r="H88" s="48"/>
      <c r="I88" s="48"/>
      <c r="J88" s="49">
        <f>J1195</f>
        <v>0</v>
      </c>
      <c r="L88" s="45"/>
    </row>
    <row r="89" spans="2:12" s="46" customFormat="1" ht="19.899999999999999" customHeight="1" x14ac:dyDescent="0.2">
      <c r="B89" s="45"/>
      <c r="D89" s="47" t="s">
        <v>133</v>
      </c>
      <c r="E89" s="48"/>
      <c r="F89" s="48"/>
      <c r="G89" s="48"/>
      <c r="H89" s="48"/>
      <c r="I89" s="48"/>
      <c r="J89" s="49">
        <f>J1243</f>
        <v>0</v>
      </c>
      <c r="L89" s="45"/>
    </row>
    <row r="90" spans="2:12" s="46" customFormat="1" ht="19.899999999999999" customHeight="1" x14ac:dyDescent="0.2">
      <c r="B90" s="45"/>
      <c r="D90" s="47" t="s">
        <v>134</v>
      </c>
      <c r="E90" s="48"/>
      <c r="F90" s="48"/>
      <c r="G90" s="48"/>
      <c r="H90" s="48"/>
      <c r="I90" s="48"/>
      <c r="J90" s="49">
        <f>J1302</f>
        <v>0</v>
      </c>
      <c r="L90" s="45"/>
    </row>
    <row r="91" spans="2:12" s="46" customFormat="1" ht="19.899999999999999" customHeight="1" x14ac:dyDescent="0.2">
      <c r="B91" s="45"/>
      <c r="D91" s="47" t="s">
        <v>135</v>
      </c>
      <c r="E91" s="48"/>
      <c r="F91" s="48"/>
      <c r="G91" s="48"/>
      <c r="H91" s="48"/>
      <c r="I91" s="48"/>
      <c r="J91" s="49">
        <f>J1346</f>
        <v>0</v>
      </c>
      <c r="L91" s="45"/>
    </row>
    <row r="92" spans="2:12" s="46" customFormat="1" ht="19.899999999999999" customHeight="1" x14ac:dyDescent="0.2">
      <c r="B92" s="45"/>
      <c r="D92" s="47" t="s">
        <v>136</v>
      </c>
      <c r="E92" s="48"/>
      <c r="F92" s="48"/>
      <c r="G92" s="48"/>
      <c r="H92" s="48"/>
      <c r="I92" s="48"/>
      <c r="J92" s="49">
        <f>J1349</f>
        <v>0</v>
      </c>
      <c r="L92" s="45"/>
    </row>
    <row r="93" spans="2:12" s="46" customFormat="1" ht="19.899999999999999" customHeight="1" x14ac:dyDescent="0.2">
      <c r="B93" s="45"/>
      <c r="D93" s="47" t="s">
        <v>137</v>
      </c>
      <c r="E93" s="48"/>
      <c r="F93" s="48"/>
      <c r="G93" s="48"/>
      <c r="H93" s="48"/>
      <c r="I93" s="48"/>
      <c r="J93" s="49">
        <f>J1362</f>
        <v>0</v>
      </c>
      <c r="L93" s="45"/>
    </row>
    <row r="94" spans="2:12" s="41" customFormat="1" ht="24.95" customHeight="1" x14ac:dyDescent="0.2">
      <c r="B94" s="40"/>
      <c r="D94" s="42" t="s">
        <v>138</v>
      </c>
      <c r="E94" s="43"/>
      <c r="F94" s="43"/>
      <c r="G94" s="43"/>
      <c r="H94" s="43"/>
      <c r="I94" s="43"/>
      <c r="J94" s="44">
        <f>J1411</f>
        <v>0</v>
      </c>
      <c r="L94" s="40"/>
    </row>
    <row r="95" spans="2:12" s="46" customFormat="1" ht="19.899999999999999" customHeight="1" x14ac:dyDescent="0.2">
      <c r="B95" s="45"/>
      <c r="D95" s="47" t="s">
        <v>139</v>
      </c>
      <c r="E95" s="48"/>
      <c r="F95" s="48"/>
      <c r="G95" s="48"/>
      <c r="H95" s="48"/>
      <c r="I95" s="48"/>
      <c r="J95" s="49">
        <f>J1412</f>
        <v>0</v>
      </c>
      <c r="L95" s="45"/>
    </row>
    <row r="96" spans="2:12" s="204" customFormat="1" ht="21.75" customHeight="1" x14ac:dyDescent="0.2">
      <c r="B96" s="203"/>
      <c r="L96" s="203"/>
    </row>
    <row r="97" spans="2:12" s="204" customFormat="1" ht="6.95" customHeight="1" x14ac:dyDescent="0.2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3"/>
    </row>
    <row r="101" spans="2:12" s="204" customFormat="1" ht="6.9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03"/>
    </row>
    <row r="102" spans="2:12" s="204" customFormat="1" ht="24.95" customHeight="1" x14ac:dyDescent="0.2">
      <c r="B102" s="203"/>
      <c r="C102" s="6" t="s">
        <v>140</v>
      </c>
      <c r="L102" s="203"/>
    </row>
    <row r="103" spans="2:12" s="204" customFormat="1" ht="6.95" customHeight="1" x14ac:dyDescent="0.2">
      <c r="B103" s="203"/>
      <c r="L103" s="203"/>
    </row>
    <row r="104" spans="2:12" s="204" customFormat="1" ht="12" customHeight="1" x14ac:dyDescent="0.2">
      <c r="B104" s="203"/>
      <c r="C104" s="195" t="s">
        <v>15</v>
      </c>
      <c r="L104" s="203"/>
    </row>
    <row r="105" spans="2:12" s="204" customFormat="1" ht="16.5" customHeight="1" x14ac:dyDescent="0.2">
      <c r="B105" s="203"/>
      <c r="E105" s="321" t="str">
        <f>E7</f>
        <v>ZŠ Litvínov - Hamr</v>
      </c>
      <c r="F105" s="322"/>
      <c r="G105" s="322"/>
      <c r="H105" s="322"/>
      <c r="L105" s="203"/>
    </row>
    <row r="106" spans="2:12" s="204" customFormat="1" ht="12" customHeight="1" x14ac:dyDescent="0.2">
      <c r="B106" s="203"/>
      <c r="C106" s="195" t="s">
        <v>98</v>
      </c>
      <c r="L106" s="203"/>
    </row>
    <row r="107" spans="2:12" s="204" customFormat="1" ht="16.5" customHeight="1" x14ac:dyDescent="0.2">
      <c r="B107" s="203"/>
      <c r="E107" s="298" t="str">
        <f>E9</f>
        <v>01 - Stavební část</v>
      </c>
      <c r="F107" s="320"/>
      <c r="G107" s="320"/>
      <c r="H107" s="320"/>
      <c r="L107" s="203"/>
    </row>
    <row r="108" spans="2:12" s="204" customFormat="1" ht="6.95" customHeight="1" x14ac:dyDescent="0.2">
      <c r="B108" s="203"/>
      <c r="L108" s="203"/>
    </row>
    <row r="109" spans="2:12" s="204" customFormat="1" ht="12" customHeight="1" x14ac:dyDescent="0.2">
      <c r="B109" s="203"/>
      <c r="C109" s="195" t="s">
        <v>20</v>
      </c>
      <c r="F109" s="189" t="str">
        <f>F12</f>
        <v xml:space="preserve"> </v>
      </c>
      <c r="I109" s="195" t="s">
        <v>22</v>
      </c>
      <c r="J109" s="185" t="str">
        <f>IF(J12="","",J12)</f>
        <v>Vyplň</v>
      </c>
      <c r="L109" s="203"/>
    </row>
    <row r="110" spans="2:12" s="204" customFormat="1" ht="6.95" customHeight="1" x14ac:dyDescent="0.2">
      <c r="B110" s="203"/>
      <c r="L110" s="203"/>
    </row>
    <row r="111" spans="2:12" s="204" customFormat="1" ht="15.2" customHeight="1" x14ac:dyDescent="0.2">
      <c r="B111" s="203"/>
      <c r="C111" s="195" t="s">
        <v>23</v>
      </c>
      <c r="F111" s="189" t="str">
        <f>E15</f>
        <v xml:space="preserve">Město Litvínov se sídlem Městský úřad Litvínov </v>
      </c>
      <c r="I111" s="195" t="s">
        <v>27</v>
      </c>
      <c r="J111" s="192" t="str">
        <f>E21</f>
        <v>DPT projekty Ostrov</v>
      </c>
      <c r="L111" s="203"/>
    </row>
    <row r="112" spans="2:12" s="204" customFormat="1" ht="15.2" customHeight="1" x14ac:dyDescent="0.2">
      <c r="B112" s="203"/>
      <c r="C112" s="195" t="s">
        <v>26</v>
      </c>
      <c r="F112" s="189" t="str">
        <f>IF(E18="","",E18)</f>
        <v>Vyplň</v>
      </c>
      <c r="I112" s="195" t="s">
        <v>30</v>
      </c>
      <c r="J112" s="192" t="str">
        <f>E24</f>
        <v/>
      </c>
      <c r="L112" s="203"/>
    </row>
    <row r="113" spans="2:65" s="204" customFormat="1" ht="10.35" customHeight="1" x14ac:dyDescent="0.2">
      <c r="B113" s="203"/>
      <c r="L113" s="203"/>
    </row>
    <row r="114" spans="2:65" s="241" customFormat="1" ht="29.25" customHeight="1" x14ac:dyDescent="0.2">
      <c r="B114" s="240"/>
      <c r="C114" s="50" t="s">
        <v>141</v>
      </c>
      <c r="D114" s="51" t="s">
        <v>52</v>
      </c>
      <c r="E114" s="51" t="s">
        <v>48</v>
      </c>
      <c r="F114" s="51" t="s">
        <v>49</v>
      </c>
      <c r="G114" s="51" t="s">
        <v>142</v>
      </c>
      <c r="H114" s="51" t="s">
        <v>143</v>
      </c>
      <c r="I114" s="51" t="s">
        <v>144</v>
      </c>
      <c r="J114" s="51" t="s">
        <v>102</v>
      </c>
      <c r="K114" s="52" t="s">
        <v>145</v>
      </c>
      <c r="L114" s="240"/>
      <c r="M114" s="19" t="s">
        <v>18</v>
      </c>
      <c r="N114" s="20" t="s">
        <v>37</v>
      </c>
      <c r="O114" s="20" t="s">
        <v>146</v>
      </c>
      <c r="P114" s="20" t="s">
        <v>147</v>
      </c>
      <c r="Q114" s="20" t="s">
        <v>148</v>
      </c>
      <c r="R114" s="20" t="s">
        <v>149</v>
      </c>
      <c r="S114" s="20" t="s">
        <v>150</v>
      </c>
      <c r="T114" s="21" t="s">
        <v>151</v>
      </c>
    </row>
    <row r="115" spans="2:65" s="204" customFormat="1" ht="22.9" customHeight="1" x14ac:dyDescent="0.25">
      <c r="B115" s="203"/>
      <c r="C115" s="23" t="s">
        <v>152</v>
      </c>
      <c r="J115" s="242">
        <f>BK115</f>
        <v>0</v>
      </c>
      <c r="L115" s="203"/>
      <c r="M115" s="215"/>
      <c r="N115" s="53"/>
      <c r="O115" s="53"/>
      <c r="P115" s="243">
        <f>P116+P777+P1411</f>
        <v>0</v>
      </c>
      <c r="Q115" s="53"/>
      <c r="R115" s="243">
        <f>R116+R777+R1411</f>
        <v>172.51300790000002</v>
      </c>
      <c r="S115" s="53"/>
      <c r="T115" s="244">
        <f>T116+T777+T1411</f>
        <v>62.22371780000001</v>
      </c>
      <c r="AT115" s="200" t="s">
        <v>66</v>
      </c>
      <c r="AU115" s="200" t="s">
        <v>103</v>
      </c>
      <c r="BK115" s="245">
        <f>BK116+BK777+BK1411</f>
        <v>0</v>
      </c>
    </row>
    <row r="116" spans="2:65" s="247" customFormat="1" ht="25.9" customHeight="1" x14ac:dyDescent="0.2">
      <c r="B116" s="246"/>
      <c r="D116" s="54" t="s">
        <v>66</v>
      </c>
      <c r="E116" s="55" t="s">
        <v>153</v>
      </c>
      <c r="F116" s="55" t="s">
        <v>154</v>
      </c>
      <c r="J116" s="248">
        <f>BK116</f>
        <v>0</v>
      </c>
      <c r="L116" s="246"/>
      <c r="M116" s="249"/>
      <c r="P116" s="250">
        <f>P117+P149+P173+P185+P276+P312+P547+P550+P556+P568+P599+P625+P721+P760</f>
        <v>0</v>
      </c>
      <c r="R116" s="250">
        <f>R117+R149+R173+R185+R276+R312+R547+R550+R556+R568+R599+R625+R721+R760</f>
        <v>155.71047850000002</v>
      </c>
      <c r="T116" s="251">
        <f>T117+T149+T173+T185+T276+T312+T547+T550+T556+T568+T599+T625+T721+T760</f>
        <v>57.728020000000008</v>
      </c>
      <c r="AR116" s="54" t="s">
        <v>75</v>
      </c>
      <c r="AT116" s="252" t="s">
        <v>66</v>
      </c>
      <c r="AU116" s="252" t="s">
        <v>67</v>
      </c>
      <c r="AY116" s="54" t="s">
        <v>155</v>
      </c>
      <c r="BK116" s="253">
        <f>BK117+BK149+BK173+BK185+BK276+BK312+BK547+BK550+BK556+BK568+BK599+BK625+BK721+BK760</f>
        <v>0</v>
      </c>
    </row>
    <row r="117" spans="2:65" s="247" customFormat="1" ht="22.9" customHeight="1" x14ac:dyDescent="0.2">
      <c r="B117" s="246"/>
      <c r="D117" s="54" t="s">
        <v>66</v>
      </c>
      <c r="E117" s="56" t="s">
        <v>75</v>
      </c>
      <c r="F117" s="56" t="s">
        <v>156</v>
      </c>
      <c r="J117" s="254">
        <f>BK117</f>
        <v>0</v>
      </c>
      <c r="L117" s="246"/>
      <c r="M117" s="249"/>
      <c r="P117" s="250">
        <f>SUM(P118:P148)</f>
        <v>0</v>
      </c>
      <c r="R117" s="250">
        <f>SUM(R118:R148)</f>
        <v>0</v>
      </c>
      <c r="T117" s="251">
        <f>SUM(T118:T148)</f>
        <v>0</v>
      </c>
      <c r="AR117" s="54" t="s">
        <v>75</v>
      </c>
      <c r="AT117" s="252" t="s">
        <v>66</v>
      </c>
      <c r="AU117" s="252" t="s">
        <v>75</v>
      </c>
      <c r="AY117" s="54" t="s">
        <v>155</v>
      </c>
      <c r="BK117" s="253">
        <f>SUM(BK118:BK148)</f>
        <v>0</v>
      </c>
    </row>
    <row r="118" spans="2:65" s="204" customFormat="1" ht="24.2" customHeight="1" x14ac:dyDescent="0.2">
      <c r="B118" s="203"/>
      <c r="C118" s="57" t="s">
        <v>75</v>
      </c>
      <c r="D118" s="57" t="s">
        <v>157</v>
      </c>
      <c r="E118" s="58" t="s">
        <v>158</v>
      </c>
      <c r="F118" s="59" t="s">
        <v>159</v>
      </c>
      <c r="G118" s="60" t="s">
        <v>160</v>
      </c>
      <c r="H118" s="61">
        <v>31</v>
      </c>
      <c r="I118" s="62"/>
      <c r="J118" s="61">
        <f>ROUND(I118*H118,2)</f>
        <v>0</v>
      </c>
      <c r="K118" s="59" t="s">
        <v>161</v>
      </c>
      <c r="L118" s="203"/>
      <c r="M118" s="255" t="s">
        <v>18</v>
      </c>
      <c r="N118" s="256" t="s">
        <v>38</v>
      </c>
      <c r="P118" s="257">
        <f>O118*H118</f>
        <v>0</v>
      </c>
      <c r="Q118" s="257">
        <v>0</v>
      </c>
      <c r="R118" s="257">
        <f>Q118*H118</f>
        <v>0</v>
      </c>
      <c r="S118" s="257">
        <v>0</v>
      </c>
      <c r="T118" s="63">
        <f>S118*H118</f>
        <v>0</v>
      </c>
      <c r="AR118" s="258" t="s">
        <v>162</v>
      </c>
      <c r="AT118" s="258" t="s">
        <v>157</v>
      </c>
      <c r="AU118" s="258" t="s">
        <v>77</v>
      </c>
      <c r="AY118" s="200" t="s">
        <v>155</v>
      </c>
      <c r="BE118" s="259">
        <f>IF(N118="základní",J118,0)</f>
        <v>0</v>
      </c>
      <c r="BF118" s="259">
        <f>IF(N118="snížená",J118,0)</f>
        <v>0</v>
      </c>
      <c r="BG118" s="259">
        <f>IF(N118="zákl. přenesená",J118,0)</f>
        <v>0</v>
      </c>
      <c r="BH118" s="259">
        <f>IF(N118="sníž. přenesená",J118,0)</f>
        <v>0</v>
      </c>
      <c r="BI118" s="259">
        <f>IF(N118="nulová",J118,0)</f>
        <v>0</v>
      </c>
      <c r="BJ118" s="200" t="s">
        <v>75</v>
      </c>
      <c r="BK118" s="259">
        <f>ROUND(I118*H118,2)</f>
        <v>0</v>
      </c>
      <c r="BL118" s="200" t="s">
        <v>162</v>
      </c>
      <c r="BM118" s="258" t="s">
        <v>163</v>
      </c>
    </row>
    <row r="119" spans="2:65" s="204" customFormat="1" ht="29.25" x14ac:dyDescent="0.2">
      <c r="B119" s="203"/>
      <c r="D119" s="64" t="s">
        <v>164</v>
      </c>
      <c r="F119" s="65" t="s">
        <v>165</v>
      </c>
      <c r="I119" s="197"/>
      <c r="L119" s="203"/>
      <c r="M119" s="260"/>
      <c r="T119" s="213"/>
      <c r="AT119" s="200" t="s">
        <v>164</v>
      </c>
      <c r="AU119" s="200" t="s">
        <v>77</v>
      </c>
    </row>
    <row r="120" spans="2:65" s="204" customFormat="1" x14ac:dyDescent="0.2">
      <c r="B120" s="203"/>
      <c r="D120" s="66" t="s">
        <v>166</v>
      </c>
      <c r="F120" s="67" t="s">
        <v>167</v>
      </c>
      <c r="I120" s="197"/>
      <c r="L120" s="203"/>
      <c r="M120" s="260"/>
      <c r="T120" s="213"/>
      <c r="AT120" s="200" t="s">
        <v>166</v>
      </c>
      <c r="AU120" s="200" t="s">
        <v>77</v>
      </c>
    </row>
    <row r="121" spans="2:65" s="69" customFormat="1" x14ac:dyDescent="0.2">
      <c r="B121" s="68"/>
      <c r="D121" s="64" t="s">
        <v>168</v>
      </c>
      <c r="E121" s="70" t="s">
        <v>18</v>
      </c>
      <c r="F121" s="71" t="s">
        <v>169</v>
      </c>
      <c r="H121" s="70" t="s">
        <v>18</v>
      </c>
      <c r="I121" s="72"/>
      <c r="L121" s="68"/>
      <c r="M121" s="73"/>
      <c r="T121" s="74"/>
      <c r="AT121" s="70" t="s">
        <v>168</v>
      </c>
      <c r="AU121" s="70" t="s">
        <v>77</v>
      </c>
      <c r="AV121" s="69" t="s">
        <v>75</v>
      </c>
      <c r="AW121" s="69" t="s">
        <v>29</v>
      </c>
      <c r="AX121" s="69" t="s">
        <v>67</v>
      </c>
      <c r="AY121" s="70" t="s">
        <v>155</v>
      </c>
    </row>
    <row r="122" spans="2:65" s="69" customFormat="1" x14ac:dyDescent="0.2">
      <c r="B122" s="68"/>
      <c r="D122" s="64" t="s">
        <v>168</v>
      </c>
      <c r="E122" s="70" t="s">
        <v>18</v>
      </c>
      <c r="F122" s="71" t="s">
        <v>170</v>
      </c>
      <c r="H122" s="70" t="s">
        <v>18</v>
      </c>
      <c r="I122" s="72"/>
      <c r="L122" s="68"/>
      <c r="M122" s="73"/>
      <c r="T122" s="74"/>
      <c r="AT122" s="70" t="s">
        <v>168</v>
      </c>
      <c r="AU122" s="70" t="s">
        <v>77</v>
      </c>
      <c r="AV122" s="69" t="s">
        <v>75</v>
      </c>
      <c r="AW122" s="69" t="s">
        <v>29</v>
      </c>
      <c r="AX122" s="69" t="s">
        <v>67</v>
      </c>
      <c r="AY122" s="70" t="s">
        <v>155</v>
      </c>
    </row>
    <row r="123" spans="2:65" s="76" customFormat="1" x14ac:dyDescent="0.2">
      <c r="B123" s="75"/>
      <c r="D123" s="64" t="s">
        <v>168</v>
      </c>
      <c r="E123" s="77" t="s">
        <v>18</v>
      </c>
      <c r="F123" s="78" t="s">
        <v>171</v>
      </c>
      <c r="H123" s="79">
        <v>31</v>
      </c>
      <c r="I123" s="80"/>
      <c r="L123" s="75"/>
      <c r="M123" s="81"/>
      <c r="T123" s="82"/>
      <c r="AT123" s="77" t="s">
        <v>168</v>
      </c>
      <c r="AU123" s="77" t="s">
        <v>77</v>
      </c>
      <c r="AV123" s="76" t="s">
        <v>77</v>
      </c>
      <c r="AW123" s="76" t="s">
        <v>29</v>
      </c>
      <c r="AX123" s="76" t="s">
        <v>75</v>
      </c>
      <c r="AY123" s="77" t="s">
        <v>155</v>
      </c>
    </row>
    <row r="124" spans="2:65" s="204" customFormat="1" ht="33" customHeight="1" x14ac:dyDescent="0.2">
      <c r="B124" s="203"/>
      <c r="C124" s="57" t="s">
        <v>77</v>
      </c>
      <c r="D124" s="57" t="s">
        <v>157</v>
      </c>
      <c r="E124" s="58" t="s">
        <v>172</v>
      </c>
      <c r="F124" s="59" t="s">
        <v>173</v>
      </c>
      <c r="G124" s="60" t="s">
        <v>160</v>
      </c>
      <c r="H124" s="61">
        <v>2.4</v>
      </c>
      <c r="I124" s="62"/>
      <c r="J124" s="61">
        <f>ROUND(I124*H124,2)</f>
        <v>0</v>
      </c>
      <c r="K124" s="59" t="s">
        <v>161</v>
      </c>
      <c r="L124" s="203"/>
      <c r="M124" s="255" t="s">
        <v>18</v>
      </c>
      <c r="N124" s="256" t="s">
        <v>38</v>
      </c>
      <c r="P124" s="257">
        <f>O124*H124</f>
        <v>0</v>
      </c>
      <c r="Q124" s="257">
        <v>0</v>
      </c>
      <c r="R124" s="257">
        <f>Q124*H124</f>
        <v>0</v>
      </c>
      <c r="S124" s="257">
        <v>0</v>
      </c>
      <c r="T124" s="63">
        <f>S124*H124</f>
        <v>0</v>
      </c>
      <c r="AR124" s="258" t="s">
        <v>162</v>
      </c>
      <c r="AT124" s="258" t="s">
        <v>157</v>
      </c>
      <c r="AU124" s="258" t="s">
        <v>77</v>
      </c>
      <c r="AY124" s="200" t="s">
        <v>155</v>
      </c>
      <c r="BE124" s="259">
        <f>IF(N124="základní",J124,0)</f>
        <v>0</v>
      </c>
      <c r="BF124" s="259">
        <f>IF(N124="snížená",J124,0)</f>
        <v>0</v>
      </c>
      <c r="BG124" s="259">
        <f>IF(N124="zákl. přenesená",J124,0)</f>
        <v>0</v>
      </c>
      <c r="BH124" s="259">
        <f>IF(N124="sníž. přenesená",J124,0)</f>
        <v>0</v>
      </c>
      <c r="BI124" s="259">
        <f>IF(N124="nulová",J124,0)</f>
        <v>0</v>
      </c>
      <c r="BJ124" s="200" t="s">
        <v>75</v>
      </c>
      <c r="BK124" s="259">
        <f>ROUND(I124*H124,2)</f>
        <v>0</v>
      </c>
      <c r="BL124" s="200" t="s">
        <v>162</v>
      </c>
      <c r="BM124" s="258" t="s">
        <v>174</v>
      </c>
    </row>
    <row r="125" spans="2:65" s="204" customFormat="1" ht="29.25" x14ac:dyDescent="0.2">
      <c r="B125" s="203"/>
      <c r="D125" s="64" t="s">
        <v>164</v>
      </c>
      <c r="F125" s="65" t="s">
        <v>175</v>
      </c>
      <c r="I125" s="197"/>
      <c r="L125" s="203"/>
      <c r="M125" s="260"/>
      <c r="T125" s="213"/>
      <c r="AT125" s="200" t="s">
        <v>164</v>
      </c>
      <c r="AU125" s="200" t="s">
        <v>77</v>
      </c>
    </row>
    <row r="126" spans="2:65" s="204" customFormat="1" x14ac:dyDescent="0.2">
      <c r="B126" s="203"/>
      <c r="D126" s="66" t="s">
        <v>166</v>
      </c>
      <c r="F126" s="67" t="s">
        <v>176</v>
      </c>
      <c r="I126" s="197"/>
      <c r="L126" s="203"/>
      <c r="M126" s="260"/>
      <c r="T126" s="213"/>
      <c r="AT126" s="200" t="s">
        <v>166</v>
      </c>
      <c r="AU126" s="200" t="s">
        <v>77</v>
      </c>
    </row>
    <row r="127" spans="2:65" s="69" customFormat="1" x14ac:dyDescent="0.2">
      <c r="B127" s="68"/>
      <c r="D127" s="64" t="s">
        <v>168</v>
      </c>
      <c r="E127" s="70" t="s">
        <v>18</v>
      </c>
      <c r="F127" s="71" t="s">
        <v>177</v>
      </c>
      <c r="H127" s="70" t="s">
        <v>18</v>
      </c>
      <c r="I127" s="72"/>
      <c r="L127" s="68"/>
      <c r="M127" s="73"/>
      <c r="T127" s="74"/>
      <c r="AT127" s="70" t="s">
        <v>168</v>
      </c>
      <c r="AU127" s="70" t="s">
        <v>77</v>
      </c>
      <c r="AV127" s="69" t="s">
        <v>75</v>
      </c>
      <c r="AW127" s="69" t="s">
        <v>29</v>
      </c>
      <c r="AX127" s="69" t="s">
        <v>67</v>
      </c>
      <c r="AY127" s="70" t="s">
        <v>155</v>
      </c>
    </row>
    <row r="128" spans="2:65" s="76" customFormat="1" x14ac:dyDescent="0.2">
      <c r="B128" s="75"/>
      <c r="D128" s="64" t="s">
        <v>168</v>
      </c>
      <c r="E128" s="77" t="s">
        <v>18</v>
      </c>
      <c r="F128" s="78" t="s">
        <v>178</v>
      </c>
      <c r="H128" s="79">
        <v>2.4</v>
      </c>
      <c r="I128" s="80"/>
      <c r="L128" s="75"/>
      <c r="M128" s="81"/>
      <c r="T128" s="82"/>
      <c r="AT128" s="77" t="s">
        <v>168</v>
      </c>
      <c r="AU128" s="77" t="s">
        <v>77</v>
      </c>
      <c r="AV128" s="76" t="s">
        <v>77</v>
      </c>
      <c r="AW128" s="76" t="s">
        <v>29</v>
      </c>
      <c r="AX128" s="76" t="s">
        <v>75</v>
      </c>
      <c r="AY128" s="77" t="s">
        <v>155</v>
      </c>
    </row>
    <row r="129" spans="2:65" s="204" customFormat="1" ht="24.2" customHeight="1" x14ac:dyDescent="0.2">
      <c r="B129" s="203"/>
      <c r="C129" s="57" t="s">
        <v>179</v>
      </c>
      <c r="D129" s="57" t="s">
        <v>157</v>
      </c>
      <c r="E129" s="58" t="s">
        <v>180</v>
      </c>
      <c r="F129" s="59" t="s">
        <v>181</v>
      </c>
      <c r="G129" s="60" t="s">
        <v>160</v>
      </c>
      <c r="H129" s="61">
        <v>33.4</v>
      </c>
      <c r="I129" s="62"/>
      <c r="J129" s="61">
        <f>ROUND(I129*H129,2)</f>
        <v>0</v>
      </c>
      <c r="K129" s="59" t="s">
        <v>182</v>
      </c>
      <c r="L129" s="203"/>
      <c r="M129" s="255" t="s">
        <v>18</v>
      </c>
      <c r="N129" s="256" t="s">
        <v>38</v>
      </c>
      <c r="P129" s="257">
        <f>O129*H129</f>
        <v>0</v>
      </c>
      <c r="Q129" s="257">
        <v>0</v>
      </c>
      <c r="R129" s="257">
        <f>Q129*H129</f>
        <v>0</v>
      </c>
      <c r="S129" s="257">
        <v>0</v>
      </c>
      <c r="T129" s="63">
        <f>S129*H129</f>
        <v>0</v>
      </c>
      <c r="AR129" s="258" t="s">
        <v>162</v>
      </c>
      <c r="AT129" s="258" t="s">
        <v>157</v>
      </c>
      <c r="AU129" s="258" t="s">
        <v>77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162</v>
      </c>
      <c r="BM129" s="258" t="s">
        <v>183</v>
      </c>
    </row>
    <row r="130" spans="2:65" s="204" customFormat="1" x14ac:dyDescent="0.2">
      <c r="B130" s="203"/>
      <c r="D130" s="64" t="s">
        <v>164</v>
      </c>
      <c r="F130" s="65" t="s">
        <v>181</v>
      </c>
      <c r="I130" s="197"/>
      <c r="L130" s="203"/>
      <c r="M130" s="260"/>
      <c r="T130" s="213"/>
      <c r="AT130" s="200" t="s">
        <v>164</v>
      </c>
      <c r="AU130" s="200" t="s">
        <v>77</v>
      </c>
    </row>
    <row r="131" spans="2:65" s="76" customFormat="1" x14ac:dyDescent="0.2">
      <c r="B131" s="75"/>
      <c r="D131" s="64" t="s">
        <v>168</v>
      </c>
      <c r="E131" s="77" t="s">
        <v>18</v>
      </c>
      <c r="F131" s="78" t="s">
        <v>184</v>
      </c>
      <c r="H131" s="79">
        <v>33.4</v>
      </c>
      <c r="I131" s="80"/>
      <c r="L131" s="75"/>
      <c r="M131" s="81"/>
      <c r="T131" s="82"/>
      <c r="AT131" s="77" t="s">
        <v>168</v>
      </c>
      <c r="AU131" s="77" t="s">
        <v>77</v>
      </c>
      <c r="AV131" s="76" t="s">
        <v>77</v>
      </c>
      <c r="AW131" s="76" t="s">
        <v>29</v>
      </c>
      <c r="AX131" s="76" t="s">
        <v>75</v>
      </c>
      <c r="AY131" s="77" t="s">
        <v>155</v>
      </c>
    </row>
    <row r="132" spans="2:65" s="204" customFormat="1" ht="24.2" customHeight="1" x14ac:dyDescent="0.2">
      <c r="B132" s="203"/>
      <c r="C132" s="57" t="s">
        <v>162</v>
      </c>
      <c r="D132" s="57" t="s">
        <v>157</v>
      </c>
      <c r="E132" s="58" t="s">
        <v>185</v>
      </c>
      <c r="F132" s="59" t="s">
        <v>186</v>
      </c>
      <c r="G132" s="60" t="s">
        <v>160</v>
      </c>
      <c r="H132" s="61">
        <v>10</v>
      </c>
      <c r="I132" s="62"/>
      <c r="J132" s="61">
        <f>ROUND(I132*H132,2)</f>
        <v>0</v>
      </c>
      <c r="K132" s="59" t="s">
        <v>161</v>
      </c>
      <c r="L132" s="203"/>
      <c r="M132" s="255" t="s">
        <v>18</v>
      </c>
      <c r="N132" s="256" t="s">
        <v>38</v>
      </c>
      <c r="P132" s="257">
        <f>O132*H132</f>
        <v>0</v>
      </c>
      <c r="Q132" s="257">
        <v>0</v>
      </c>
      <c r="R132" s="257">
        <f>Q132*H132</f>
        <v>0</v>
      </c>
      <c r="S132" s="257">
        <v>0</v>
      </c>
      <c r="T132" s="63">
        <f>S132*H132</f>
        <v>0</v>
      </c>
      <c r="AR132" s="258" t="s">
        <v>162</v>
      </c>
      <c r="AT132" s="258" t="s">
        <v>157</v>
      </c>
      <c r="AU132" s="258" t="s">
        <v>77</v>
      </c>
      <c r="AY132" s="200" t="s">
        <v>155</v>
      </c>
      <c r="BE132" s="259">
        <f>IF(N132="základní",J132,0)</f>
        <v>0</v>
      </c>
      <c r="BF132" s="259">
        <f>IF(N132="snížená",J132,0)</f>
        <v>0</v>
      </c>
      <c r="BG132" s="259">
        <f>IF(N132="zákl. přenesená",J132,0)</f>
        <v>0</v>
      </c>
      <c r="BH132" s="259">
        <f>IF(N132="sníž. přenesená",J132,0)</f>
        <v>0</v>
      </c>
      <c r="BI132" s="259">
        <f>IF(N132="nulová",J132,0)</f>
        <v>0</v>
      </c>
      <c r="BJ132" s="200" t="s">
        <v>75</v>
      </c>
      <c r="BK132" s="259">
        <f>ROUND(I132*H132,2)</f>
        <v>0</v>
      </c>
      <c r="BL132" s="200" t="s">
        <v>162</v>
      </c>
      <c r="BM132" s="258" t="s">
        <v>187</v>
      </c>
    </row>
    <row r="133" spans="2:65" s="204" customFormat="1" ht="29.25" x14ac:dyDescent="0.2">
      <c r="B133" s="203"/>
      <c r="D133" s="64" t="s">
        <v>164</v>
      </c>
      <c r="F133" s="65" t="s">
        <v>188</v>
      </c>
      <c r="I133" s="197"/>
      <c r="L133" s="203"/>
      <c r="M133" s="260"/>
      <c r="T133" s="213"/>
      <c r="AT133" s="200" t="s">
        <v>164</v>
      </c>
      <c r="AU133" s="200" t="s">
        <v>77</v>
      </c>
    </row>
    <row r="134" spans="2:65" s="204" customFormat="1" x14ac:dyDescent="0.2">
      <c r="B134" s="203"/>
      <c r="D134" s="66" t="s">
        <v>166</v>
      </c>
      <c r="F134" s="67" t="s">
        <v>189</v>
      </c>
      <c r="I134" s="197"/>
      <c r="L134" s="203"/>
      <c r="M134" s="260"/>
      <c r="T134" s="213"/>
      <c r="AT134" s="200" t="s">
        <v>166</v>
      </c>
      <c r="AU134" s="200" t="s">
        <v>77</v>
      </c>
    </row>
    <row r="135" spans="2:65" s="69" customFormat="1" x14ac:dyDescent="0.2">
      <c r="B135" s="68"/>
      <c r="D135" s="64" t="s">
        <v>168</v>
      </c>
      <c r="E135" s="70" t="s">
        <v>18</v>
      </c>
      <c r="F135" s="71" t="s">
        <v>190</v>
      </c>
      <c r="H135" s="70" t="s">
        <v>18</v>
      </c>
      <c r="I135" s="72"/>
      <c r="L135" s="68"/>
      <c r="M135" s="73"/>
      <c r="T135" s="74"/>
      <c r="AT135" s="70" t="s">
        <v>168</v>
      </c>
      <c r="AU135" s="70" t="s">
        <v>77</v>
      </c>
      <c r="AV135" s="69" t="s">
        <v>75</v>
      </c>
      <c r="AW135" s="69" t="s">
        <v>29</v>
      </c>
      <c r="AX135" s="69" t="s">
        <v>67</v>
      </c>
      <c r="AY135" s="70" t="s">
        <v>155</v>
      </c>
    </row>
    <row r="136" spans="2:65" s="76" customFormat="1" x14ac:dyDescent="0.2">
      <c r="B136" s="75"/>
      <c r="D136" s="64" t="s">
        <v>168</v>
      </c>
      <c r="E136" s="77" t="s">
        <v>18</v>
      </c>
      <c r="F136" s="78" t="s">
        <v>191</v>
      </c>
      <c r="H136" s="79">
        <v>10</v>
      </c>
      <c r="I136" s="80"/>
      <c r="L136" s="75"/>
      <c r="M136" s="81"/>
      <c r="T136" s="82"/>
      <c r="AT136" s="77" t="s">
        <v>168</v>
      </c>
      <c r="AU136" s="77" t="s">
        <v>77</v>
      </c>
      <c r="AV136" s="76" t="s">
        <v>77</v>
      </c>
      <c r="AW136" s="76" t="s">
        <v>29</v>
      </c>
      <c r="AX136" s="76" t="s">
        <v>75</v>
      </c>
      <c r="AY136" s="77" t="s">
        <v>155</v>
      </c>
    </row>
    <row r="137" spans="2:65" s="204" customFormat="1" ht="37.9" customHeight="1" x14ac:dyDescent="0.2">
      <c r="B137" s="203"/>
      <c r="C137" s="57" t="s">
        <v>192</v>
      </c>
      <c r="D137" s="57" t="s">
        <v>157</v>
      </c>
      <c r="E137" s="58" t="s">
        <v>193</v>
      </c>
      <c r="F137" s="59" t="s">
        <v>194</v>
      </c>
      <c r="G137" s="60" t="s">
        <v>160</v>
      </c>
      <c r="H137" s="61">
        <v>23.4</v>
      </c>
      <c r="I137" s="62"/>
      <c r="J137" s="61">
        <f>ROUND(I137*H137,2)</f>
        <v>0</v>
      </c>
      <c r="K137" s="59" t="s">
        <v>161</v>
      </c>
      <c r="L137" s="203"/>
      <c r="M137" s="255" t="s">
        <v>18</v>
      </c>
      <c r="N137" s="256" t="s">
        <v>38</v>
      </c>
      <c r="P137" s="257">
        <f>O137*H137</f>
        <v>0</v>
      </c>
      <c r="Q137" s="257">
        <v>0</v>
      </c>
      <c r="R137" s="257">
        <f>Q137*H137</f>
        <v>0</v>
      </c>
      <c r="S137" s="257">
        <v>0</v>
      </c>
      <c r="T137" s="63">
        <f>S137*H137</f>
        <v>0</v>
      </c>
      <c r="AR137" s="258" t="s">
        <v>162</v>
      </c>
      <c r="AT137" s="258" t="s">
        <v>157</v>
      </c>
      <c r="AU137" s="258" t="s">
        <v>77</v>
      </c>
      <c r="AY137" s="200" t="s">
        <v>155</v>
      </c>
      <c r="BE137" s="259">
        <f>IF(N137="základní",J137,0)</f>
        <v>0</v>
      </c>
      <c r="BF137" s="259">
        <f>IF(N137="snížená",J137,0)</f>
        <v>0</v>
      </c>
      <c r="BG137" s="259">
        <f>IF(N137="zákl. přenesená",J137,0)</f>
        <v>0</v>
      </c>
      <c r="BH137" s="259">
        <f>IF(N137="sníž. přenesená",J137,0)</f>
        <v>0</v>
      </c>
      <c r="BI137" s="259">
        <f>IF(N137="nulová",J137,0)</f>
        <v>0</v>
      </c>
      <c r="BJ137" s="200" t="s">
        <v>75</v>
      </c>
      <c r="BK137" s="259">
        <f>ROUND(I137*H137,2)</f>
        <v>0</v>
      </c>
      <c r="BL137" s="200" t="s">
        <v>162</v>
      </c>
      <c r="BM137" s="258" t="s">
        <v>195</v>
      </c>
    </row>
    <row r="138" spans="2:65" s="204" customFormat="1" ht="39" x14ac:dyDescent="0.2">
      <c r="B138" s="203"/>
      <c r="D138" s="64" t="s">
        <v>164</v>
      </c>
      <c r="F138" s="65" t="s">
        <v>196</v>
      </c>
      <c r="I138" s="197"/>
      <c r="L138" s="203"/>
      <c r="M138" s="260"/>
      <c r="T138" s="213"/>
      <c r="AT138" s="200" t="s">
        <v>164</v>
      </c>
      <c r="AU138" s="200" t="s">
        <v>77</v>
      </c>
    </row>
    <row r="139" spans="2:65" s="204" customFormat="1" x14ac:dyDescent="0.2">
      <c r="B139" s="203"/>
      <c r="D139" s="66" t="s">
        <v>166</v>
      </c>
      <c r="F139" s="67" t="s">
        <v>197</v>
      </c>
      <c r="I139" s="197"/>
      <c r="L139" s="203"/>
      <c r="M139" s="260"/>
      <c r="T139" s="213"/>
      <c r="AT139" s="200" t="s">
        <v>166</v>
      </c>
      <c r="AU139" s="200" t="s">
        <v>77</v>
      </c>
    </row>
    <row r="140" spans="2:65" s="69" customFormat="1" x14ac:dyDescent="0.2">
      <c r="B140" s="68"/>
      <c r="D140" s="64" t="s">
        <v>168</v>
      </c>
      <c r="E140" s="70" t="s">
        <v>18</v>
      </c>
      <c r="F140" s="71" t="s">
        <v>198</v>
      </c>
      <c r="H140" s="70" t="s">
        <v>18</v>
      </c>
      <c r="I140" s="72"/>
      <c r="L140" s="68"/>
      <c r="M140" s="73"/>
      <c r="T140" s="74"/>
      <c r="AT140" s="70" t="s">
        <v>168</v>
      </c>
      <c r="AU140" s="70" t="s">
        <v>77</v>
      </c>
      <c r="AV140" s="69" t="s">
        <v>75</v>
      </c>
      <c r="AW140" s="69" t="s">
        <v>29</v>
      </c>
      <c r="AX140" s="69" t="s">
        <v>67</v>
      </c>
      <c r="AY140" s="70" t="s">
        <v>155</v>
      </c>
    </row>
    <row r="141" spans="2:65" s="76" customFormat="1" x14ac:dyDescent="0.2">
      <c r="B141" s="75"/>
      <c r="D141" s="64" t="s">
        <v>168</v>
      </c>
      <c r="E141" s="77" t="s">
        <v>18</v>
      </c>
      <c r="F141" s="78" t="s">
        <v>199</v>
      </c>
      <c r="H141" s="79">
        <v>23.4</v>
      </c>
      <c r="I141" s="80"/>
      <c r="L141" s="75"/>
      <c r="M141" s="81"/>
      <c r="T141" s="82"/>
      <c r="AT141" s="77" t="s">
        <v>168</v>
      </c>
      <c r="AU141" s="77" t="s">
        <v>77</v>
      </c>
      <c r="AV141" s="76" t="s">
        <v>77</v>
      </c>
      <c r="AW141" s="76" t="s">
        <v>29</v>
      </c>
      <c r="AX141" s="76" t="s">
        <v>75</v>
      </c>
      <c r="AY141" s="77" t="s">
        <v>155</v>
      </c>
    </row>
    <row r="142" spans="2:65" s="204" customFormat="1" ht="16.5" customHeight="1" x14ac:dyDescent="0.2">
      <c r="B142" s="203"/>
      <c r="C142" s="57" t="s">
        <v>200</v>
      </c>
      <c r="D142" s="57" t="s">
        <v>157</v>
      </c>
      <c r="E142" s="58" t="s">
        <v>201</v>
      </c>
      <c r="F142" s="59" t="s">
        <v>202</v>
      </c>
      <c r="G142" s="60" t="s">
        <v>160</v>
      </c>
      <c r="H142" s="61">
        <v>23.4</v>
      </c>
      <c r="I142" s="62"/>
      <c r="J142" s="61">
        <f>ROUND(I142*H142,2)</f>
        <v>0</v>
      </c>
      <c r="K142" s="59" t="s">
        <v>161</v>
      </c>
      <c r="L142" s="203"/>
      <c r="M142" s="255" t="s">
        <v>18</v>
      </c>
      <c r="N142" s="256" t="s">
        <v>38</v>
      </c>
      <c r="P142" s="257">
        <f>O142*H142</f>
        <v>0</v>
      </c>
      <c r="Q142" s="257">
        <v>0</v>
      </c>
      <c r="R142" s="257">
        <f>Q142*H142</f>
        <v>0</v>
      </c>
      <c r="S142" s="257">
        <v>0</v>
      </c>
      <c r="T142" s="63">
        <f>S142*H142</f>
        <v>0</v>
      </c>
      <c r="AR142" s="258" t="s">
        <v>162</v>
      </c>
      <c r="AT142" s="258" t="s">
        <v>157</v>
      </c>
      <c r="AU142" s="258" t="s">
        <v>77</v>
      </c>
      <c r="AY142" s="200" t="s">
        <v>155</v>
      </c>
      <c r="BE142" s="259">
        <f>IF(N142="základní",J142,0)</f>
        <v>0</v>
      </c>
      <c r="BF142" s="259">
        <f>IF(N142="snížená",J142,0)</f>
        <v>0</v>
      </c>
      <c r="BG142" s="259">
        <f>IF(N142="zákl. přenesená",J142,0)</f>
        <v>0</v>
      </c>
      <c r="BH142" s="259">
        <f>IF(N142="sníž. přenesená",J142,0)</f>
        <v>0</v>
      </c>
      <c r="BI142" s="259">
        <f>IF(N142="nulová",J142,0)</f>
        <v>0</v>
      </c>
      <c r="BJ142" s="200" t="s">
        <v>75</v>
      </c>
      <c r="BK142" s="259">
        <f>ROUND(I142*H142,2)</f>
        <v>0</v>
      </c>
      <c r="BL142" s="200" t="s">
        <v>162</v>
      </c>
      <c r="BM142" s="258" t="s">
        <v>203</v>
      </c>
    </row>
    <row r="143" spans="2:65" s="204" customFormat="1" ht="19.5" x14ac:dyDescent="0.2">
      <c r="B143" s="203"/>
      <c r="D143" s="64" t="s">
        <v>164</v>
      </c>
      <c r="F143" s="65" t="s">
        <v>204</v>
      </c>
      <c r="I143" s="197"/>
      <c r="L143" s="203"/>
      <c r="M143" s="260"/>
      <c r="T143" s="213"/>
      <c r="AT143" s="200" t="s">
        <v>164</v>
      </c>
      <c r="AU143" s="200" t="s">
        <v>77</v>
      </c>
    </row>
    <row r="144" spans="2:65" s="204" customFormat="1" x14ac:dyDescent="0.2">
      <c r="B144" s="203"/>
      <c r="D144" s="66" t="s">
        <v>166</v>
      </c>
      <c r="F144" s="67" t="s">
        <v>205</v>
      </c>
      <c r="I144" s="197"/>
      <c r="L144" s="203"/>
      <c r="M144" s="260"/>
      <c r="T144" s="213"/>
      <c r="AT144" s="200" t="s">
        <v>166</v>
      </c>
      <c r="AU144" s="200" t="s">
        <v>77</v>
      </c>
    </row>
    <row r="145" spans="2:65" s="204" customFormat="1" ht="33" customHeight="1" x14ac:dyDescent="0.2">
      <c r="B145" s="203"/>
      <c r="C145" s="57" t="s">
        <v>206</v>
      </c>
      <c r="D145" s="57" t="s">
        <v>157</v>
      </c>
      <c r="E145" s="58" t="s">
        <v>207</v>
      </c>
      <c r="F145" s="59" t="s">
        <v>208</v>
      </c>
      <c r="G145" s="60" t="s">
        <v>209</v>
      </c>
      <c r="H145" s="61">
        <v>39.78</v>
      </c>
      <c r="I145" s="62"/>
      <c r="J145" s="61">
        <f>ROUND(I145*H145,2)</f>
        <v>0</v>
      </c>
      <c r="K145" s="59" t="s">
        <v>161</v>
      </c>
      <c r="L145" s="203"/>
      <c r="M145" s="255" t="s">
        <v>18</v>
      </c>
      <c r="N145" s="256" t="s">
        <v>38</v>
      </c>
      <c r="P145" s="257">
        <f>O145*H145</f>
        <v>0</v>
      </c>
      <c r="Q145" s="257">
        <v>0</v>
      </c>
      <c r="R145" s="257">
        <f>Q145*H145</f>
        <v>0</v>
      </c>
      <c r="S145" s="257">
        <v>0</v>
      </c>
      <c r="T145" s="63">
        <f>S145*H145</f>
        <v>0</v>
      </c>
      <c r="AR145" s="258" t="s">
        <v>162</v>
      </c>
      <c r="AT145" s="258" t="s">
        <v>157</v>
      </c>
      <c r="AU145" s="258" t="s">
        <v>77</v>
      </c>
      <c r="AY145" s="200" t="s">
        <v>155</v>
      </c>
      <c r="BE145" s="259">
        <f>IF(N145="základní",J145,0)</f>
        <v>0</v>
      </c>
      <c r="BF145" s="259">
        <f>IF(N145="snížená",J145,0)</f>
        <v>0</v>
      </c>
      <c r="BG145" s="259">
        <f>IF(N145="zákl. přenesená",J145,0)</f>
        <v>0</v>
      </c>
      <c r="BH145" s="259">
        <f>IF(N145="sníž. přenesená",J145,0)</f>
        <v>0</v>
      </c>
      <c r="BI145" s="259">
        <f>IF(N145="nulová",J145,0)</f>
        <v>0</v>
      </c>
      <c r="BJ145" s="200" t="s">
        <v>75</v>
      </c>
      <c r="BK145" s="259">
        <f>ROUND(I145*H145,2)</f>
        <v>0</v>
      </c>
      <c r="BL145" s="200" t="s">
        <v>162</v>
      </c>
      <c r="BM145" s="258" t="s">
        <v>210</v>
      </c>
    </row>
    <row r="146" spans="2:65" s="204" customFormat="1" ht="29.25" x14ac:dyDescent="0.2">
      <c r="B146" s="203"/>
      <c r="D146" s="64" t="s">
        <v>164</v>
      </c>
      <c r="F146" s="65" t="s">
        <v>211</v>
      </c>
      <c r="I146" s="197"/>
      <c r="L146" s="203"/>
      <c r="M146" s="260"/>
      <c r="T146" s="213"/>
      <c r="AT146" s="200" t="s">
        <v>164</v>
      </c>
      <c r="AU146" s="200" t="s">
        <v>77</v>
      </c>
    </row>
    <row r="147" spans="2:65" s="204" customFormat="1" x14ac:dyDescent="0.2">
      <c r="B147" s="203"/>
      <c r="D147" s="66" t="s">
        <v>166</v>
      </c>
      <c r="F147" s="67" t="s">
        <v>212</v>
      </c>
      <c r="I147" s="197"/>
      <c r="L147" s="203"/>
      <c r="M147" s="260"/>
      <c r="T147" s="213"/>
      <c r="AT147" s="200" t="s">
        <v>166</v>
      </c>
      <c r="AU147" s="200" t="s">
        <v>77</v>
      </c>
    </row>
    <row r="148" spans="2:65" s="76" customFormat="1" x14ac:dyDescent="0.2">
      <c r="B148" s="75"/>
      <c r="D148" s="64" t="s">
        <v>168</v>
      </c>
      <c r="E148" s="77" t="s">
        <v>18</v>
      </c>
      <c r="F148" s="78" t="s">
        <v>213</v>
      </c>
      <c r="H148" s="79">
        <v>39.78</v>
      </c>
      <c r="I148" s="80"/>
      <c r="L148" s="75"/>
      <c r="M148" s="81"/>
      <c r="T148" s="82"/>
      <c r="AT148" s="77" t="s">
        <v>168</v>
      </c>
      <c r="AU148" s="77" t="s">
        <v>77</v>
      </c>
      <c r="AV148" s="76" t="s">
        <v>77</v>
      </c>
      <c r="AW148" s="76" t="s">
        <v>29</v>
      </c>
      <c r="AX148" s="76" t="s">
        <v>75</v>
      </c>
      <c r="AY148" s="77" t="s">
        <v>155</v>
      </c>
    </row>
    <row r="149" spans="2:65" s="247" customFormat="1" ht="22.9" customHeight="1" x14ac:dyDescent="0.2">
      <c r="B149" s="246"/>
      <c r="D149" s="54" t="s">
        <v>66</v>
      </c>
      <c r="E149" s="56" t="s">
        <v>77</v>
      </c>
      <c r="F149" s="56" t="s">
        <v>214</v>
      </c>
      <c r="I149" s="196"/>
      <c r="J149" s="254">
        <f>BK149</f>
        <v>0</v>
      </c>
      <c r="L149" s="246"/>
      <c r="M149" s="249"/>
      <c r="P149" s="250">
        <f>SUM(P150:P172)</f>
        <v>0</v>
      </c>
      <c r="R149" s="250">
        <f>SUM(R150:R172)</f>
        <v>23.459991200000001</v>
      </c>
      <c r="T149" s="251">
        <f>SUM(T150:T172)</f>
        <v>0</v>
      </c>
      <c r="AR149" s="54" t="s">
        <v>75</v>
      </c>
      <c r="AT149" s="252" t="s">
        <v>66</v>
      </c>
      <c r="AU149" s="252" t="s">
        <v>75</v>
      </c>
      <c r="AY149" s="54" t="s">
        <v>155</v>
      </c>
      <c r="BK149" s="253">
        <f>SUM(BK150:BK172)</f>
        <v>0</v>
      </c>
    </row>
    <row r="150" spans="2:65" s="204" customFormat="1" ht="24.2" customHeight="1" x14ac:dyDescent="0.2">
      <c r="B150" s="203"/>
      <c r="C150" s="57" t="s">
        <v>215</v>
      </c>
      <c r="D150" s="57" t="s">
        <v>157</v>
      </c>
      <c r="E150" s="58" t="s">
        <v>216</v>
      </c>
      <c r="F150" s="59" t="s">
        <v>217</v>
      </c>
      <c r="G150" s="60" t="s">
        <v>160</v>
      </c>
      <c r="H150" s="61">
        <v>8</v>
      </c>
      <c r="I150" s="62"/>
      <c r="J150" s="61">
        <f>ROUND(I150*H150,2)</f>
        <v>0</v>
      </c>
      <c r="K150" s="59" t="s">
        <v>161</v>
      </c>
      <c r="L150" s="203"/>
      <c r="M150" s="255" t="s">
        <v>18</v>
      </c>
      <c r="N150" s="256" t="s">
        <v>38</v>
      </c>
      <c r="P150" s="257">
        <f>O150*H150</f>
        <v>0</v>
      </c>
      <c r="Q150" s="257">
        <v>2.47214</v>
      </c>
      <c r="R150" s="257">
        <f>Q150*H150</f>
        <v>19.77712</v>
      </c>
      <c r="S150" s="257">
        <v>0</v>
      </c>
      <c r="T150" s="63">
        <f>S150*H150</f>
        <v>0</v>
      </c>
      <c r="AR150" s="258" t="s">
        <v>162</v>
      </c>
      <c r="AT150" s="258" t="s">
        <v>157</v>
      </c>
      <c r="AU150" s="258" t="s">
        <v>77</v>
      </c>
      <c r="AY150" s="200" t="s">
        <v>155</v>
      </c>
      <c r="BE150" s="259">
        <f>IF(N150="základní",J150,0)</f>
        <v>0</v>
      </c>
      <c r="BF150" s="259">
        <f>IF(N150="snížená",J150,0)</f>
        <v>0</v>
      </c>
      <c r="BG150" s="259">
        <f>IF(N150="zákl. přenesená",J150,0)</f>
        <v>0</v>
      </c>
      <c r="BH150" s="259">
        <f>IF(N150="sníž. přenesená",J150,0)</f>
        <v>0</v>
      </c>
      <c r="BI150" s="259">
        <f>IF(N150="nulová",J150,0)</f>
        <v>0</v>
      </c>
      <c r="BJ150" s="200" t="s">
        <v>75</v>
      </c>
      <c r="BK150" s="259">
        <f>ROUND(I150*H150,2)</f>
        <v>0</v>
      </c>
      <c r="BL150" s="200" t="s">
        <v>162</v>
      </c>
      <c r="BM150" s="258" t="s">
        <v>218</v>
      </c>
    </row>
    <row r="151" spans="2:65" s="204" customFormat="1" ht="19.5" x14ac:dyDescent="0.2">
      <c r="B151" s="203"/>
      <c r="D151" s="64" t="s">
        <v>164</v>
      </c>
      <c r="F151" s="65" t="s">
        <v>219</v>
      </c>
      <c r="I151" s="197"/>
      <c r="L151" s="203"/>
      <c r="M151" s="260"/>
      <c r="T151" s="213"/>
      <c r="AT151" s="200" t="s">
        <v>164</v>
      </c>
      <c r="AU151" s="200" t="s">
        <v>77</v>
      </c>
    </row>
    <row r="152" spans="2:65" s="204" customFormat="1" x14ac:dyDescent="0.2">
      <c r="B152" s="203"/>
      <c r="D152" s="66" t="s">
        <v>166</v>
      </c>
      <c r="F152" s="67" t="s">
        <v>220</v>
      </c>
      <c r="I152" s="197"/>
      <c r="L152" s="203"/>
      <c r="M152" s="260"/>
      <c r="T152" s="213"/>
      <c r="AT152" s="200" t="s">
        <v>166</v>
      </c>
      <c r="AU152" s="200" t="s">
        <v>77</v>
      </c>
    </row>
    <row r="153" spans="2:65" s="69" customFormat="1" x14ac:dyDescent="0.2">
      <c r="B153" s="68"/>
      <c r="D153" s="64" t="s">
        <v>168</v>
      </c>
      <c r="E153" s="70" t="s">
        <v>18</v>
      </c>
      <c r="F153" s="71" t="s">
        <v>221</v>
      </c>
      <c r="H153" s="70" t="s">
        <v>18</v>
      </c>
      <c r="I153" s="72"/>
      <c r="L153" s="68"/>
      <c r="M153" s="73"/>
      <c r="T153" s="74"/>
      <c r="AT153" s="70" t="s">
        <v>168</v>
      </c>
      <c r="AU153" s="70" t="s">
        <v>77</v>
      </c>
      <c r="AV153" s="69" t="s">
        <v>75</v>
      </c>
      <c r="AW153" s="69" t="s">
        <v>29</v>
      </c>
      <c r="AX153" s="69" t="s">
        <v>67</v>
      </c>
      <c r="AY153" s="70" t="s">
        <v>155</v>
      </c>
    </row>
    <row r="154" spans="2:65" s="69" customFormat="1" x14ac:dyDescent="0.2">
      <c r="B154" s="68"/>
      <c r="D154" s="64" t="s">
        <v>168</v>
      </c>
      <c r="E154" s="70" t="s">
        <v>18</v>
      </c>
      <c r="F154" s="71" t="s">
        <v>222</v>
      </c>
      <c r="H154" s="70" t="s">
        <v>18</v>
      </c>
      <c r="I154" s="72"/>
      <c r="L154" s="68"/>
      <c r="M154" s="73"/>
      <c r="T154" s="74"/>
      <c r="AT154" s="70" t="s">
        <v>168</v>
      </c>
      <c r="AU154" s="70" t="s">
        <v>77</v>
      </c>
      <c r="AV154" s="69" t="s">
        <v>75</v>
      </c>
      <c r="AW154" s="69" t="s">
        <v>29</v>
      </c>
      <c r="AX154" s="69" t="s">
        <v>67</v>
      </c>
      <c r="AY154" s="70" t="s">
        <v>155</v>
      </c>
    </row>
    <row r="155" spans="2:65" s="76" customFormat="1" x14ac:dyDescent="0.2">
      <c r="B155" s="75"/>
      <c r="D155" s="64" t="s">
        <v>168</v>
      </c>
      <c r="E155" s="77" t="s">
        <v>18</v>
      </c>
      <c r="F155" s="78" t="s">
        <v>223</v>
      </c>
      <c r="H155" s="79">
        <v>8</v>
      </c>
      <c r="I155" s="80"/>
      <c r="L155" s="75"/>
      <c r="M155" s="81"/>
      <c r="T155" s="82"/>
      <c r="AT155" s="77" t="s">
        <v>168</v>
      </c>
      <c r="AU155" s="77" t="s">
        <v>77</v>
      </c>
      <c r="AV155" s="76" t="s">
        <v>77</v>
      </c>
      <c r="AW155" s="76" t="s">
        <v>29</v>
      </c>
      <c r="AX155" s="76" t="s">
        <v>75</v>
      </c>
      <c r="AY155" s="77" t="s">
        <v>155</v>
      </c>
    </row>
    <row r="156" spans="2:65" s="204" customFormat="1" ht="24.2" customHeight="1" x14ac:dyDescent="0.2">
      <c r="B156" s="203"/>
      <c r="C156" s="57" t="s">
        <v>224</v>
      </c>
      <c r="D156" s="57" t="s">
        <v>157</v>
      </c>
      <c r="E156" s="58" t="s">
        <v>225</v>
      </c>
      <c r="F156" s="59" t="s">
        <v>226</v>
      </c>
      <c r="G156" s="60" t="s">
        <v>160</v>
      </c>
      <c r="H156" s="61">
        <v>1.41</v>
      </c>
      <c r="I156" s="62"/>
      <c r="J156" s="61">
        <f>ROUND(I156*H156,2)</f>
        <v>0</v>
      </c>
      <c r="K156" s="59" t="s">
        <v>161</v>
      </c>
      <c r="L156" s="203"/>
      <c r="M156" s="255" t="s">
        <v>18</v>
      </c>
      <c r="N156" s="256" t="s">
        <v>38</v>
      </c>
      <c r="P156" s="257">
        <f>O156*H156</f>
        <v>0</v>
      </c>
      <c r="Q156" s="257">
        <v>2.5018699999999998</v>
      </c>
      <c r="R156" s="257">
        <f>Q156*H156</f>
        <v>3.5276366999999995</v>
      </c>
      <c r="S156" s="257">
        <v>0</v>
      </c>
      <c r="T156" s="63">
        <f>S156*H156</f>
        <v>0</v>
      </c>
      <c r="AR156" s="258" t="s">
        <v>162</v>
      </c>
      <c r="AT156" s="258" t="s">
        <v>157</v>
      </c>
      <c r="AU156" s="258" t="s">
        <v>77</v>
      </c>
      <c r="AY156" s="200" t="s">
        <v>155</v>
      </c>
      <c r="BE156" s="259">
        <f>IF(N156="základní",J156,0)</f>
        <v>0</v>
      </c>
      <c r="BF156" s="259">
        <f>IF(N156="snížená",J156,0)</f>
        <v>0</v>
      </c>
      <c r="BG156" s="259">
        <f>IF(N156="zákl. přenesená",J156,0)</f>
        <v>0</v>
      </c>
      <c r="BH156" s="259">
        <f>IF(N156="sníž. přenesená",J156,0)</f>
        <v>0</v>
      </c>
      <c r="BI156" s="259">
        <f>IF(N156="nulová",J156,0)</f>
        <v>0</v>
      </c>
      <c r="BJ156" s="200" t="s">
        <v>75</v>
      </c>
      <c r="BK156" s="259">
        <f>ROUND(I156*H156,2)</f>
        <v>0</v>
      </c>
      <c r="BL156" s="200" t="s">
        <v>162</v>
      </c>
      <c r="BM156" s="258" t="s">
        <v>227</v>
      </c>
    </row>
    <row r="157" spans="2:65" s="204" customFormat="1" ht="19.5" x14ac:dyDescent="0.2">
      <c r="B157" s="203"/>
      <c r="D157" s="64" t="s">
        <v>164</v>
      </c>
      <c r="F157" s="65" t="s">
        <v>228</v>
      </c>
      <c r="I157" s="197"/>
      <c r="L157" s="203"/>
      <c r="M157" s="260"/>
      <c r="T157" s="213"/>
      <c r="AT157" s="200" t="s">
        <v>164</v>
      </c>
      <c r="AU157" s="200" t="s">
        <v>77</v>
      </c>
    </row>
    <row r="158" spans="2:65" s="204" customFormat="1" x14ac:dyDescent="0.2">
      <c r="B158" s="203"/>
      <c r="D158" s="66" t="s">
        <v>166</v>
      </c>
      <c r="F158" s="67" t="s">
        <v>229</v>
      </c>
      <c r="I158" s="197"/>
      <c r="L158" s="203"/>
      <c r="M158" s="260"/>
      <c r="T158" s="213"/>
      <c r="AT158" s="200" t="s">
        <v>166</v>
      </c>
      <c r="AU158" s="200" t="s">
        <v>77</v>
      </c>
    </row>
    <row r="159" spans="2:65" s="69" customFormat="1" x14ac:dyDescent="0.2">
      <c r="B159" s="68"/>
      <c r="D159" s="64" t="s">
        <v>168</v>
      </c>
      <c r="E159" s="70" t="s">
        <v>18</v>
      </c>
      <c r="F159" s="71" t="s">
        <v>221</v>
      </c>
      <c r="H159" s="70" t="s">
        <v>18</v>
      </c>
      <c r="I159" s="72"/>
      <c r="L159" s="68"/>
      <c r="M159" s="73"/>
      <c r="T159" s="74"/>
      <c r="AT159" s="70" t="s">
        <v>168</v>
      </c>
      <c r="AU159" s="70" t="s">
        <v>77</v>
      </c>
      <c r="AV159" s="69" t="s">
        <v>75</v>
      </c>
      <c r="AW159" s="69" t="s">
        <v>29</v>
      </c>
      <c r="AX159" s="69" t="s">
        <v>67</v>
      </c>
      <c r="AY159" s="70" t="s">
        <v>155</v>
      </c>
    </row>
    <row r="160" spans="2:65" s="76" customFormat="1" x14ac:dyDescent="0.2">
      <c r="B160" s="75"/>
      <c r="D160" s="64" t="s">
        <v>168</v>
      </c>
      <c r="E160" s="77" t="s">
        <v>18</v>
      </c>
      <c r="F160" s="78" t="s">
        <v>230</v>
      </c>
      <c r="H160" s="79">
        <v>1.41</v>
      </c>
      <c r="I160" s="80"/>
      <c r="L160" s="75"/>
      <c r="M160" s="81"/>
      <c r="T160" s="82"/>
      <c r="AT160" s="77" t="s">
        <v>168</v>
      </c>
      <c r="AU160" s="77" t="s">
        <v>77</v>
      </c>
      <c r="AV160" s="76" t="s">
        <v>77</v>
      </c>
      <c r="AW160" s="76" t="s">
        <v>29</v>
      </c>
      <c r="AX160" s="76" t="s">
        <v>75</v>
      </c>
      <c r="AY160" s="77" t="s">
        <v>155</v>
      </c>
    </row>
    <row r="161" spans="2:65" s="204" customFormat="1" ht="16.5" customHeight="1" x14ac:dyDescent="0.2">
      <c r="B161" s="203"/>
      <c r="C161" s="57" t="s">
        <v>231</v>
      </c>
      <c r="D161" s="57" t="s">
        <v>157</v>
      </c>
      <c r="E161" s="58" t="s">
        <v>232</v>
      </c>
      <c r="F161" s="59" t="s">
        <v>233</v>
      </c>
      <c r="G161" s="60" t="s">
        <v>234</v>
      </c>
      <c r="H161" s="61">
        <v>2.61</v>
      </c>
      <c r="I161" s="62"/>
      <c r="J161" s="61">
        <f>ROUND(I161*H161,2)</f>
        <v>0</v>
      </c>
      <c r="K161" s="59" t="s">
        <v>161</v>
      </c>
      <c r="L161" s="203"/>
      <c r="M161" s="255" t="s">
        <v>18</v>
      </c>
      <c r="N161" s="256" t="s">
        <v>38</v>
      </c>
      <c r="P161" s="257">
        <f>O161*H161</f>
        <v>0</v>
      </c>
      <c r="Q161" s="257">
        <v>2.47E-3</v>
      </c>
      <c r="R161" s="257">
        <f>Q161*H161</f>
        <v>6.4466999999999997E-3</v>
      </c>
      <c r="S161" s="257">
        <v>0</v>
      </c>
      <c r="T161" s="63">
        <f>S161*H161</f>
        <v>0</v>
      </c>
      <c r="AR161" s="258" t="s">
        <v>162</v>
      </c>
      <c r="AT161" s="258" t="s">
        <v>157</v>
      </c>
      <c r="AU161" s="258" t="s">
        <v>77</v>
      </c>
      <c r="AY161" s="200" t="s">
        <v>155</v>
      </c>
      <c r="BE161" s="259">
        <f>IF(N161="základní",J161,0)</f>
        <v>0</v>
      </c>
      <c r="BF161" s="259">
        <f>IF(N161="snížená",J161,0)</f>
        <v>0</v>
      </c>
      <c r="BG161" s="259">
        <f>IF(N161="zákl. přenesená",J161,0)</f>
        <v>0</v>
      </c>
      <c r="BH161" s="259">
        <f>IF(N161="sníž. přenesená",J161,0)</f>
        <v>0</v>
      </c>
      <c r="BI161" s="259">
        <f>IF(N161="nulová",J161,0)</f>
        <v>0</v>
      </c>
      <c r="BJ161" s="200" t="s">
        <v>75</v>
      </c>
      <c r="BK161" s="259">
        <f>ROUND(I161*H161,2)</f>
        <v>0</v>
      </c>
      <c r="BL161" s="200" t="s">
        <v>162</v>
      </c>
      <c r="BM161" s="258" t="s">
        <v>235</v>
      </c>
    </row>
    <row r="162" spans="2:65" s="204" customFormat="1" x14ac:dyDescent="0.2">
      <c r="B162" s="203"/>
      <c r="D162" s="64" t="s">
        <v>164</v>
      </c>
      <c r="F162" s="65" t="s">
        <v>236</v>
      </c>
      <c r="I162" s="197"/>
      <c r="L162" s="203"/>
      <c r="M162" s="260"/>
      <c r="T162" s="213"/>
      <c r="AT162" s="200" t="s">
        <v>164</v>
      </c>
      <c r="AU162" s="200" t="s">
        <v>77</v>
      </c>
    </row>
    <row r="163" spans="2:65" s="204" customFormat="1" x14ac:dyDescent="0.2">
      <c r="B163" s="203"/>
      <c r="D163" s="66" t="s">
        <v>166</v>
      </c>
      <c r="F163" s="67" t="s">
        <v>237</v>
      </c>
      <c r="I163" s="197"/>
      <c r="L163" s="203"/>
      <c r="M163" s="260"/>
      <c r="T163" s="213"/>
      <c r="AT163" s="200" t="s">
        <v>166</v>
      </c>
      <c r="AU163" s="200" t="s">
        <v>77</v>
      </c>
    </row>
    <row r="164" spans="2:65" s="76" customFormat="1" x14ac:dyDescent="0.2">
      <c r="B164" s="75"/>
      <c r="D164" s="64" t="s">
        <v>168</v>
      </c>
      <c r="E164" s="77" t="s">
        <v>18</v>
      </c>
      <c r="F164" s="78" t="s">
        <v>238</v>
      </c>
      <c r="H164" s="79">
        <v>2.61</v>
      </c>
      <c r="I164" s="80"/>
      <c r="L164" s="75"/>
      <c r="M164" s="81"/>
      <c r="T164" s="82"/>
      <c r="AT164" s="77" t="s">
        <v>168</v>
      </c>
      <c r="AU164" s="77" t="s">
        <v>77</v>
      </c>
      <c r="AV164" s="76" t="s">
        <v>77</v>
      </c>
      <c r="AW164" s="76" t="s">
        <v>29</v>
      </c>
      <c r="AX164" s="76" t="s">
        <v>75</v>
      </c>
      <c r="AY164" s="77" t="s">
        <v>155</v>
      </c>
    </row>
    <row r="165" spans="2:65" s="204" customFormat="1" ht="16.5" customHeight="1" x14ac:dyDescent="0.2">
      <c r="B165" s="203"/>
      <c r="C165" s="57" t="s">
        <v>239</v>
      </c>
      <c r="D165" s="57" t="s">
        <v>157</v>
      </c>
      <c r="E165" s="58" t="s">
        <v>240</v>
      </c>
      <c r="F165" s="59" t="s">
        <v>241</v>
      </c>
      <c r="G165" s="60" t="s">
        <v>234</v>
      </c>
      <c r="H165" s="61">
        <v>2.61</v>
      </c>
      <c r="I165" s="62"/>
      <c r="J165" s="61">
        <f>ROUND(I165*H165,2)</f>
        <v>0</v>
      </c>
      <c r="K165" s="59" t="s">
        <v>161</v>
      </c>
      <c r="L165" s="203"/>
      <c r="M165" s="255" t="s">
        <v>18</v>
      </c>
      <c r="N165" s="256" t="s">
        <v>38</v>
      </c>
      <c r="P165" s="257">
        <f>O165*H165</f>
        <v>0</v>
      </c>
      <c r="Q165" s="257">
        <v>0</v>
      </c>
      <c r="R165" s="257">
        <f>Q165*H165</f>
        <v>0</v>
      </c>
      <c r="S165" s="257">
        <v>0</v>
      </c>
      <c r="T165" s="63">
        <f>S165*H165</f>
        <v>0</v>
      </c>
      <c r="AR165" s="258" t="s">
        <v>162</v>
      </c>
      <c r="AT165" s="258" t="s">
        <v>157</v>
      </c>
      <c r="AU165" s="258" t="s">
        <v>77</v>
      </c>
      <c r="AY165" s="200" t="s">
        <v>155</v>
      </c>
      <c r="BE165" s="259">
        <f>IF(N165="základní",J165,0)</f>
        <v>0</v>
      </c>
      <c r="BF165" s="259">
        <f>IF(N165="snížená",J165,0)</f>
        <v>0</v>
      </c>
      <c r="BG165" s="259">
        <f>IF(N165="zákl. přenesená",J165,0)</f>
        <v>0</v>
      </c>
      <c r="BH165" s="259">
        <f>IF(N165="sníž. přenesená",J165,0)</f>
        <v>0</v>
      </c>
      <c r="BI165" s="259">
        <f>IF(N165="nulová",J165,0)</f>
        <v>0</v>
      </c>
      <c r="BJ165" s="200" t="s">
        <v>75</v>
      </c>
      <c r="BK165" s="259">
        <f>ROUND(I165*H165,2)</f>
        <v>0</v>
      </c>
      <c r="BL165" s="200" t="s">
        <v>162</v>
      </c>
      <c r="BM165" s="258" t="s">
        <v>242</v>
      </c>
    </row>
    <row r="166" spans="2:65" s="204" customFormat="1" x14ac:dyDescent="0.2">
      <c r="B166" s="203"/>
      <c r="D166" s="64" t="s">
        <v>164</v>
      </c>
      <c r="F166" s="65" t="s">
        <v>243</v>
      </c>
      <c r="I166" s="197"/>
      <c r="L166" s="203"/>
      <c r="M166" s="260"/>
      <c r="T166" s="213"/>
      <c r="AT166" s="200" t="s">
        <v>164</v>
      </c>
      <c r="AU166" s="200" t="s">
        <v>77</v>
      </c>
    </row>
    <row r="167" spans="2:65" s="204" customFormat="1" x14ac:dyDescent="0.2">
      <c r="B167" s="203"/>
      <c r="D167" s="66" t="s">
        <v>166</v>
      </c>
      <c r="F167" s="67" t="s">
        <v>244</v>
      </c>
      <c r="I167" s="197"/>
      <c r="L167" s="203"/>
      <c r="M167" s="260"/>
      <c r="T167" s="213"/>
      <c r="AT167" s="200" t="s">
        <v>166</v>
      </c>
      <c r="AU167" s="200" t="s">
        <v>77</v>
      </c>
    </row>
    <row r="168" spans="2:65" s="204" customFormat="1" ht="16.5" customHeight="1" x14ac:dyDescent="0.2">
      <c r="B168" s="203"/>
      <c r="C168" s="57" t="s">
        <v>245</v>
      </c>
      <c r="D168" s="57" t="s">
        <v>157</v>
      </c>
      <c r="E168" s="58" t="s">
        <v>246</v>
      </c>
      <c r="F168" s="59" t="s">
        <v>247</v>
      </c>
      <c r="G168" s="60" t="s">
        <v>209</v>
      </c>
      <c r="H168" s="61">
        <v>0.14000000000000001</v>
      </c>
      <c r="I168" s="62"/>
      <c r="J168" s="61">
        <f>ROUND(I168*H168,2)</f>
        <v>0</v>
      </c>
      <c r="K168" s="59" t="s">
        <v>161</v>
      </c>
      <c r="L168" s="203"/>
      <c r="M168" s="255" t="s">
        <v>18</v>
      </c>
      <c r="N168" s="256" t="s">
        <v>38</v>
      </c>
      <c r="P168" s="257">
        <f>O168*H168</f>
        <v>0</v>
      </c>
      <c r="Q168" s="257">
        <v>1.06277</v>
      </c>
      <c r="R168" s="257">
        <f>Q168*H168</f>
        <v>0.14878780000000003</v>
      </c>
      <c r="S168" s="257">
        <v>0</v>
      </c>
      <c r="T168" s="63">
        <f>S168*H168</f>
        <v>0</v>
      </c>
      <c r="AR168" s="258" t="s">
        <v>162</v>
      </c>
      <c r="AT168" s="258" t="s">
        <v>157</v>
      </c>
      <c r="AU168" s="258" t="s">
        <v>77</v>
      </c>
      <c r="AY168" s="200" t="s">
        <v>155</v>
      </c>
      <c r="BE168" s="259">
        <f>IF(N168="základní",J168,0)</f>
        <v>0</v>
      </c>
      <c r="BF168" s="259">
        <f>IF(N168="snížená",J168,0)</f>
        <v>0</v>
      </c>
      <c r="BG168" s="259">
        <f>IF(N168="zákl. přenesená",J168,0)</f>
        <v>0</v>
      </c>
      <c r="BH168" s="259">
        <f>IF(N168="sníž. přenesená",J168,0)</f>
        <v>0</v>
      </c>
      <c r="BI168" s="259">
        <f>IF(N168="nulová",J168,0)</f>
        <v>0</v>
      </c>
      <c r="BJ168" s="200" t="s">
        <v>75</v>
      </c>
      <c r="BK168" s="259">
        <f>ROUND(I168*H168,2)</f>
        <v>0</v>
      </c>
      <c r="BL168" s="200" t="s">
        <v>162</v>
      </c>
      <c r="BM168" s="258" t="s">
        <v>248</v>
      </c>
    </row>
    <row r="169" spans="2:65" s="204" customFormat="1" x14ac:dyDescent="0.2">
      <c r="B169" s="203"/>
      <c r="D169" s="64" t="s">
        <v>164</v>
      </c>
      <c r="F169" s="65" t="s">
        <v>249</v>
      </c>
      <c r="I169" s="197"/>
      <c r="L169" s="203"/>
      <c r="M169" s="260"/>
      <c r="T169" s="213"/>
      <c r="AT169" s="200" t="s">
        <v>164</v>
      </c>
      <c r="AU169" s="200" t="s">
        <v>77</v>
      </c>
    </row>
    <row r="170" spans="2:65" s="204" customFormat="1" x14ac:dyDescent="0.2">
      <c r="B170" s="203"/>
      <c r="D170" s="66" t="s">
        <v>166</v>
      </c>
      <c r="F170" s="67" t="s">
        <v>250</v>
      </c>
      <c r="I170" s="197"/>
      <c r="L170" s="203"/>
      <c r="M170" s="260"/>
      <c r="T170" s="213"/>
      <c r="AT170" s="200" t="s">
        <v>166</v>
      </c>
      <c r="AU170" s="200" t="s">
        <v>77</v>
      </c>
    </row>
    <row r="171" spans="2:65" s="69" customFormat="1" x14ac:dyDescent="0.2">
      <c r="B171" s="68"/>
      <c r="D171" s="64" t="s">
        <v>168</v>
      </c>
      <c r="E171" s="70" t="s">
        <v>18</v>
      </c>
      <c r="F171" s="71" t="s">
        <v>251</v>
      </c>
      <c r="H171" s="70" t="s">
        <v>18</v>
      </c>
      <c r="I171" s="72"/>
      <c r="L171" s="68"/>
      <c r="M171" s="73"/>
      <c r="T171" s="74"/>
      <c r="AT171" s="70" t="s">
        <v>168</v>
      </c>
      <c r="AU171" s="70" t="s">
        <v>77</v>
      </c>
      <c r="AV171" s="69" t="s">
        <v>75</v>
      </c>
      <c r="AW171" s="69" t="s">
        <v>29</v>
      </c>
      <c r="AX171" s="69" t="s">
        <v>67</v>
      </c>
      <c r="AY171" s="70" t="s">
        <v>155</v>
      </c>
    </row>
    <row r="172" spans="2:65" s="76" customFormat="1" x14ac:dyDescent="0.2">
      <c r="B172" s="75"/>
      <c r="D172" s="64" t="s">
        <v>168</v>
      </c>
      <c r="E172" s="77" t="s">
        <v>18</v>
      </c>
      <c r="F172" s="78" t="s">
        <v>252</v>
      </c>
      <c r="H172" s="79">
        <v>0.14000000000000001</v>
      </c>
      <c r="I172" s="80"/>
      <c r="L172" s="75"/>
      <c r="M172" s="81"/>
      <c r="T172" s="82"/>
      <c r="AT172" s="77" t="s">
        <v>168</v>
      </c>
      <c r="AU172" s="77" t="s">
        <v>77</v>
      </c>
      <c r="AV172" s="76" t="s">
        <v>77</v>
      </c>
      <c r="AW172" s="76" t="s">
        <v>29</v>
      </c>
      <c r="AX172" s="76" t="s">
        <v>75</v>
      </c>
      <c r="AY172" s="77" t="s">
        <v>155</v>
      </c>
    </row>
    <row r="173" spans="2:65" s="247" customFormat="1" ht="22.9" customHeight="1" x14ac:dyDescent="0.2">
      <c r="B173" s="246"/>
      <c r="D173" s="54" t="s">
        <v>66</v>
      </c>
      <c r="E173" s="56" t="s">
        <v>7</v>
      </c>
      <c r="F173" s="56" t="s">
        <v>253</v>
      </c>
      <c r="I173" s="196"/>
      <c r="J173" s="254">
        <f>BK173</f>
        <v>0</v>
      </c>
      <c r="L173" s="246"/>
      <c r="M173" s="249"/>
      <c r="P173" s="250">
        <f>SUM(P174:P184)</f>
        <v>0</v>
      </c>
      <c r="R173" s="250">
        <f>SUM(R174:R184)</f>
        <v>3.9138249999999997</v>
      </c>
      <c r="T173" s="251">
        <f>SUM(T174:T184)</f>
        <v>0</v>
      </c>
      <c r="AR173" s="54" t="s">
        <v>75</v>
      </c>
      <c r="AT173" s="252" t="s">
        <v>66</v>
      </c>
      <c r="AU173" s="252" t="s">
        <v>75</v>
      </c>
      <c r="AY173" s="54" t="s">
        <v>155</v>
      </c>
      <c r="BK173" s="253">
        <f>SUM(BK174:BK184)</f>
        <v>0</v>
      </c>
    </row>
    <row r="174" spans="2:65" s="204" customFormat="1" ht="24.2" customHeight="1" x14ac:dyDescent="0.2">
      <c r="B174" s="203"/>
      <c r="C174" s="57" t="s">
        <v>254</v>
      </c>
      <c r="D174" s="57" t="s">
        <v>157</v>
      </c>
      <c r="E174" s="58" t="s">
        <v>255</v>
      </c>
      <c r="F174" s="59" t="s">
        <v>256</v>
      </c>
      <c r="G174" s="60" t="s">
        <v>257</v>
      </c>
      <c r="H174" s="61">
        <v>2.5</v>
      </c>
      <c r="I174" s="62"/>
      <c r="J174" s="61">
        <f>ROUND(I174*H174,2)</f>
        <v>0</v>
      </c>
      <c r="K174" s="59" t="s">
        <v>161</v>
      </c>
      <c r="L174" s="203"/>
      <c r="M174" s="255" t="s">
        <v>18</v>
      </c>
      <c r="N174" s="256" t="s">
        <v>38</v>
      </c>
      <c r="P174" s="257">
        <f>O174*H174</f>
        <v>0</v>
      </c>
      <c r="Q174" s="257">
        <v>7.2999999999999996E-4</v>
      </c>
      <c r="R174" s="257">
        <f>Q174*H174</f>
        <v>1.8249999999999998E-3</v>
      </c>
      <c r="S174" s="257">
        <v>0</v>
      </c>
      <c r="T174" s="63">
        <f>S174*H174</f>
        <v>0</v>
      </c>
      <c r="AR174" s="258" t="s">
        <v>162</v>
      </c>
      <c r="AT174" s="258" t="s">
        <v>157</v>
      </c>
      <c r="AU174" s="258" t="s">
        <v>77</v>
      </c>
      <c r="AY174" s="200" t="s">
        <v>155</v>
      </c>
      <c r="BE174" s="259">
        <f>IF(N174="základní",J174,0)</f>
        <v>0</v>
      </c>
      <c r="BF174" s="259">
        <f>IF(N174="snížená",J174,0)</f>
        <v>0</v>
      </c>
      <c r="BG174" s="259">
        <f>IF(N174="zákl. přenesená",J174,0)</f>
        <v>0</v>
      </c>
      <c r="BH174" s="259">
        <f>IF(N174="sníž. přenesená",J174,0)</f>
        <v>0</v>
      </c>
      <c r="BI174" s="259">
        <f>IF(N174="nulová",J174,0)</f>
        <v>0</v>
      </c>
      <c r="BJ174" s="200" t="s">
        <v>75</v>
      </c>
      <c r="BK174" s="259">
        <f>ROUND(I174*H174,2)</f>
        <v>0</v>
      </c>
      <c r="BL174" s="200" t="s">
        <v>162</v>
      </c>
      <c r="BM174" s="258" t="s">
        <v>258</v>
      </c>
    </row>
    <row r="175" spans="2:65" s="204" customFormat="1" ht="19.5" x14ac:dyDescent="0.2">
      <c r="B175" s="203"/>
      <c r="D175" s="64" t="s">
        <v>164</v>
      </c>
      <c r="F175" s="65" t="s">
        <v>259</v>
      </c>
      <c r="I175" s="197"/>
      <c r="L175" s="203"/>
      <c r="M175" s="260"/>
      <c r="T175" s="213"/>
      <c r="AT175" s="200" t="s">
        <v>164</v>
      </c>
      <c r="AU175" s="200" t="s">
        <v>77</v>
      </c>
    </row>
    <row r="176" spans="2:65" s="204" customFormat="1" x14ac:dyDescent="0.2">
      <c r="B176" s="203"/>
      <c r="D176" s="66" t="s">
        <v>166</v>
      </c>
      <c r="F176" s="67" t="s">
        <v>260</v>
      </c>
      <c r="I176" s="197"/>
      <c r="L176" s="203"/>
      <c r="M176" s="260"/>
      <c r="T176" s="213"/>
      <c r="AT176" s="200" t="s">
        <v>166</v>
      </c>
      <c r="AU176" s="200" t="s">
        <v>77</v>
      </c>
    </row>
    <row r="177" spans="2:65" s="204" customFormat="1" ht="33" customHeight="1" x14ac:dyDescent="0.2">
      <c r="B177" s="203"/>
      <c r="C177" s="57" t="s">
        <v>261</v>
      </c>
      <c r="D177" s="57" t="s">
        <v>157</v>
      </c>
      <c r="E177" s="58" t="s">
        <v>262</v>
      </c>
      <c r="F177" s="59" t="s">
        <v>263</v>
      </c>
      <c r="G177" s="60" t="s">
        <v>160</v>
      </c>
      <c r="H177" s="61">
        <v>2.4</v>
      </c>
      <c r="I177" s="62"/>
      <c r="J177" s="61">
        <f>ROUND(I177*H177,2)</f>
        <v>0</v>
      </c>
      <c r="K177" s="59" t="s">
        <v>161</v>
      </c>
      <c r="L177" s="203"/>
      <c r="M177" s="255" t="s">
        <v>18</v>
      </c>
      <c r="N177" s="256" t="s">
        <v>38</v>
      </c>
      <c r="P177" s="257">
        <f>O177*H177</f>
        <v>0</v>
      </c>
      <c r="Q177" s="257">
        <v>1.63</v>
      </c>
      <c r="R177" s="257">
        <f>Q177*H177</f>
        <v>3.9119999999999995</v>
      </c>
      <c r="S177" s="257">
        <v>0</v>
      </c>
      <c r="T177" s="63">
        <f>S177*H177</f>
        <v>0</v>
      </c>
      <c r="AR177" s="258" t="s">
        <v>162</v>
      </c>
      <c r="AT177" s="258" t="s">
        <v>157</v>
      </c>
      <c r="AU177" s="258" t="s">
        <v>77</v>
      </c>
      <c r="AY177" s="200" t="s">
        <v>155</v>
      </c>
      <c r="BE177" s="259">
        <f>IF(N177="základní",J177,0)</f>
        <v>0</v>
      </c>
      <c r="BF177" s="259">
        <f>IF(N177="snížená",J177,0)</f>
        <v>0</v>
      </c>
      <c r="BG177" s="259">
        <f>IF(N177="zákl. přenesená",J177,0)</f>
        <v>0</v>
      </c>
      <c r="BH177" s="259">
        <f>IF(N177="sníž. přenesená",J177,0)</f>
        <v>0</v>
      </c>
      <c r="BI177" s="259">
        <f>IF(N177="nulová",J177,0)</f>
        <v>0</v>
      </c>
      <c r="BJ177" s="200" t="s">
        <v>75</v>
      </c>
      <c r="BK177" s="259">
        <f>ROUND(I177*H177,2)</f>
        <v>0</v>
      </c>
      <c r="BL177" s="200" t="s">
        <v>162</v>
      </c>
      <c r="BM177" s="258" t="s">
        <v>264</v>
      </c>
    </row>
    <row r="178" spans="2:65" s="204" customFormat="1" ht="29.25" x14ac:dyDescent="0.2">
      <c r="B178" s="203"/>
      <c r="D178" s="64" t="s">
        <v>164</v>
      </c>
      <c r="F178" s="65" t="s">
        <v>265</v>
      </c>
      <c r="I178" s="197"/>
      <c r="L178" s="203"/>
      <c r="M178" s="260"/>
      <c r="T178" s="213"/>
      <c r="AT178" s="200" t="s">
        <v>164</v>
      </c>
      <c r="AU178" s="200" t="s">
        <v>77</v>
      </c>
    </row>
    <row r="179" spans="2:65" s="204" customFormat="1" x14ac:dyDescent="0.2">
      <c r="B179" s="203"/>
      <c r="D179" s="66" t="s">
        <v>166</v>
      </c>
      <c r="F179" s="67" t="s">
        <v>266</v>
      </c>
      <c r="I179" s="197"/>
      <c r="L179" s="203"/>
      <c r="M179" s="260"/>
      <c r="T179" s="213"/>
      <c r="AT179" s="200" t="s">
        <v>166</v>
      </c>
      <c r="AU179" s="200" t="s">
        <v>77</v>
      </c>
    </row>
    <row r="180" spans="2:65" s="69" customFormat="1" x14ac:dyDescent="0.2">
      <c r="B180" s="68"/>
      <c r="D180" s="64" t="s">
        <v>168</v>
      </c>
      <c r="E180" s="70" t="s">
        <v>18</v>
      </c>
      <c r="F180" s="71" t="s">
        <v>267</v>
      </c>
      <c r="H180" s="70" t="s">
        <v>18</v>
      </c>
      <c r="I180" s="72"/>
      <c r="L180" s="68"/>
      <c r="M180" s="73"/>
      <c r="T180" s="74"/>
      <c r="AT180" s="70" t="s">
        <v>168</v>
      </c>
      <c r="AU180" s="70" t="s">
        <v>77</v>
      </c>
      <c r="AV180" s="69" t="s">
        <v>75</v>
      </c>
      <c r="AW180" s="69" t="s">
        <v>29</v>
      </c>
      <c r="AX180" s="69" t="s">
        <v>67</v>
      </c>
      <c r="AY180" s="70" t="s">
        <v>155</v>
      </c>
    </row>
    <row r="181" spans="2:65" s="76" customFormat="1" x14ac:dyDescent="0.2">
      <c r="B181" s="75"/>
      <c r="D181" s="64" t="s">
        <v>168</v>
      </c>
      <c r="E181" s="77" t="s">
        <v>18</v>
      </c>
      <c r="F181" s="78" t="s">
        <v>178</v>
      </c>
      <c r="H181" s="79">
        <v>2.4</v>
      </c>
      <c r="I181" s="80"/>
      <c r="L181" s="75"/>
      <c r="M181" s="81"/>
      <c r="T181" s="82"/>
      <c r="AT181" s="77" t="s">
        <v>168</v>
      </c>
      <c r="AU181" s="77" t="s">
        <v>77</v>
      </c>
      <c r="AV181" s="76" t="s">
        <v>77</v>
      </c>
      <c r="AW181" s="76" t="s">
        <v>29</v>
      </c>
      <c r="AX181" s="76" t="s">
        <v>75</v>
      </c>
      <c r="AY181" s="77" t="s">
        <v>155</v>
      </c>
    </row>
    <row r="182" spans="2:65" s="204" customFormat="1" ht="24.2" customHeight="1" x14ac:dyDescent="0.2">
      <c r="B182" s="203"/>
      <c r="C182" s="57" t="s">
        <v>8</v>
      </c>
      <c r="D182" s="57" t="s">
        <v>157</v>
      </c>
      <c r="E182" s="58" t="s">
        <v>268</v>
      </c>
      <c r="F182" s="59" t="s">
        <v>269</v>
      </c>
      <c r="G182" s="60" t="s">
        <v>234</v>
      </c>
      <c r="H182" s="61">
        <v>1.5</v>
      </c>
      <c r="I182" s="62"/>
      <c r="J182" s="61">
        <f>ROUND(I182*H182,2)</f>
        <v>0</v>
      </c>
      <c r="K182" s="59" t="s">
        <v>18</v>
      </c>
      <c r="L182" s="203"/>
      <c r="M182" s="255" t="s">
        <v>18</v>
      </c>
      <c r="N182" s="256" t="s">
        <v>38</v>
      </c>
      <c r="P182" s="257">
        <f>O182*H182</f>
        <v>0</v>
      </c>
      <c r="Q182" s="257">
        <v>0</v>
      </c>
      <c r="R182" s="257">
        <f>Q182*H182</f>
        <v>0</v>
      </c>
      <c r="S182" s="257">
        <v>0</v>
      </c>
      <c r="T182" s="63">
        <f>S182*H182</f>
        <v>0</v>
      </c>
      <c r="AR182" s="258" t="s">
        <v>162</v>
      </c>
      <c r="AT182" s="258" t="s">
        <v>157</v>
      </c>
      <c r="AU182" s="258" t="s">
        <v>77</v>
      </c>
      <c r="AY182" s="200" t="s">
        <v>155</v>
      </c>
      <c r="BE182" s="259">
        <f>IF(N182="základní",J182,0)</f>
        <v>0</v>
      </c>
      <c r="BF182" s="259">
        <f>IF(N182="snížená",J182,0)</f>
        <v>0</v>
      </c>
      <c r="BG182" s="259">
        <f>IF(N182="zákl. přenesená",J182,0)</f>
        <v>0</v>
      </c>
      <c r="BH182" s="259">
        <f>IF(N182="sníž. přenesená",J182,0)</f>
        <v>0</v>
      </c>
      <c r="BI182" s="259">
        <f>IF(N182="nulová",J182,0)</f>
        <v>0</v>
      </c>
      <c r="BJ182" s="200" t="s">
        <v>75</v>
      </c>
      <c r="BK182" s="259">
        <f>ROUND(I182*H182,2)</f>
        <v>0</v>
      </c>
      <c r="BL182" s="200" t="s">
        <v>162</v>
      </c>
      <c r="BM182" s="258" t="s">
        <v>270</v>
      </c>
    </row>
    <row r="183" spans="2:65" s="204" customFormat="1" x14ac:dyDescent="0.2">
      <c r="B183" s="203"/>
      <c r="D183" s="64" t="s">
        <v>164</v>
      </c>
      <c r="F183" s="65" t="s">
        <v>269</v>
      </c>
      <c r="I183" s="197"/>
      <c r="L183" s="203"/>
      <c r="M183" s="260"/>
      <c r="T183" s="213"/>
      <c r="AT183" s="200" t="s">
        <v>164</v>
      </c>
      <c r="AU183" s="200" t="s">
        <v>77</v>
      </c>
    </row>
    <row r="184" spans="2:65" s="76" customFormat="1" x14ac:dyDescent="0.2">
      <c r="B184" s="75"/>
      <c r="D184" s="64" t="s">
        <v>168</v>
      </c>
      <c r="E184" s="77" t="s">
        <v>18</v>
      </c>
      <c r="F184" s="78" t="s">
        <v>271</v>
      </c>
      <c r="H184" s="79">
        <v>1.5</v>
      </c>
      <c r="I184" s="80"/>
      <c r="L184" s="75"/>
      <c r="M184" s="81"/>
      <c r="T184" s="82"/>
      <c r="AT184" s="77" t="s">
        <v>168</v>
      </c>
      <c r="AU184" s="77" t="s">
        <v>77</v>
      </c>
      <c r="AV184" s="76" t="s">
        <v>77</v>
      </c>
      <c r="AW184" s="76" t="s">
        <v>29</v>
      </c>
      <c r="AX184" s="76" t="s">
        <v>75</v>
      </c>
      <c r="AY184" s="77" t="s">
        <v>155</v>
      </c>
    </row>
    <row r="185" spans="2:65" s="247" customFormat="1" ht="22.9" customHeight="1" x14ac:dyDescent="0.2">
      <c r="B185" s="246"/>
      <c r="D185" s="54" t="s">
        <v>66</v>
      </c>
      <c r="E185" s="56" t="s">
        <v>179</v>
      </c>
      <c r="F185" s="56" t="s">
        <v>272</v>
      </c>
      <c r="I185" s="196"/>
      <c r="J185" s="254">
        <f>BK185</f>
        <v>0</v>
      </c>
      <c r="L185" s="246"/>
      <c r="M185" s="249"/>
      <c r="P185" s="250">
        <f>SUM(P186:P275)</f>
        <v>0</v>
      </c>
      <c r="R185" s="250">
        <f>SUM(R186:R275)</f>
        <v>80.777386899999996</v>
      </c>
      <c r="T185" s="251">
        <f>SUM(T186:T275)</f>
        <v>0</v>
      </c>
      <c r="AR185" s="54" t="s">
        <v>75</v>
      </c>
      <c r="AT185" s="252" t="s">
        <v>66</v>
      </c>
      <c r="AU185" s="252" t="s">
        <v>75</v>
      </c>
      <c r="AY185" s="54" t="s">
        <v>155</v>
      </c>
      <c r="BK185" s="253">
        <f>SUM(BK186:BK275)</f>
        <v>0</v>
      </c>
    </row>
    <row r="186" spans="2:65" s="204" customFormat="1" ht="24.2" customHeight="1" x14ac:dyDescent="0.2">
      <c r="B186" s="203"/>
      <c r="C186" s="57" t="s">
        <v>273</v>
      </c>
      <c r="D186" s="57" t="s">
        <v>157</v>
      </c>
      <c r="E186" s="58" t="s">
        <v>274</v>
      </c>
      <c r="F186" s="59" t="s">
        <v>275</v>
      </c>
      <c r="G186" s="60" t="s">
        <v>276</v>
      </c>
      <c r="H186" s="61">
        <v>1</v>
      </c>
      <c r="I186" s="62"/>
      <c r="J186" s="61">
        <f>ROUND(I186*H186,2)</f>
        <v>0</v>
      </c>
      <c r="K186" s="59" t="s">
        <v>18</v>
      </c>
      <c r="L186" s="203"/>
      <c r="M186" s="255" t="s">
        <v>18</v>
      </c>
      <c r="N186" s="256" t="s">
        <v>38</v>
      </c>
      <c r="P186" s="257">
        <f>O186*H186</f>
        <v>0</v>
      </c>
      <c r="Q186" s="257">
        <v>0</v>
      </c>
      <c r="R186" s="257">
        <f>Q186*H186</f>
        <v>0</v>
      </c>
      <c r="S186" s="257">
        <v>0</v>
      </c>
      <c r="T186" s="63">
        <f>S186*H186</f>
        <v>0</v>
      </c>
      <c r="AR186" s="258" t="s">
        <v>162</v>
      </c>
      <c r="AT186" s="258" t="s">
        <v>157</v>
      </c>
      <c r="AU186" s="258" t="s">
        <v>77</v>
      </c>
      <c r="AY186" s="200" t="s">
        <v>155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200" t="s">
        <v>75</v>
      </c>
      <c r="BK186" s="259">
        <f>ROUND(I186*H186,2)</f>
        <v>0</v>
      </c>
      <c r="BL186" s="200" t="s">
        <v>162</v>
      </c>
      <c r="BM186" s="258" t="s">
        <v>277</v>
      </c>
    </row>
    <row r="187" spans="2:65" s="204" customFormat="1" ht="19.5" x14ac:dyDescent="0.2">
      <c r="B187" s="203"/>
      <c r="D187" s="64" t="s">
        <v>164</v>
      </c>
      <c r="F187" s="65" t="s">
        <v>275</v>
      </c>
      <c r="I187" s="197"/>
      <c r="L187" s="203"/>
      <c r="M187" s="260"/>
      <c r="T187" s="213"/>
      <c r="AT187" s="200" t="s">
        <v>164</v>
      </c>
      <c r="AU187" s="200" t="s">
        <v>77</v>
      </c>
    </row>
    <row r="188" spans="2:65" s="204" customFormat="1" ht="24.2" customHeight="1" x14ac:dyDescent="0.2">
      <c r="B188" s="203"/>
      <c r="C188" s="57" t="s">
        <v>278</v>
      </c>
      <c r="D188" s="57" t="s">
        <v>157</v>
      </c>
      <c r="E188" s="58" t="s">
        <v>279</v>
      </c>
      <c r="F188" s="59" t="s">
        <v>280</v>
      </c>
      <c r="G188" s="60" t="s">
        <v>160</v>
      </c>
      <c r="H188" s="61">
        <v>0.35</v>
      </c>
      <c r="I188" s="62"/>
      <c r="J188" s="61">
        <f>ROUND(I188*H188,2)</f>
        <v>0</v>
      </c>
      <c r="K188" s="59" t="s">
        <v>161</v>
      </c>
      <c r="L188" s="203"/>
      <c r="M188" s="255" t="s">
        <v>18</v>
      </c>
      <c r="N188" s="256" t="s">
        <v>38</v>
      </c>
      <c r="P188" s="257">
        <f>O188*H188</f>
        <v>0</v>
      </c>
      <c r="Q188" s="257">
        <v>1.8774999999999999</v>
      </c>
      <c r="R188" s="257">
        <f>Q188*H188</f>
        <v>0.65712499999999996</v>
      </c>
      <c r="S188" s="257">
        <v>0</v>
      </c>
      <c r="T188" s="63">
        <f>S188*H188</f>
        <v>0</v>
      </c>
      <c r="AR188" s="258" t="s">
        <v>162</v>
      </c>
      <c r="AT188" s="258" t="s">
        <v>157</v>
      </c>
      <c r="AU188" s="258" t="s">
        <v>77</v>
      </c>
      <c r="AY188" s="200" t="s">
        <v>155</v>
      </c>
      <c r="BE188" s="259">
        <f>IF(N188="základní",J188,0)</f>
        <v>0</v>
      </c>
      <c r="BF188" s="259">
        <f>IF(N188="snížená",J188,0)</f>
        <v>0</v>
      </c>
      <c r="BG188" s="259">
        <f>IF(N188="zákl. přenesená",J188,0)</f>
        <v>0</v>
      </c>
      <c r="BH188" s="259">
        <f>IF(N188="sníž. přenesená",J188,0)</f>
        <v>0</v>
      </c>
      <c r="BI188" s="259">
        <f>IF(N188="nulová",J188,0)</f>
        <v>0</v>
      </c>
      <c r="BJ188" s="200" t="s">
        <v>75</v>
      </c>
      <c r="BK188" s="259">
        <f>ROUND(I188*H188,2)</f>
        <v>0</v>
      </c>
      <c r="BL188" s="200" t="s">
        <v>162</v>
      </c>
      <c r="BM188" s="258" t="s">
        <v>281</v>
      </c>
    </row>
    <row r="189" spans="2:65" s="204" customFormat="1" ht="19.5" x14ac:dyDescent="0.2">
      <c r="B189" s="203"/>
      <c r="D189" s="64" t="s">
        <v>164</v>
      </c>
      <c r="F189" s="65" t="s">
        <v>282</v>
      </c>
      <c r="I189" s="197"/>
      <c r="L189" s="203"/>
      <c r="M189" s="260"/>
      <c r="T189" s="213"/>
      <c r="AT189" s="200" t="s">
        <v>164</v>
      </c>
      <c r="AU189" s="200" t="s">
        <v>77</v>
      </c>
    </row>
    <row r="190" spans="2:65" s="204" customFormat="1" x14ac:dyDescent="0.2">
      <c r="B190" s="203"/>
      <c r="D190" s="66" t="s">
        <v>166</v>
      </c>
      <c r="F190" s="67" t="s">
        <v>283</v>
      </c>
      <c r="I190" s="197"/>
      <c r="L190" s="203"/>
      <c r="M190" s="260"/>
      <c r="T190" s="213"/>
      <c r="AT190" s="200" t="s">
        <v>166</v>
      </c>
      <c r="AU190" s="200" t="s">
        <v>77</v>
      </c>
    </row>
    <row r="191" spans="2:65" s="69" customFormat="1" x14ac:dyDescent="0.2">
      <c r="B191" s="68"/>
      <c r="D191" s="64" t="s">
        <v>168</v>
      </c>
      <c r="E191" s="70" t="s">
        <v>18</v>
      </c>
      <c r="F191" s="71" t="s">
        <v>284</v>
      </c>
      <c r="H191" s="70" t="s">
        <v>18</v>
      </c>
      <c r="I191" s="72"/>
      <c r="L191" s="68"/>
      <c r="M191" s="73"/>
      <c r="T191" s="74"/>
      <c r="AT191" s="70" t="s">
        <v>168</v>
      </c>
      <c r="AU191" s="70" t="s">
        <v>77</v>
      </c>
      <c r="AV191" s="69" t="s">
        <v>75</v>
      </c>
      <c r="AW191" s="69" t="s">
        <v>29</v>
      </c>
      <c r="AX191" s="69" t="s">
        <v>67</v>
      </c>
      <c r="AY191" s="70" t="s">
        <v>155</v>
      </c>
    </row>
    <row r="192" spans="2:65" s="76" customFormat="1" x14ac:dyDescent="0.2">
      <c r="B192" s="75"/>
      <c r="D192" s="64" t="s">
        <v>168</v>
      </c>
      <c r="E192" s="77" t="s">
        <v>18</v>
      </c>
      <c r="F192" s="78" t="s">
        <v>285</v>
      </c>
      <c r="H192" s="79">
        <v>0.35</v>
      </c>
      <c r="I192" s="80"/>
      <c r="L192" s="75"/>
      <c r="M192" s="81"/>
      <c r="T192" s="82"/>
      <c r="AT192" s="77" t="s">
        <v>168</v>
      </c>
      <c r="AU192" s="77" t="s">
        <v>77</v>
      </c>
      <c r="AV192" s="76" t="s">
        <v>77</v>
      </c>
      <c r="AW192" s="76" t="s">
        <v>29</v>
      </c>
      <c r="AX192" s="76" t="s">
        <v>75</v>
      </c>
      <c r="AY192" s="77" t="s">
        <v>155</v>
      </c>
    </row>
    <row r="193" spans="2:65" s="204" customFormat="1" ht="33" customHeight="1" x14ac:dyDescent="0.2">
      <c r="B193" s="203"/>
      <c r="C193" s="57" t="s">
        <v>286</v>
      </c>
      <c r="D193" s="57" t="s">
        <v>157</v>
      </c>
      <c r="E193" s="58" t="s">
        <v>287</v>
      </c>
      <c r="F193" s="59" t="s">
        <v>288</v>
      </c>
      <c r="G193" s="60" t="s">
        <v>234</v>
      </c>
      <c r="H193" s="61">
        <v>114</v>
      </c>
      <c r="I193" s="62"/>
      <c r="J193" s="61">
        <f>ROUND(I193*H193,2)</f>
        <v>0</v>
      </c>
      <c r="K193" s="59" t="s">
        <v>161</v>
      </c>
      <c r="L193" s="203"/>
      <c r="M193" s="255" t="s">
        <v>18</v>
      </c>
      <c r="N193" s="256" t="s">
        <v>38</v>
      </c>
      <c r="P193" s="257">
        <f>O193*H193</f>
        <v>0</v>
      </c>
      <c r="Q193" s="257">
        <v>0.45195000000000002</v>
      </c>
      <c r="R193" s="257">
        <f>Q193*H193</f>
        <v>51.522300000000001</v>
      </c>
      <c r="S193" s="257">
        <v>0</v>
      </c>
      <c r="T193" s="63">
        <f>S193*H193</f>
        <v>0</v>
      </c>
      <c r="AR193" s="258" t="s">
        <v>162</v>
      </c>
      <c r="AT193" s="258" t="s">
        <v>157</v>
      </c>
      <c r="AU193" s="258" t="s">
        <v>77</v>
      </c>
      <c r="AY193" s="200" t="s">
        <v>155</v>
      </c>
      <c r="BE193" s="259">
        <f>IF(N193="základní",J193,0)</f>
        <v>0</v>
      </c>
      <c r="BF193" s="259">
        <f>IF(N193="snížená",J193,0)</f>
        <v>0</v>
      </c>
      <c r="BG193" s="259">
        <f>IF(N193="zákl. přenesená",J193,0)</f>
        <v>0</v>
      </c>
      <c r="BH193" s="259">
        <f>IF(N193="sníž. přenesená",J193,0)</f>
        <v>0</v>
      </c>
      <c r="BI193" s="259">
        <f>IF(N193="nulová",J193,0)</f>
        <v>0</v>
      </c>
      <c r="BJ193" s="200" t="s">
        <v>75</v>
      </c>
      <c r="BK193" s="259">
        <f>ROUND(I193*H193,2)</f>
        <v>0</v>
      </c>
      <c r="BL193" s="200" t="s">
        <v>162</v>
      </c>
      <c r="BM193" s="258" t="s">
        <v>289</v>
      </c>
    </row>
    <row r="194" spans="2:65" s="204" customFormat="1" ht="19.5" x14ac:dyDescent="0.2">
      <c r="B194" s="203"/>
      <c r="D194" s="64" t="s">
        <v>164</v>
      </c>
      <c r="F194" s="65" t="s">
        <v>290</v>
      </c>
      <c r="I194" s="197"/>
      <c r="L194" s="203"/>
      <c r="M194" s="260"/>
      <c r="T194" s="213"/>
      <c r="AT194" s="200" t="s">
        <v>164</v>
      </c>
      <c r="AU194" s="200" t="s">
        <v>77</v>
      </c>
    </row>
    <row r="195" spans="2:65" s="204" customFormat="1" x14ac:dyDescent="0.2">
      <c r="B195" s="203"/>
      <c r="D195" s="66" t="s">
        <v>166</v>
      </c>
      <c r="F195" s="67" t="s">
        <v>291</v>
      </c>
      <c r="I195" s="197"/>
      <c r="L195" s="203"/>
      <c r="M195" s="260"/>
      <c r="T195" s="213"/>
      <c r="AT195" s="200" t="s">
        <v>166</v>
      </c>
      <c r="AU195" s="200" t="s">
        <v>77</v>
      </c>
    </row>
    <row r="196" spans="2:65" s="69" customFormat="1" x14ac:dyDescent="0.2">
      <c r="B196" s="68"/>
      <c r="D196" s="64" t="s">
        <v>168</v>
      </c>
      <c r="E196" s="70" t="s">
        <v>18</v>
      </c>
      <c r="F196" s="71" t="s">
        <v>292</v>
      </c>
      <c r="H196" s="70" t="s">
        <v>18</v>
      </c>
      <c r="I196" s="72"/>
      <c r="L196" s="68"/>
      <c r="M196" s="73"/>
      <c r="T196" s="74"/>
      <c r="AT196" s="70" t="s">
        <v>168</v>
      </c>
      <c r="AU196" s="70" t="s">
        <v>77</v>
      </c>
      <c r="AV196" s="69" t="s">
        <v>75</v>
      </c>
      <c r="AW196" s="69" t="s">
        <v>29</v>
      </c>
      <c r="AX196" s="69" t="s">
        <v>67</v>
      </c>
      <c r="AY196" s="70" t="s">
        <v>155</v>
      </c>
    </row>
    <row r="197" spans="2:65" s="76" customFormat="1" x14ac:dyDescent="0.2">
      <c r="B197" s="75"/>
      <c r="D197" s="64" t="s">
        <v>168</v>
      </c>
      <c r="E197" s="77" t="s">
        <v>18</v>
      </c>
      <c r="F197" s="78" t="s">
        <v>293</v>
      </c>
      <c r="H197" s="79">
        <v>120.53</v>
      </c>
      <c r="I197" s="80"/>
      <c r="L197" s="75"/>
      <c r="M197" s="81"/>
      <c r="T197" s="82"/>
      <c r="AT197" s="77" t="s">
        <v>168</v>
      </c>
      <c r="AU197" s="77" t="s">
        <v>77</v>
      </c>
      <c r="AV197" s="76" t="s">
        <v>77</v>
      </c>
      <c r="AW197" s="76" t="s">
        <v>29</v>
      </c>
      <c r="AX197" s="76" t="s">
        <v>67</v>
      </c>
      <c r="AY197" s="77" t="s">
        <v>155</v>
      </c>
    </row>
    <row r="198" spans="2:65" s="76" customFormat="1" x14ac:dyDescent="0.2">
      <c r="B198" s="75"/>
      <c r="D198" s="64" t="s">
        <v>168</v>
      </c>
      <c r="E198" s="77" t="s">
        <v>18</v>
      </c>
      <c r="F198" s="78" t="s">
        <v>294</v>
      </c>
      <c r="H198" s="79">
        <v>-9.0299999999999994</v>
      </c>
      <c r="I198" s="80"/>
      <c r="L198" s="75"/>
      <c r="M198" s="81"/>
      <c r="T198" s="82"/>
      <c r="AT198" s="77" t="s">
        <v>168</v>
      </c>
      <c r="AU198" s="77" t="s">
        <v>77</v>
      </c>
      <c r="AV198" s="76" t="s">
        <v>77</v>
      </c>
      <c r="AW198" s="76" t="s">
        <v>29</v>
      </c>
      <c r="AX198" s="76" t="s">
        <v>67</v>
      </c>
      <c r="AY198" s="77" t="s">
        <v>155</v>
      </c>
    </row>
    <row r="199" spans="2:65" s="69" customFormat="1" x14ac:dyDescent="0.2">
      <c r="B199" s="68"/>
      <c r="D199" s="64" t="s">
        <v>168</v>
      </c>
      <c r="E199" s="70" t="s">
        <v>18</v>
      </c>
      <c r="F199" s="71" t="s">
        <v>295</v>
      </c>
      <c r="H199" s="70" t="s">
        <v>18</v>
      </c>
      <c r="I199" s="72"/>
      <c r="L199" s="68"/>
      <c r="M199" s="73"/>
      <c r="T199" s="74"/>
      <c r="AT199" s="70" t="s">
        <v>168</v>
      </c>
      <c r="AU199" s="70" t="s">
        <v>77</v>
      </c>
      <c r="AV199" s="69" t="s">
        <v>75</v>
      </c>
      <c r="AW199" s="69" t="s">
        <v>29</v>
      </c>
      <c r="AX199" s="69" t="s">
        <v>67</v>
      </c>
      <c r="AY199" s="70" t="s">
        <v>155</v>
      </c>
    </row>
    <row r="200" spans="2:65" s="76" customFormat="1" x14ac:dyDescent="0.2">
      <c r="B200" s="75"/>
      <c r="D200" s="64" t="s">
        <v>168</v>
      </c>
      <c r="E200" s="77" t="s">
        <v>18</v>
      </c>
      <c r="F200" s="78" t="s">
        <v>296</v>
      </c>
      <c r="H200" s="79">
        <v>2.5</v>
      </c>
      <c r="I200" s="80"/>
      <c r="L200" s="75"/>
      <c r="M200" s="81"/>
      <c r="T200" s="82"/>
      <c r="AT200" s="77" t="s">
        <v>168</v>
      </c>
      <c r="AU200" s="77" t="s">
        <v>77</v>
      </c>
      <c r="AV200" s="76" t="s">
        <v>77</v>
      </c>
      <c r="AW200" s="76" t="s">
        <v>29</v>
      </c>
      <c r="AX200" s="76" t="s">
        <v>67</v>
      </c>
      <c r="AY200" s="77" t="s">
        <v>155</v>
      </c>
    </row>
    <row r="201" spans="2:65" s="84" customFormat="1" x14ac:dyDescent="0.2">
      <c r="B201" s="83"/>
      <c r="D201" s="64" t="s">
        <v>168</v>
      </c>
      <c r="E201" s="85" t="s">
        <v>18</v>
      </c>
      <c r="F201" s="86" t="s">
        <v>297</v>
      </c>
      <c r="H201" s="87">
        <v>114</v>
      </c>
      <c r="I201" s="88"/>
      <c r="L201" s="83"/>
      <c r="M201" s="89"/>
      <c r="T201" s="90"/>
      <c r="AT201" s="85" t="s">
        <v>168</v>
      </c>
      <c r="AU201" s="85" t="s">
        <v>77</v>
      </c>
      <c r="AV201" s="84" t="s">
        <v>162</v>
      </c>
      <c r="AW201" s="84" t="s">
        <v>29</v>
      </c>
      <c r="AX201" s="84" t="s">
        <v>75</v>
      </c>
      <c r="AY201" s="85" t="s">
        <v>155</v>
      </c>
    </row>
    <row r="202" spans="2:65" s="204" customFormat="1" ht="24.2" customHeight="1" x14ac:dyDescent="0.2">
      <c r="B202" s="203"/>
      <c r="C202" s="57" t="s">
        <v>298</v>
      </c>
      <c r="D202" s="57" t="s">
        <v>157</v>
      </c>
      <c r="E202" s="58" t="s">
        <v>299</v>
      </c>
      <c r="F202" s="59" t="s">
        <v>300</v>
      </c>
      <c r="G202" s="60" t="s">
        <v>234</v>
      </c>
      <c r="H202" s="61">
        <v>17.100000000000001</v>
      </c>
      <c r="I202" s="62"/>
      <c r="J202" s="61">
        <f>ROUND(I202*H202,2)</f>
        <v>0</v>
      </c>
      <c r="K202" s="59" t="s">
        <v>161</v>
      </c>
      <c r="L202" s="203"/>
      <c r="M202" s="255" t="s">
        <v>18</v>
      </c>
      <c r="N202" s="256" t="s">
        <v>38</v>
      </c>
      <c r="P202" s="257">
        <f>O202*H202</f>
        <v>0</v>
      </c>
      <c r="Q202" s="257">
        <v>3.46E-3</v>
      </c>
      <c r="R202" s="257">
        <f>Q202*H202</f>
        <v>5.9166000000000003E-2</v>
      </c>
      <c r="S202" s="257">
        <v>0</v>
      </c>
      <c r="T202" s="63">
        <f>S202*H202</f>
        <v>0</v>
      </c>
      <c r="AR202" s="258" t="s">
        <v>162</v>
      </c>
      <c r="AT202" s="258" t="s">
        <v>157</v>
      </c>
      <c r="AU202" s="258" t="s">
        <v>77</v>
      </c>
      <c r="AY202" s="200" t="s">
        <v>155</v>
      </c>
      <c r="BE202" s="259">
        <f>IF(N202="základní",J202,0)</f>
        <v>0</v>
      </c>
      <c r="BF202" s="259">
        <f>IF(N202="snížená",J202,0)</f>
        <v>0</v>
      </c>
      <c r="BG202" s="259">
        <f>IF(N202="zákl. přenesená",J202,0)</f>
        <v>0</v>
      </c>
      <c r="BH202" s="259">
        <f>IF(N202="sníž. přenesená",J202,0)</f>
        <v>0</v>
      </c>
      <c r="BI202" s="259">
        <f>IF(N202="nulová",J202,0)</f>
        <v>0</v>
      </c>
      <c r="BJ202" s="200" t="s">
        <v>75</v>
      </c>
      <c r="BK202" s="259">
        <f>ROUND(I202*H202,2)</f>
        <v>0</v>
      </c>
      <c r="BL202" s="200" t="s">
        <v>162</v>
      </c>
      <c r="BM202" s="258" t="s">
        <v>301</v>
      </c>
    </row>
    <row r="203" spans="2:65" s="204" customFormat="1" x14ac:dyDescent="0.2">
      <c r="B203" s="203"/>
      <c r="D203" s="64" t="s">
        <v>164</v>
      </c>
      <c r="F203" s="65" t="s">
        <v>302</v>
      </c>
      <c r="I203" s="197"/>
      <c r="L203" s="203"/>
      <c r="M203" s="260"/>
      <c r="T203" s="213"/>
      <c r="AT203" s="200" t="s">
        <v>164</v>
      </c>
      <c r="AU203" s="200" t="s">
        <v>77</v>
      </c>
    </row>
    <row r="204" spans="2:65" s="204" customFormat="1" x14ac:dyDescent="0.2">
      <c r="B204" s="203"/>
      <c r="D204" s="66" t="s">
        <v>166</v>
      </c>
      <c r="F204" s="67" t="s">
        <v>303</v>
      </c>
      <c r="I204" s="197"/>
      <c r="L204" s="203"/>
      <c r="M204" s="260"/>
      <c r="T204" s="213"/>
      <c r="AT204" s="200" t="s">
        <v>166</v>
      </c>
      <c r="AU204" s="200" t="s">
        <v>77</v>
      </c>
    </row>
    <row r="205" spans="2:65" s="69" customFormat="1" x14ac:dyDescent="0.2">
      <c r="B205" s="68"/>
      <c r="D205" s="64" t="s">
        <v>168</v>
      </c>
      <c r="E205" s="70" t="s">
        <v>18</v>
      </c>
      <c r="F205" s="71" t="s">
        <v>304</v>
      </c>
      <c r="H205" s="70" t="s">
        <v>18</v>
      </c>
      <c r="I205" s="72"/>
      <c r="L205" s="68"/>
      <c r="M205" s="73"/>
      <c r="T205" s="74"/>
      <c r="AT205" s="70" t="s">
        <v>168</v>
      </c>
      <c r="AU205" s="70" t="s">
        <v>77</v>
      </c>
      <c r="AV205" s="69" t="s">
        <v>75</v>
      </c>
      <c r="AW205" s="69" t="s">
        <v>29</v>
      </c>
      <c r="AX205" s="69" t="s">
        <v>67</v>
      </c>
      <c r="AY205" s="70" t="s">
        <v>155</v>
      </c>
    </row>
    <row r="206" spans="2:65" s="69" customFormat="1" x14ac:dyDescent="0.2">
      <c r="B206" s="68"/>
      <c r="D206" s="64" t="s">
        <v>168</v>
      </c>
      <c r="E206" s="70" t="s">
        <v>18</v>
      </c>
      <c r="F206" s="71" t="s">
        <v>305</v>
      </c>
      <c r="H206" s="70" t="s">
        <v>18</v>
      </c>
      <c r="I206" s="72"/>
      <c r="L206" s="68"/>
      <c r="M206" s="73"/>
      <c r="T206" s="74"/>
      <c r="AT206" s="70" t="s">
        <v>168</v>
      </c>
      <c r="AU206" s="70" t="s">
        <v>77</v>
      </c>
      <c r="AV206" s="69" t="s">
        <v>75</v>
      </c>
      <c r="AW206" s="69" t="s">
        <v>29</v>
      </c>
      <c r="AX206" s="69" t="s">
        <v>67</v>
      </c>
      <c r="AY206" s="70" t="s">
        <v>155</v>
      </c>
    </row>
    <row r="207" spans="2:65" s="76" customFormat="1" x14ac:dyDescent="0.2">
      <c r="B207" s="75"/>
      <c r="D207" s="64" t="s">
        <v>168</v>
      </c>
      <c r="E207" s="77" t="s">
        <v>18</v>
      </c>
      <c r="F207" s="78" t="s">
        <v>306</v>
      </c>
      <c r="H207" s="79">
        <v>17.100000000000001</v>
      </c>
      <c r="I207" s="80"/>
      <c r="L207" s="75"/>
      <c r="M207" s="81"/>
      <c r="T207" s="82"/>
      <c r="AT207" s="77" t="s">
        <v>168</v>
      </c>
      <c r="AU207" s="77" t="s">
        <v>77</v>
      </c>
      <c r="AV207" s="76" t="s">
        <v>77</v>
      </c>
      <c r="AW207" s="76" t="s">
        <v>29</v>
      </c>
      <c r="AX207" s="76" t="s">
        <v>75</v>
      </c>
      <c r="AY207" s="77" t="s">
        <v>155</v>
      </c>
    </row>
    <row r="208" spans="2:65" s="204" customFormat="1" ht="24.2" customHeight="1" x14ac:dyDescent="0.2">
      <c r="B208" s="203"/>
      <c r="C208" s="57" t="s">
        <v>307</v>
      </c>
      <c r="D208" s="57" t="s">
        <v>157</v>
      </c>
      <c r="E208" s="58" t="s">
        <v>308</v>
      </c>
      <c r="F208" s="59" t="s">
        <v>309</v>
      </c>
      <c r="G208" s="60" t="s">
        <v>234</v>
      </c>
      <c r="H208" s="61">
        <v>17.100000000000001</v>
      </c>
      <c r="I208" s="62"/>
      <c r="J208" s="61">
        <f>ROUND(I208*H208,2)</f>
        <v>0</v>
      </c>
      <c r="K208" s="59" t="s">
        <v>161</v>
      </c>
      <c r="L208" s="203"/>
      <c r="M208" s="255" t="s">
        <v>18</v>
      </c>
      <c r="N208" s="256" t="s">
        <v>38</v>
      </c>
      <c r="P208" s="257">
        <f>O208*H208</f>
        <v>0</v>
      </c>
      <c r="Q208" s="257">
        <v>0</v>
      </c>
      <c r="R208" s="257">
        <f>Q208*H208</f>
        <v>0</v>
      </c>
      <c r="S208" s="257">
        <v>0</v>
      </c>
      <c r="T208" s="63">
        <f>S208*H208</f>
        <v>0</v>
      </c>
      <c r="AR208" s="258" t="s">
        <v>162</v>
      </c>
      <c r="AT208" s="258" t="s">
        <v>157</v>
      </c>
      <c r="AU208" s="258" t="s">
        <v>77</v>
      </c>
      <c r="AY208" s="200" t="s">
        <v>155</v>
      </c>
      <c r="BE208" s="259">
        <f>IF(N208="základní",J208,0)</f>
        <v>0</v>
      </c>
      <c r="BF208" s="259">
        <f>IF(N208="snížená",J208,0)</f>
        <v>0</v>
      </c>
      <c r="BG208" s="259">
        <f>IF(N208="zákl. přenesená",J208,0)</f>
        <v>0</v>
      </c>
      <c r="BH208" s="259">
        <f>IF(N208="sníž. přenesená",J208,0)</f>
        <v>0</v>
      </c>
      <c r="BI208" s="259">
        <f>IF(N208="nulová",J208,0)</f>
        <v>0</v>
      </c>
      <c r="BJ208" s="200" t="s">
        <v>75</v>
      </c>
      <c r="BK208" s="259">
        <f>ROUND(I208*H208,2)</f>
        <v>0</v>
      </c>
      <c r="BL208" s="200" t="s">
        <v>162</v>
      </c>
      <c r="BM208" s="258" t="s">
        <v>310</v>
      </c>
    </row>
    <row r="209" spans="2:65" s="204" customFormat="1" x14ac:dyDescent="0.2">
      <c r="B209" s="203"/>
      <c r="D209" s="64" t="s">
        <v>164</v>
      </c>
      <c r="F209" s="65" t="s">
        <v>311</v>
      </c>
      <c r="I209" s="197"/>
      <c r="L209" s="203"/>
      <c r="M209" s="260"/>
      <c r="T209" s="213"/>
      <c r="AT209" s="200" t="s">
        <v>164</v>
      </c>
      <c r="AU209" s="200" t="s">
        <v>77</v>
      </c>
    </row>
    <row r="210" spans="2:65" s="204" customFormat="1" x14ac:dyDescent="0.2">
      <c r="B210" s="203"/>
      <c r="D210" s="66" t="s">
        <v>166</v>
      </c>
      <c r="F210" s="67" t="s">
        <v>312</v>
      </c>
      <c r="I210" s="197"/>
      <c r="L210" s="203"/>
      <c r="M210" s="260"/>
      <c r="T210" s="213"/>
      <c r="AT210" s="200" t="s">
        <v>166</v>
      </c>
      <c r="AU210" s="200" t="s">
        <v>77</v>
      </c>
    </row>
    <row r="211" spans="2:65" s="204" customFormat="1" ht="16.5" customHeight="1" x14ac:dyDescent="0.2">
      <c r="B211" s="203"/>
      <c r="C211" s="57" t="s">
        <v>7</v>
      </c>
      <c r="D211" s="57" t="s">
        <v>157</v>
      </c>
      <c r="E211" s="58" t="s">
        <v>313</v>
      </c>
      <c r="F211" s="59" t="s">
        <v>314</v>
      </c>
      <c r="G211" s="60" t="s">
        <v>209</v>
      </c>
      <c r="H211" s="61">
        <v>0.88</v>
      </c>
      <c r="I211" s="62"/>
      <c r="J211" s="61">
        <f>ROUND(I211*H211,2)</f>
        <v>0</v>
      </c>
      <c r="K211" s="59" t="s">
        <v>161</v>
      </c>
      <c r="L211" s="203"/>
      <c r="M211" s="255" t="s">
        <v>18</v>
      </c>
      <c r="N211" s="256" t="s">
        <v>38</v>
      </c>
      <c r="P211" s="257">
        <f>O211*H211</f>
        <v>0</v>
      </c>
      <c r="Q211" s="257">
        <v>1.04922</v>
      </c>
      <c r="R211" s="257">
        <f>Q211*H211</f>
        <v>0.92331360000000007</v>
      </c>
      <c r="S211" s="257">
        <v>0</v>
      </c>
      <c r="T211" s="63">
        <f>S211*H211</f>
        <v>0</v>
      </c>
      <c r="AR211" s="258" t="s">
        <v>162</v>
      </c>
      <c r="AT211" s="258" t="s">
        <v>157</v>
      </c>
      <c r="AU211" s="258" t="s">
        <v>77</v>
      </c>
      <c r="AY211" s="200" t="s">
        <v>155</v>
      </c>
      <c r="BE211" s="259">
        <f>IF(N211="základní",J211,0)</f>
        <v>0</v>
      </c>
      <c r="BF211" s="259">
        <f>IF(N211="snížená",J211,0)</f>
        <v>0</v>
      </c>
      <c r="BG211" s="259">
        <f>IF(N211="zákl. přenesená",J211,0)</f>
        <v>0</v>
      </c>
      <c r="BH211" s="259">
        <f>IF(N211="sníž. přenesená",J211,0)</f>
        <v>0</v>
      </c>
      <c r="BI211" s="259">
        <f>IF(N211="nulová",J211,0)</f>
        <v>0</v>
      </c>
      <c r="BJ211" s="200" t="s">
        <v>75</v>
      </c>
      <c r="BK211" s="259">
        <f>ROUND(I211*H211,2)</f>
        <v>0</v>
      </c>
      <c r="BL211" s="200" t="s">
        <v>162</v>
      </c>
      <c r="BM211" s="258" t="s">
        <v>315</v>
      </c>
    </row>
    <row r="212" spans="2:65" s="204" customFormat="1" ht="29.25" x14ac:dyDescent="0.2">
      <c r="B212" s="203"/>
      <c r="D212" s="64" t="s">
        <v>164</v>
      </c>
      <c r="F212" s="65" t="s">
        <v>316</v>
      </c>
      <c r="I212" s="197"/>
      <c r="L212" s="203"/>
      <c r="M212" s="260"/>
      <c r="T212" s="213"/>
      <c r="AT212" s="200" t="s">
        <v>164</v>
      </c>
      <c r="AU212" s="200" t="s">
        <v>77</v>
      </c>
    </row>
    <row r="213" spans="2:65" s="204" customFormat="1" x14ac:dyDescent="0.2">
      <c r="B213" s="203"/>
      <c r="D213" s="66" t="s">
        <v>166</v>
      </c>
      <c r="F213" s="67" t="s">
        <v>317</v>
      </c>
      <c r="I213" s="197"/>
      <c r="L213" s="203"/>
      <c r="M213" s="260"/>
      <c r="T213" s="213"/>
      <c r="AT213" s="200" t="s">
        <v>166</v>
      </c>
      <c r="AU213" s="200" t="s">
        <v>77</v>
      </c>
    </row>
    <row r="214" spans="2:65" s="76" customFormat="1" x14ac:dyDescent="0.2">
      <c r="B214" s="75"/>
      <c r="D214" s="64" t="s">
        <v>168</v>
      </c>
      <c r="E214" s="77" t="s">
        <v>18</v>
      </c>
      <c r="F214" s="78" t="s">
        <v>318</v>
      </c>
      <c r="H214" s="79">
        <v>0.88</v>
      </c>
      <c r="I214" s="80"/>
      <c r="L214" s="75"/>
      <c r="M214" s="81"/>
      <c r="T214" s="82"/>
      <c r="AT214" s="77" t="s">
        <v>168</v>
      </c>
      <c r="AU214" s="77" t="s">
        <v>77</v>
      </c>
      <c r="AV214" s="76" t="s">
        <v>77</v>
      </c>
      <c r="AW214" s="76" t="s">
        <v>29</v>
      </c>
      <c r="AX214" s="76" t="s">
        <v>75</v>
      </c>
      <c r="AY214" s="77" t="s">
        <v>155</v>
      </c>
    </row>
    <row r="215" spans="2:65" s="204" customFormat="1" ht="21.75" customHeight="1" x14ac:dyDescent="0.2">
      <c r="B215" s="203"/>
      <c r="C215" s="57" t="s">
        <v>319</v>
      </c>
      <c r="D215" s="57" t="s">
        <v>157</v>
      </c>
      <c r="E215" s="58" t="s">
        <v>320</v>
      </c>
      <c r="F215" s="59" t="s">
        <v>321</v>
      </c>
      <c r="G215" s="60" t="s">
        <v>322</v>
      </c>
      <c r="H215" s="61">
        <v>4</v>
      </c>
      <c r="I215" s="62"/>
      <c r="J215" s="61">
        <f>ROUND(I215*H215,2)</f>
        <v>0</v>
      </c>
      <c r="K215" s="59" t="s">
        <v>161</v>
      </c>
      <c r="L215" s="203"/>
      <c r="M215" s="255" t="s">
        <v>18</v>
      </c>
      <c r="N215" s="256" t="s">
        <v>38</v>
      </c>
      <c r="P215" s="257">
        <f>O215*H215</f>
        <v>0</v>
      </c>
      <c r="Q215" s="257">
        <v>4.555E-2</v>
      </c>
      <c r="R215" s="257">
        <f>Q215*H215</f>
        <v>0.1822</v>
      </c>
      <c r="S215" s="257">
        <v>0</v>
      </c>
      <c r="T215" s="63">
        <f>S215*H215</f>
        <v>0</v>
      </c>
      <c r="AR215" s="258" t="s">
        <v>162</v>
      </c>
      <c r="AT215" s="258" t="s">
        <v>157</v>
      </c>
      <c r="AU215" s="258" t="s">
        <v>77</v>
      </c>
      <c r="AY215" s="200" t="s">
        <v>155</v>
      </c>
      <c r="BE215" s="259">
        <f>IF(N215="základní",J215,0)</f>
        <v>0</v>
      </c>
      <c r="BF215" s="259">
        <f>IF(N215="snížená",J215,0)</f>
        <v>0</v>
      </c>
      <c r="BG215" s="259">
        <f>IF(N215="zákl. přenesená",J215,0)</f>
        <v>0</v>
      </c>
      <c r="BH215" s="259">
        <f>IF(N215="sníž. přenesená",J215,0)</f>
        <v>0</v>
      </c>
      <c r="BI215" s="259">
        <f>IF(N215="nulová",J215,0)</f>
        <v>0</v>
      </c>
      <c r="BJ215" s="200" t="s">
        <v>75</v>
      </c>
      <c r="BK215" s="259">
        <f>ROUND(I215*H215,2)</f>
        <v>0</v>
      </c>
      <c r="BL215" s="200" t="s">
        <v>162</v>
      </c>
      <c r="BM215" s="258" t="s">
        <v>323</v>
      </c>
    </row>
    <row r="216" spans="2:65" s="204" customFormat="1" ht="19.5" x14ac:dyDescent="0.2">
      <c r="B216" s="203"/>
      <c r="D216" s="64" t="s">
        <v>164</v>
      </c>
      <c r="F216" s="65" t="s">
        <v>324</v>
      </c>
      <c r="I216" s="197"/>
      <c r="L216" s="203"/>
      <c r="M216" s="260"/>
      <c r="T216" s="213"/>
      <c r="AT216" s="200" t="s">
        <v>164</v>
      </c>
      <c r="AU216" s="200" t="s">
        <v>77</v>
      </c>
    </row>
    <row r="217" spans="2:65" s="204" customFormat="1" x14ac:dyDescent="0.2">
      <c r="B217" s="203"/>
      <c r="D217" s="66" t="s">
        <v>166</v>
      </c>
      <c r="F217" s="67" t="s">
        <v>325</v>
      </c>
      <c r="I217" s="197"/>
      <c r="L217" s="203"/>
      <c r="M217" s="260"/>
      <c r="T217" s="213"/>
      <c r="AT217" s="200" t="s">
        <v>166</v>
      </c>
      <c r="AU217" s="200" t="s">
        <v>77</v>
      </c>
    </row>
    <row r="218" spans="2:65" s="69" customFormat="1" x14ac:dyDescent="0.2">
      <c r="B218" s="68"/>
      <c r="D218" s="64" t="s">
        <v>168</v>
      </c>
      <c r="E218" s="70" t="s">
        <v>18</v>
      </c>
      <c r="F218" s="71" t="s">
        <v>326</v>
      </c>
      <c r="H218" s="70" t="s">
        <v>18</v>
      </c>
      <c r="I218" s="72"/>
      <c r="L218" s="68"/>
      <c r="M218" s="73"/>
      <c r="T218" s="74"/>
      <c r="AT218" s="70" t="s">
        <v>168</v>
      </c>
      <c r="AU218" s="70" t="s">
        <v>77</v>
      </c>
      <c r="AV218" s="69" t="s">
        <v>75</v>
      </c>
      <c r="AW218" s="69" t="s">
        <v>29</v>
      </c>
      <c r="AX218" s="69" t="s">
        <v>67</v>
      </c>
      <c r="AY218" s="70" t="s">
        <v>155</v>
      </c>
    </row>
    <row r="219" spans="2:65" s="69" customFormat="1" x14ac:dyDescent="0.2">
      <c r="B219" s="68"/>
      <c r="D219" s="64" t="s">
        <v>168</v>
      </c>
      <c r="E219" s="70" t="s">
        <v>18</v>
      </c>
      <c r="F219" s="71" t="s">
        <v>327</v>
      </c>
      <c r="H219" s="70" t="s">
        <v>18</v>
      </c>
      <c r="I219" s="72"/>
      <c r="L219" s="68"/>
      <c r="M219" s="73"/>
      <c r="T219" s="74"/>
      <c r="AT219" s="70" t="s">
        <v>168</v>
      </c>
      <c r="AU219" s="70" t="s">
        <v>77</v>
      </c>
      <c r="AV219" s="69" t="s">
        <v>75</v>
      </c>
      <c r="AW219" s="69" t="s">
        <v>29</v>
      </c>
      <c r="AX219" s="69" t="s">
        <v>67</v>
      </c>
      <c r="AY219" s="70" t="s">
        <v>155</v>
      </c>
    </row>
    <row r="220" spans="2:65" s="76" customFormat="1" x14ac:dyDescent="0.2">
      <c r="B220" s="75"/>
      <c r="D220" s="64" t="s">
        <v>168</v>
      </c>
      <c r="E220" s="77" t="s">
        <v>18</v>
      </c>
      <c r="F220" s="78" t="s">
        <v>328</v>
      </c>
      <c r="H220" s="79">
        <v>4</v>
      </c>
      <c r="I220" s="80"/>
      <c r="L220" s="75"/>
      <c r="M220" s="81"/>
      <c r="T220" s="82"/>
      <c r="AT220" s="77" t="s">
        <v>168</v>
      </c>
      <c r="AU220" s="77" t="s">
        <v>77</v>
      </c>
      <c r="AV220" s="76" t="s">
        <v>77</v>
      </c>
      <c r="AW220" s="76" t="s">
        <v>29</v>
      </c>
      <c r="AX220" s="76" t="s">
        <v>75</v>
      </c>
      <c r="AY220" s="77" t="s">
        <v>155</v>
      </c>
    </row>
    <row r="221" spans="2:65" s="204" customFormat="1" ht="21.75" customHeight="1" x14ac:dyDescent="0.2">
      <c r="B221" s="203"/>
      <c r="C221" s="57" t="s">
        <v>329</v>
      </c>
      <c r="D221" s="57" t="s">
        <v>157</v>
      </c>
      <c r="E221" s="58" t="s">
        <v>330</v>
      </c>
      <c r="F221" s="59" t="s">
        <v>331</v>
      </c>
      <c r="G221" s="60" t="s">
        <v>322</v>
      </c>
      <c r="H221" s="61">
        <v>4</v>
      </c>
      <c r="I221" s="62"/>
      <c r="J221" s="61">
        <f>ROUND(I221*H221,2)</f>
        <v>0</v>
      </c>
      <c r="K221" s="59" t="s">
        <v>161</v>
      </c>
      <c r="L221" s="203"/>
      <c r="M221" s="255" t="s">
        <v>18</v>
      </c>
      <c r="N221" s="256" t="s">
        <v>38</v>
      </c>
      <c r="P221" s="257">
        <f>O221*H221</f>
        <v>0</v>
      </c>
      <c r="Q221" s="257">
        <v>6.3549999999999995E-2</v>
      </c>
      <c r="R221" s="257">
        <f>Q221*H221</f>
        <v>0.25419999999999998</v>
      </c>
      <c r="S221" s="257">
        <v>0</v>
      </c>
      <c r="T221" s="63">
        <f>S221*H221</f>
        <v>0</v>
      </c>
      <c r="AR221" s="258" t="s">
        <v>162</v>
      </c>
      <c r="AT221" s="258" t="s">
        <v>157</v>
      </c>
      <c r="AU221" s="258" t="s">
        <v>77</v>
      </c>
      <c r="AY221" s="200" t="s">
        <v>155</v>
      </c>
      <c r="BE221" s="259">
        <f>IF(N221="základní",J221,0)</f>
        <v>0</v>
      </c>
      <c r="BF221" s="259">
        <f>IF(N221="snížená",J221,0)</f>
        <v>0</v>
      </c>
      <c r="BG221" s="259">
        <f>IF(N221="zákl. přenesená",J221,0)</f>
        <v>0</v>
      </c>
      <c r="BH221" s="259">
        <f>IF(N221="sníž. přenesená",J221,0)</f>
        <v>0</v>
      </c>
      <c r="BI221" s="259">
        <f>IF(N221="nulová",J221,0)</f>
        <v>0</v>
      </c>
      <c r="BJ221" s="200" t="s">
        <v>75</v>
      </c>
      <c r="BK221" s="259">
        <f>ROUND(I221*H221,2)</f>
        <v>0</v>
      </c>
      <c r="BL221" s="200" t="s">
        <v>162</v>
      </c>
      <c r="BM221" s="258" t="s">
        <v>332</v>
      </c>
    </row>
    <row r="222" spans="2:65" s="204" customFormat="1" ht="19.5" x14ac:dyDescent="0.2">
      <c r="B222" s="203"/>
      <c r="D222" s="64" t="s">
        <v>164</v>
      </c>
      <c r="F222" s="65" t="s">
        <v>333</v>
      </c>
      <c r="I222" s="197"/>
      <c r="L222" s="203"/>
      <c r="M222" s="260"/>
      <c r="T222" s="213"/>
      <c r="AT222" s="200" t="s">
        <v>164</v>
      </c>
      <c r="AU222" s="200" t="s">
        <v>77</v>
      </c>
    </row>
    <row r="223" spans="2:65" s="204" customFormat="1" x14ac:dyDescent="0.2">
      <c r="B223" s="203"/>
      <c r="D223" s="66" t="s">
        <v>166</v>
      </c>
      <c r="F223" s="67" t="s">
        <v>334</v>
      </c>
      <c r="I223" s="197"/>
      <c r="L223" s="203"/>
      <c r="M223" s="260"/>
      <c r="T223" s="213"/>
      <c r="AT223" s="200" t="s">
        <v>166</v>
      </c>
      <c r="AU223" s="200" t="s">
        <v>77</v>
      </c>
    </row>
    <row r="224" spans="2:65" s="69" customFormat="1" x14ac:dyDescent="0.2">
      <c r="B224" s="68"/>
      <c r="D224" s="64" t="s">
        <v>168</v>
      </c>
      <c r="E224" s="70" t="s">
        <v>18</v>
      </c>
      <c r="F224" s="71" t="s">
        <v>326</v>
      </c>
      <c r="H224" s="70" t="s">
        <v>18</v>
      </c>
      <c r="I224" s="72"/>
      <c r="L224" s="68"/>
      <c r="M224" s="73"/>
      <c r="T224" s="74"/>
      <c r="AT224" s="70" t="s">
        <v>168</v>
      </c>
      <c r="AU224" s="70" t="s">
        <v>77</v>
      </c>
      <c r="AV224" s="69" t="s">
        <v>75</v>
      </c>
      <c r="AW224" s="69" t="s">
        <v>29</v>
      </c>
      <c r="AX224" s="69" t="s">
        <v>67</v>
      </c>
      <c r="AY224" s="70" t="s">
        <v>155</v>
      </c>
    </row>
    <row r="225" spans="2:65" s="69" customFormat="1" x14ac:dyDescent="0.2">
      <c r="B225" s="68"/>
      <c r="D225" s="64" t="s">
        <v>168</v>
      </c>
      <c r="E225" s="70" t="s">
        <v>18</v>
      </c>
      <c r="F225" s="71" t="s">
        <v>327</v>
      </c>
      <c r="H225" s="70" t="s">
        <v>18</v>
      </c>
      <c r="I225" s="72"/>
      <c r="L225" s="68"/>
      <c r="M225" s="73"/>
      <c r="T225" s="74"/>
      <c r="AT225" s="70" t="s">
        <v>168</v>
      </c>
      <c r="AU225" s="70" t="s">
        <v>77</v>
      </c>
      <c r="AV225" s="69" t="s">
        <v>75</v>
      </c>
      <c r="AW225" s="69" t="s">
        <v>29</v>
      </c>
      <c r="AX225" s="69" t="s">
        <v>67</v>
      </c>
      <c r="AY225" s="70" t="s">
        <v>155</v>
      </c>
    </row>
    <row r="226" spans="2:65" s="76" customFormat="1" x14ac:dyDescent="0.2">
      <c r="B226" s="75"/>
      <c r="D226" s="64" t="s">
        <v>168</v>
      </c>
      <c r="E226" s="77" t="s">
        <v>18</v>
      </c>
      <c r="F226" s="78" t="s">
        <v>328</v>
      </c>
      <c r="H226" s="79">
        <v>4</v>
      </c>
      <c r="I226" s="80"/>
      <c r="L226" s="75"/>
      <c r="M226" s="81"/>
      <c r="T226" s="82"/>
      <c r="AT226" s="77" t="s">
        <v>168</v>
      </c>
      <c r="AU226" s="77" t="s">
        <v>77</v>
      </c>
      <c r="AV226" s="76" t="s">
        <v>77</v>
      </c>
      <c r="AW226" s="76" t="s">
        <v>29</v>
      </c>
      <c r="AX226" s="76" t="s">
        <v>75</v>
      </c>
      <c r="AY226" s="77" t="s">
        <v>155</v>
      </c>
    </row>
    <row r="227" spans="2:65" s="204" customFormat="1" ht="24.2" customHeight="1" x14ac:dyDescent="0.2">
      <c r="B227" s="203"/>
      <c r="C227" s="57" t="s">
        <v>335</v>
      </c>
      <c r="D227" s="57" t="s">
        <v>157</v>
      </c>
      <c r="E227" s="58" t="s">
        <v>336</v>
      </c>
      <c r="F227" s="59" t="s">
        <v>337</v>
      </c>
      <c r="G227" s="60" t="s">
        <v>209</v>
      </c>
      <c r="H227" s="61">
        <v>0.01</v>
      </c>
      <c r="I227" s="62"/>
      <c r="J227" s="61">
        <f>ROUND(I227*H227,2)</f>
        <v>0</v>
      </c>
      <c r="K227" s="59" t="s">
        <v>161</v>
      </c>
      <c r="L227" s="203"/>
      <c r="M227" s="255" t="s">
        <v>18</v>
      </c>
      <c r="N227" s="256" t="s">
        <v>38</v>
      </c>
      <c r="P227" s="257">
        <f>O227*H227</f>
        <v>0</v>
      </c>
      <c r="Q227" s="257">
        <v>1.0900000000000001</v>
      </c>
      <c r="R227" s="257">
        <f>Q227*H227</f>
        <v>1.0900000000000002E-2</v>
      </c>
      <c r="S227" s="257">
        <v>0</v>
      </c>
      <c r="T227" s="63">
        <f>S227*H227</f>
        <v>0</v>
      </c>
      <c r="AR227" s="258" t="s">
        <v>162</v>
      </c>
      <c r="AT227" s="258" t="s">
        <v>157</v>
      </c>
      <c r="AU227" s="258" t="s">
        <v>77</v>
      </c>
      <c r="AY227" s="200" t="s">
        <v>155</v>
      </c>
      <c r="BE227" s="259">
        <f>IF(N227="základní",J227,0)</f>
        <v>0</v>
      </c>
      <c r="BF227" s="259">
        <f>IF(N227="snížená",J227,0)</f>
        <v>0</v>
      </c>
      <c r="BG227" s="259">
        <f>IF(N227="zákl. přenesená",J227,0)</f>
        <v>0</v>
      </c>
      <c r="BH227" s="259">
        <f>IF(N227="sníž. přenesená",J227,0)</f>
        <v>0</v>
      </c>
      <c r="BI227" s="259">
        <f>IF(N227="nulová",J227,0)</f>
        <v>0</v>
      </c>
      <c r="BJ227" s="200" t="s">
        <v>75</v>
      </c>
      <c r="BK227" s="259">
        <f>ROUND(I227*H227,2)</f>
        <v>0</v>
      </c>
      <c r="BL227" s="200" t="s">
        <v>162</v>
      </c>
      <c r="BM227" s="258" t="s">
        <v>338</v>
      </c>
    </row>
    <row r="228" spans="2:65" s="204" customFormat="1" ht="19.5" x14ac:dyDescent="0.2">
      <c r="B228" s="203"/>
      <c r="D228" s="64" t="s">
        <v>164</v>
      </c>
      <c r="F228" s="65" t="s">
        <v>339</v>
      </c>
      <c r="I228" s="197"/>
      <c r="L228" s="203"/>
      <c r="M228" s="260"/>
      <c r="T228" s="213"/>
      <c r="AT228" s="200" t="s">
        <v>164</v>
      </c>
      <c r="AU228" s="200" t="s">
        <v>77</v>
      </c>
    </row>
    <row r="229" spans="2:65" s="204" customFormat="1" x14ac:dyDescent="0.2">
      <c r="B229" s="203"/>
      <c r="D229" s="66" t="s">
        <v>166</v>
      </c>
      <c r="F229" s="67" t="s">
        <v>340</v>
      </c>
      <c r="I229" s="197"/>
      <c r="L229" s="203"/>
      <c r="M229" s="260"/>
      <c r="T229" s="213"/>
      <c r="AT229" s="200" t="s">
        <v>166</v>
      </c>
      <c r="AU229" s="200" t="s">
        <v>77</v>
      </c>
    </row>
    <row r="230" spans="2:65" s="69" customFormat="1" x14ac:dyDescent="0.2">
      <c r="B230" s="68"/>
      <c r="D230" s="64" t="s">
        <v>168</v>
      </c>
      <c r="E230" s="70" t="s">
        <v>18</v>
      </c>
      <c r="F230" s="71" t="s">
        <v>341</v>
      </c>
      <c r="H230" s="70" t="s">
        <v>18</v>
      </c>
      <c r="I230" s="72"/>
      <c r="L230" s="68"/>
      <c r="M230" s="73"/>
      <c r="T230" s="74"/>
      <c r="AT230" s="70" t="s">
        <v>168</v>
      </c>
      <c r="AU230" s="70" t="s">
        <v>77</v>
      </c>
      <c r="AV230" s="69" t="s">
        <v>75</v>
      </c>
      <c r="AW230" s="69" t="s">
        <v>29</v>
      </c>
      <c r="AX230" s="69" t="s">
        <v>67</v>
      </c>
      <c r="AY230" s="70" t="s">
        <v>155</v>
      </c>
    </row>
    <row r="231" spans="2:65" s="69" customFormat="1" x14ac:dyDescent="0.2">
      <c r="B231" s="68"/>
      <c r="D231" s="64" t="s">
        <v>168</v>
      </c>
      <c r="E231" s="70" t="s">
        <v>18</v>
      </c>
      <c r="F231" s="71" t="s">
        <v>342</v>
      </c>
      <c r="H231" s="70" t="s">
        <v>18</v>
      </c>
      <c r="I231" s="72"/>
      <c r="L231" s="68"/>
      <c r="M231" s="73"/>
      <c r="T231" s="74"/>
      <c r="AT231" s="70" t="s">
        <v>168</v>
      </c>
      <c r="AU231" s="70" t="s">
        <v>77</v>
      </c>
      <c r="AV231" s="69" t="s">
        <v>75</v>
      </c>
      <c r="AW231" s="69" t="s">
        <v>29</v>
      </c>
      <c r="AX231" s="69" t="s">
        <v>67</v>
      </c>
      <c r="AY231" s="70" t="s">
        <v>155</v>
      </c>
    </row>
    <row r="232" spans="2:65" s="76" customFormat="1" x14ac:dyDescent="0.2">
      <c r="B232" s="75"/>
      <c r="D232" s="64" t="s">
        <v>168</v>
      </c>
      <c r="E232" s="77" t="s">
        <v>18</v>
      </c>
      <c r="F232" s="78" t="s">
        <v>343</v>
      </c>
      <c r="H232" s="79">
        <v>0.01</v>
      </c>
      <c r="I232" s="80"/>
      <c r="L232" s="75"/>
      <c r="M232" s="81"/>
      <c r="T232" s="82"/>
      <c r="AT232" s="77" t="s">
        <v>168</v>
      </c>
      <c r="AU232" s="77" t="s">
        <v>77</v>
      </c>
      <c r="AV232" s="76" t="s">
        <v>77</v>
      </c>
      <c r="AW232" s="76" t="s">
        <v>29</v>
      </c>
      <c r="AX232" s="76" t="s">
        <v>75</v>
      </c>
      <c r="AY232" s="77" t="s">
        <v>155</v>
      </c>
    </row>
    <row r="233" spans="2:65" s="204" customFormat="1" ht="21.75" customHeight="1" x14ac:dyDescent="0.2">
      <c r="B233" s="203"/>
      <c r="C233" s="57" t="s">
        <v>344</v>
      </c>
      <c r="D233" s="57" t="s">
        <v>157</v>
      </c>
      <c r="E233" s="58" t="s">
        <v>345</v>
      </c>
      <c r="F233" s="59" t="s">
        <v>346</v>
      </c>
      <c r="G233" s="60" t="s">
        <v>234</v>
      </c>
      <c r="H233" s="61">
        <v>422</v>
      </c>
      <c r="I233" s="62"/>
      <c r="J233" s="61">
        <f>ROUND(I233*H233,2)</f>
        <v>0</v>
      </c>
      <c r="K233" s="59" t="s">
        <v>161</v>
      </c>
      <c r="L233" s="203"/>
      <c r="M233" s="255" t="s">
        <v>18</v>
      </c>
      <c r="N233" s="256" t="s">
        <v>38</v>
      </c>
      <c r="P233" s="257">
        <f>O233*H233</f>
        <v>0</v>
      </c>
      <c r="Q233" s="257">
        <v>2.8570000000000002E-2</v>
      </c>
      <c r="R233" s="257">
        <f>Q233*H233</f>
        <v>12.05654</v>
      </c>
      <c r="S233" s="257">
        <v>0</v>
      </c>
      <c r="T233" s="63">
        <f>S233*H233</f>
        <v>0</v>
      </c>
      <c r="AR233" s="258" t="s">
        <v>162</v>
      </c>
      <c r="AT233" s="258" t="s">
        <v>157</v>
      </c>
      <c r="AU233" s="258" t="s">
        <v>77</v>
      </c>
      <c r="AY233" s="200" t="s">
        <v>155</v>
      </c>
      <c r="BE233" s="259">
        <f>IF(N233="základní",J233,0)</f>
        <v>0</v>
      </c>
      <c r="BF233" s="259">
        <f>IF(N233="snížená",J233,0)</f>
        <v>0</v>
      </c>
      <c r="BG233" s="259">
        <f>IF(N233="zákl. přenesená",J233,0)</f>
        <v>0</v>
      </c>
      <c r="BH233" s="259">
        <f>IF(N233="sníž. přenesená",J233,0)</f>
        <v>0</v>
      </c>
      <c r="BI233" s="259">
        <f>IF(N233="nulová",J233,0)</f>
        <v>0</v>
      </c>
      <c r="BJ233" s="200" t="s">
        <v>75</v>
      </c>
      <c r="BK233" s="259">
        <f>ROUND(I233*H233,2)</f>
        <v>0</v>
      </c>
      <c r="BL233" s="200" t="s">
        <v>162</v>
      </c>
      <c r="BM233" s="258" t="s">
        <v>347</v>
      </c>
    </row>
    <row r="234" spans="2:65" s="204" customFormat="1" ht="19.5" x14ac:dyDescent="0.2">
      <c r="B234" s="203"/>
      <c r="D234" s="64" t="s">
        <v>164</v>
      </c>
      <c r="F234" s="65" t="s">
        <v>348</v>
      </c>
      <c r="I234" s="197"/>
      <c r="L234" s="203"/>
      <c r="M234" s="260"/>
      <c r="T234" s="213"/>
      <c r="AT234" s="200" t="s">
        <v>164</v>
      </c>
      <c r="AU234" s="200" t="s">
        <v>77</v>
      </c>
    </row>
    <row r="235" spans="2:65" s="204" customFormat="1" x14ac:dyDescent="0.2">
      <c r="B235" s="203"/>
      <c r="D235" s="66" t="s">
        <v>166</v>
      </c>
      <c r="F235" s="67" t="s">
        <v>349</v>
      </c>
      <c r="I235" s="197"/>
      <c r="L235" s="203"/>
      <c r="M235" s="260"/>
      <c r="T235" s="213"/>
      <c r="AT235" s="200" t="s">
        <v>166</v>
      </c>
      <c r="AU235" s="200" t="s">
        <v>77</v>
      </c>
    </row>
    <row r="236" spans="2:65" s="69" customFormat="1" x14ac:dyDescent="0.2">
      <c r="B236" s="68"/>
      <c r="D236" s="64" t="s">
        <v>168</v>
      </c>
      <c r="E236" s="70" t="s">
        <v>18</v>
      </c>
      <c r="F236" s="71" t="s">
        <v>350</v>
      </c>
      <c r="H236" s="70" t="s">
        <v>18</v>
      </c>
      <c r="I236" s="72"/>
      <c r="L236" s="68"/>
      <c r="M236" s="73"/>
      <c r="T236" s="74"/>
      <c r="AT236" s="70" t="s">
        <v>168</v>
      </c>
      <c r="AU236" s="70" t="s">
        <v>77</v>
      </c>
      <c r="AV236" s="69" t="s">
        <v>75</v>
      </c>
      <c r="AW236" s="69" t="s">
        <v>29</v>
      </c>
      <c r="AX236" s="69" t="s">
        <v>67</v>
      </c>
      <c r="AY236" s="70" t="s">
        <v>155</v>
      </c>
    </row>
    <row r="237" spans="2:65" s="69" customFormat="1" x14ac:dyDescent="0.2">
      <c r="B237" s="68"/>
      <c r="D237" s="64" t="s">
        <v>168</v>
      </c>
      <c r="E237" s="70" t="s">
        <v>18</v>
      </c>
      <c r="F237" s="71" t="s">
        <v>351</v>
      </c>
      <c r="H237" s="70" t="s">
        <v>18</v>
      </c>
      <c r="I237" s="72"/>
      <c r="L237" s="68"/>
      <c r="M237" s="73"/>
      <c r="T237" s="74"/>
      <c r="AT237" s="70" t="s">
        <v>168</v>
      </c>
      <c r="AU237" s="70" t="s">
        <v>77</v>
      </c>
      <c r="AV237" s="69" t="s">
        <v>75</v>
      </c>
      <c r="AW237" s="69" t="s">
        <v>29</v>
      </c>
      <c r="AX237" s="69" t="s">
        <v>67</v>
      </c>
      <c r="AY237" s="70" t="s">
        <v>155</v>
      </c>
    </row>
    <row r="238" spans="2:65" s="76" customFormat="1" x14ac:dyDescent="0.2">
      <c r="B238" s="75"/>
      <c r="D238" s="64" t="s">
        <v>168</v>
      </c>
      <c r="E238" s="77" t="s">
        <v>18</v>
      </c>
      <c r="F238" s="78" t="s">
        <v>352</v>
      </c>
      <c r="H238" s="79">
        <v>7</v>
      </c>
      <c r="I238" s="80"/>
      <c r="L238" s="75"/>
      <c r="M238" s="81"/>
      <c r="T238" s="82"/>
      <c r="AT238" s="77" t="s">
        <v>168</v>
      </c>
      <c r="AU238" s="77" t="s">
        <v>77</v>
      </c>
      <c r="AV238" s="76" t="s">
        <v>77</v>
      </c>
      <c r="AW238" s="76" t="s">
        <v>29</v>
      </c>
      <c r="AX238" s="76" t="s">
        <v>67</v>
      </c>
      <c r="AY238" s="77" t="s">
        <v>155</v>
      </c>
    </row>
    <row r="239" spans="2:65" s="69" customFormat="1" x14ac:dyDescent="0.2">
      <c r="B239" s="68"/>
      <c r="D239" s="64" t="s">
        <v>168</v>
      </c>
      <c r="E239" s="70" t="s">
        <v>18</v>
      </c>
      <c r="F239" s="71" t="s">
        <v>353</v>
      </c>
      <c r="H239" s="70" t="s">
        <v>18</v>
      </c>
      <c r="I239" s="72"/>
      <c r="L239" s="68"/>
      <c r="M239" s="73"/>
      <c r="T239" s="74"/>
      <c r="AT239" s="70" t="s">
        <v>168</v>
      </c>
      <c r="AU239" s="70" t="s">
        <v>77</v>
      </c>
      <c r="AV239" s="69" t="s">
        <v>75</v>
      </c>
      <c r="AW239" s="69" t="s">
        <v>29</v>
      </c>
      <c r="AX239" s="69" t="s">
        <v>67</v>
      </c>
      <c r="AY239" s="70" t="s">
        <v>155</v>
      </c>
    </row>
    <row r="240" spans="2:65" s="69" customFormat="1" x14ac:dyDescent="0.2">
      <c r="B240" s="68"/>
      <c r="D240" s="64" t="s">
        <v>168</v>
      </c>
      <c r="E240" s="70" t="s">
        <v>18</v>
      </c>
      <c r="F240" s="71" t="s">
        <v>354</v>
      </c>
      <c r="H240" s="70" t="s">
        <v>18</v>
      </c>
      <c r="I240" s="72"/>
      <c r="L240" s="68"/>
      <c r="M240" s="73"/>
      <c r="T240" s="74"/>
      <c r="AT240" s="70" t="s">
        <v>168</v>
      </c>
      <c r="AU240" s="70" t="s">
        <v>77</v>
      </c>
      <c r="AV240" s="69" t="s">
        <v>75</v>
      </c>
      <c r="AW240" s="69" t="s">
        <v>29</v>
      </c>
      <c r="AX240" s="69" t="s">
        <v>67</v>
      </c>
      <c r="AY240" s="70" t="s">
        <v>155</v>
      </c>
    </row>
    <row r="241" spans="2:65" s="76" customFormat="1" x14ac:dyDescent="0.2">
      <c r="B241" s="75"/>
      <c r="D241" s="64" t="s">
        <v>168</v>
      </c>
      <c r="E241" s="77" t="s">
        <v>18</v>
      </c>
      <c r="F241" s="78" t="s">
        <v>355</v>
      </c>
      <c r="H241" s="79">
        <v>415</v>
      </c>
      <c r="I241" s="80"/>
      <c r="L241" s="75"/>
      <c r="M241" s="81"/>
      <c r="T241" s="82"/>
      <c r="AT241" s="77" t="s">
        <v>168</v>
      </c>
      <c r="AU241" s="77" t="s">
        <v>77</v>
      </c>
      <c r="AV241" s="76" t="s">
        <v>77</v>
      </c>
      <c r="AW241" s="76" t="s">
        <v>29</v>
      </c>
      <c r="AX241" s="76" t="s">
        <v>67</v>
      </c>
      <c r="AY241" s="77" t="s">
        <v>155</v>
      </c>
    </row>
    <row r="242" spans="2:65" s="84" customFormat="1" x14ac:dyDescent="0.2">
      <c r="B242" s="83"/>
      <c r="D242" s="64" t="s">
        <v>168</v>
      </c>
      <c r="E242" s="85" t="s">
        <v>18</v>
      </c>
      <c r="F242" s="86" t="s">
        <v>297</v>
      </c>
      <c r="H242" s="87">
        <v>422</v>
      </c>
      <c r="I242" s="88"/>
      <c r="L242" s="83"/>
      <c r="M242" s="89"/>
      <c r="T242" s="90"/>
      <c r="AT242" s="85" t="s">
        <v>168</v>
      </c>
      <c r="AU242" s="85" t="s">
        <v>77</v>
      </c>
      <c r="AV242" s="84" t="s">
        <v>162</v>
      </c>
      <c r="AW242" s="84" t="s">
        <v>29</v>
      </c>
      <c r="AX242" s="84" t="s">
        <v>75</v>
      </c>
      <c r="AY242" s="85" t="s">
        <v>155</v>
      </c>
    </row>
    <row r="243" spans="2:65" s="204" customFormat="1" ht="21.75" customHeight="1" x14ac:dyDescent="0.2">
      <c r="B243" s="203"/>
      <c r="C243" s="57" t="s">
        <v>356</v>
      </c>
      <c r="D243" s="57" t="s">
        <v>157</v>
      </c>
      <c r="E243" s="58" t="s">
        <v>357</v>
      </c>
      <c r="F243" s="59" t="s">
        <v>358</v>
      </c>
      <c r="G243" s="60" t="s">
        <v>234</v>
      </c>
      <c r="H243" s="61">
        <v>1.95</v>
      </c>
      <c r="I243" s="62"/>
      <c r="J243" s="61">
        <f>ROUND(I243*H243,2)</f>
        <v>0</v>
      </c>
      <c r="K243" s="59" t="s">
        <v>161</v>
      </c>
      <c r="L243" s="203"/>
      <c r="M243" s="255" t="s">
        <v>18</v>
      </c>
      <c r="N243" s="256" t="s">
        <v>38</v>
      </c>
      <c r="P243" s="257">
        <f>O243*H243</f>
        <v>0</v>
      </c>
      <c r="Q243" s="257">
        <v>5.0689999999999999E-2</v>
      </c>
      <c r="R243" s="257">
        <f>Q243*H243</f>
        <v>9.8845499999999989E-2</v>
      </c>
      <c r="S243" s="257">
        <v>0</v>
      </c>
      <c r="T243" s="63">
        <f>S243*H243</f>
        <v>0</v>
      </c>
      <c r="AR243" s="258" t="s">
        <v>162</v>
      </c>
      <c r="AT243" s="258" t="s">
        <v>157</v>
      </c>
      <c r="AU243" s="258" t="s">
        <v>77</v>
      </c>
      <c r="AY243" s="200" t="s">
        <v>155</v>
      </c>
      <c r="BE243" s="259">
        <f>IF(N243="základní",J243,0)</f>
        <v>0</v>
      </c>
      <c r="BF243" s="259">
        <f>IF(N243="snížená",J243,0)</f>
        <v>0</v>
      </c>
      <c r="BG243" s="259">
        <f>IF(N243="zákl. přenesená",J243,0)</f>
        <v>0</v>
      </c>
      <c r="BH243" s="259">
        <f>IF(N243="sníž. přenesená",J243,0)</f>
        <v>0</v>
      </c>
      <c r="BI243" s="259">
        <f>IF(N243="nulová",J243,0)</f>
        <v>0</v>
      </c>
      <c r="BJ243" s="200" t="s">
        <v>75</v>
      </c>
      <c r="BK243" s="259">
        <f>ROUND(I243*H243,2)</f>
        <v>0</v>
      </c>
      <c r="BL243" s="200" t="s">
        <v>162</v>
      </c>
      <c r="BM243" s="258" t="s">
        <v>359</v>
      </c>
    </row>
    <row r="244" spans="2:65" s="204" customFormat="1" ht="19.5" x14ac:dyDescent="0.2">
      <c r="B244" s="203"/>
      <c r="D244" s="64" t="s">
        <v>164</v>
      </c>
      <c r="F244" s="65" t="s">
        <v>360</v>
      </c>
      <c r="I244" s="197"/>
      <c r="L244" s="203"/>
      <c r="M244" s="260"/>
      <c r="T244" s="213"/>
      <c r="AT244" s="200" t="s">
        <v>164</v>
      </c>
      <c r="AU244" s="200" t="s">
        <v>77</v>
      </c>
    </row>
    <row r="245" spans="2:65" s="204" customFormat="1" x14ac:dyDescent="0.2">
      <c r="B245" s="203"/>
      <c r="D245" s="66" t="s">
        <v>166</v>
      </c>
      <c r="F245" s="67" t="s">
        <v>361</v>
      </c>
      <c r="I245" s="197"/>
      <c r="L245" s="203"/>
      <c r="M245" s="260"/>
      <c r="T245" s="213"/>
      <c r="AT245" s="200" t="s">
        <v>166</v>
      </c>
      <c r="AU245" s="200" t="s">
        <v>77</v>
      </c>
    </row>
    <row r="246" spans="2:65" s="69" customFormat="1" x14ac:dyDescent="0.2">
      <c r="B246" s="68"/>
      <c r="D246" s="64" t="s">
        <v>168</v>
      </c>
      <c r="E246" s="70" t="s">
        <v>18</v>
      </c>
      <c r="F246" s="71" t="s">
        <v>362</v>
      </c>
      <c r="H246" s="70" t="s">
        <v>18</v>
      </c>
      <c r="I246" s="72"/>
      <c r="L246" s="68"/>
      <c r="M246" s="73"/>
      <c r="T246" s="74"/>
      <c r="AT246" s="70" t="s">
        <v>168</v>
      </c>
      <c r="AU246" s="70" t="s">
        <v>77</v>
      </c>
      <c r="AV246" s="69" t="s">
        <v>75</v>
      </c>
      <c r="AW246" s="69" t="s">
        <v>29</v>
      </c>
      <c r="AX246" s="69" t="s">
        <v>67</v>
      </c>
      <c r="AY246" s="70" t="s">
        <v>155</v>
      </c>
    </row>
    <row r="247" spans="2:65" s="76" customFormat="1" x14ac:dyDescent="0.2">
      <c r="B247" s="75"/>
      <c r="D247" s="64" t="s">
        <v>168</v>
      </c>
      <c r="E247" s="77" t="s">
        <v>18</v>
      </c>
      <c r="F247" s="78" t="s">
        <v>363</v>
      </c>
      <c r="H247" s="79">
        <v>1.95</v>
      </c>
      <c r="I247" s="80"/>
      <c r="L247" s="75"/>
      <c r="M247" s="81"/>
      <c r="T247" s="82"/>
      <c r="AT247" s="77" t="s">
        <v>168</v>
      </c>
      <c r="AU247" s="77" t="s">
        <v>77</v>
      </c>
      <c r="AV247" s="76" t="s">
        <v>77</v>
      </c>
      <c r="AW247" s="76" t="s">
        <v>29</v>
      </c>
      <c r="AX247" s="76" t="s">
        <v>75</v>
      </c>
      <c r="AY247" s="77" t="s">
        <v>155</v>
      </c>
    </row>
    <row r="248" spans="2:65" s="204" customFormat="1" ht="24.2" customHeight="1" x14ac:dyDescent="0.2">
      <c r="B248" s="203"/>
      <c r="C248" s="57" t="s">
        <v>364</v>
      </c>
      <c r="D248" s="57" t="s">
        <v>157</v>
      </c>
      <c r="E248" s="58" t="s">
        <v>365</v>
      </c>
      <c r="F248" s="59" t="s">
        <v>366</v>
      </c>
      <c r="G248" s="60" t="s">
        <v>234</v>
      </c>
      <c r="H248" s="61">
        <v>55.07</v>
      </c>
      <c r="I248" s="62"/>
      <c r="J248" s="61">
        <f>ROUND(I248*H248,2)</f>
        <v>0</v>
      </c>
      <c r="K248" s="59" t="s">
        <v>161</v>
      </c>
      <c r="L248" s="203"/>
      <c r="M248" s="255" t="s">
        <v>18</v>
      </c>
      <c r="N248" s="256" t="s">
        <v>38</v>
      </c>
      <c r="P248" s="257">
        <f>O248*H248</f>
        <v>0</v>
      </c>
      <c r="Q248" s="257">
        <v>0.1588</v>
      </c>
      <c r="R248" s="257">
        <f>Q248*H248</f>
        <v>8.7451159999999994</v>
      </c>
      <c r="S248" s="257">
        <v>0</v>
      </c>
      <c r="T248" s="63">
        <f>S248*H248</f>
        <v>0</v>
      </c>
      <c r="AR248" s="258" t="s">
        <v>162</v>
      </c>
      <c r="AT248" s="258" t="s">
        <v>157</v>
      </c>
      <c r="AU248" s="258" t="s">
        <v>77</v>
      </c>
      <c r="AY248" s="200" t="s">
        <v>155</v>
      </c>
      <c r="BE248" s="259">
        <f>IF(N248="základní",J248,0)</f>
        <v>0</v>
      </c>
      <c r="BF248" s="259">
        <f>IF(N248="snížená",J248,0)</f>
        <v>0</v>
      </c>
      <c r="BG248" s="259">
        <f>IF(N248="zákl. přenesená",J248,0)</f>
        <v>0</v>
      </c>
      <c r="BH248" s="259">
        <f>IF(N248="sníž. přenesená",J248,0)</f>
        <v>0</v>
      </c>
      <c r="BI248" s="259">
        <f>IF(N248="nulová",J248,0)</f>
        <v>0</v>
      </c>
      <c r="BJ248" s="200" t="s">
        <v>75</v>
      </c>
      <c r="BK248" s="259">
        <f>ROUND(I248*H248,2)</f>
        <v>0</v>
      </c>
      <c r="BL248" s="200" t="s">
        <v>162</v>
      </c>
      <c r="BM248" s="258" t="s">
        <v>367</v>
      </c>
    </row>
    <row r="249" spans="2:65" s="204" customFormat="1" ht="19.5" x14ac:dyDescent="0.2">
      <c r="B249" s="203"/>
      <c r="D249" s="64" t="s">
        <v>164</v>
      </c>
      <c r="F249" s="65" t="s">
        <v>368</v>
      </c>
      <c r="I249" s="197"/>
      <c r="L249" s="203"/>
      <c r="M249" s="260"/>
      <c r="T249" s="213"/>
      <c r="AT249" s="200" t="s">
        <v>164</v>
      </c>
      <c r="AU249" s="200" t="s">
        <v>77</v>
      </c>
    </row>
    <row r="250" spans="2:65" s="204" customFormat="1" x14ac:dyDescent="0.2">
      <c r="B250" s="203"/>
      <c r="D250" s="66" t="s">
        <v>166</v>
      </c>
      <c r="F250" s="67" t="s">
        <v>369</v>
      </c>
      <c r="I250" s="197"/>
      <c r="L250" s="203"/>
      <c r="M250" s="260"/>
      <c r="T250" s="213"/>
      <c r="AT250" s="200" t="s">
        <v>166</v>
      </c>
      <c r="AU250" s="200" t="s">
        <v>77</v>
      </c>
    </row>
    <row r="251" spans="2:65" s="69" customFormat="1" x14ac:dyDescent="0.2">
      <c r="B251" s="68"/>
      <c r="D251" s="64" t="s">
        <v>168</v>
      </c>
      <c r="E251" s="70" t="s">
        <v>18</v>
      </c>
      <c r="F251" s="71" t="s">
        <v>370</v>
      </c>
      <c r="H251" s="70" t="s">
        <v>18</v>
      </c>
      <c r="I251" s="72"/>
      <c r="L251" s="68"/>
      <c r="M251" s="73"/>
      <c r="T251" s="74"/>
      <c r="AT251" s="70" t="s">
        <v>168</v>
      </c>
      <c r="AU251" s="70" t="s">
        <v>77</v>
      </c>
      <c r="AV251" s="69" t="s">
        <v>75</v>
      </c>
      <c r="AW251" s="69" t="s">
        <v>29</v>
      </c>
      <c r="AX251" s="69" t="s">
        <v>67</v>
      </c>
      <c r="AY251" s="70" t="s">
        <v>155</v>
      </c>
    </row>
    <row r="252" spans="2:65" s="69" customFormat="1" x14ac:dyDescent="0.2">
      <c r="B252" s="68"/>
      <c r="D252" s="64" t="s">
        <v>168</v>
      </c>
      <c r="E252" s="70" t="s">
        <v>18</v>
      </c>
      <c r="F252" s="71" t="s">
        <v>371</v>
      </c>
      <c r="H252" s="70" t="s">
        <v>18</v>
      </c>
      <c r="I252" s="72"/>
      <c r="L252" s="68"/>
      <c r="M252" s="73"/>
      <c r="T252" s="74"/>
      <c r="AT252" s="70" t="s">
        <v>168</v>
      </c>
      <c r="AU252" s="70" t="s">
        <v>77</v>
      </c>
      <c r="AV252" s="69" t="s">
        <v>75</v>
      </c>
      <c r="AW252" s="69" t="s">
        <v>29</v>
      </c>
      <c r="AX252" s="69" t="s">
        <v>67</v>
      </c>
      <c r="AY252" s="70" t="s">
        <v>155</v>
      </c>
    </row>
    <row r="253" spans="2:65" s="76" customFormat="1" x14ac:dyDescent="0.2">
      <c r="B253" s="75"/>
      <c r="D253" s="64" t="s">
        <v>168</v>
      </c>
      <c r="E253" s="77" t="s">
        <v>18</v>
      </c>
      <c r="F253" s="78" t="s">
        <v>372</v>
      </c>
      <c r="H253" s="79">
        <v>1.8</v>
      </c>
      <c r="I253" s="80"/>
      <c r="L253" s="75"/>
      <c r="M253" s="81"/>
      <c r="T253" s="82"/>
      <c r="AT253" s="77" t="s">
        <v>168</v>
      </c>
      <c r="AU253" s="77" t="s">
        <v>77</v>
      </c>
      <c r="AV253" s="76" t="s">
        <v>77</v>
      </c>
      <c r="AW253" s="76" t="s">
        <v>29</v>
      </c>
      <c r="AX253" s="76" t="s">
        <v>67</v>
      </c>
      <c r="AY253" s="77" t="s">
        <v>155</v>
      </c>
    </row>
    <row r="254" spans="2:65" s="69" customFormat="1" x14ac:dyDescent="0.2">
      <c r="B254" s="68"/>
      <c r="D254" s="64" t="s">
        <v>168</v>
      </c>
      <c r="E254" s="70" t="s">
        <v>18</v>
      </c>
      <c r="F254" s="71" t="s">
        <v>373</v>
      </c>
      <c r="H254" s="70" t="s">
        <v>18</v>
      </c>
      <c r="I254" s="72"/>
      <c r="L254" s="68"/>
      <c r="M254" s="73"/>
      <c r="T254" s="74"/>
      <c r="AT254" s="70" t="s">
        <v>168</v>
      </c>
      <c r="AU254" s="70" t="s">
        <v>77</v>
      </c>
      <c r="AV254" s="69" t="s">
        <v>75</v>
      </c>
      <c r="AW254" s="69" t="s">
        <v>29</v>
      </c>
      <c r="AX254" s="69" t="s">
        <v>67</v>
      </c>
      <c r="AY254" s="70" t="s">
        <v>155</v>
      </c>
    </row>
    <row r="255" spans="2:65" s="76" customFormat="1" x14ac:dyDescent="0.2">
      <c r="B255" s="75"/>
      <c r="D255" s="64" t="s">
        <v>168</v>
      </c>
      <c r="E255" s="77" t="s">
        <v>18</v>
      </c>
      <c r="F255" s="78" t="s">
        <v>374</v>
      </c>
      <c r="H255" s="79">
        <v>10.47</v>
      </c>
      <c r="I255" s="80"/>
      <c r="L255" s="75"/>
      <c r="M255" s="81"/>
      <c r="T255" s="82"/>
      <c r="AT255" s="77" t="s">
        <v>168</v>
      </c>
      <c r="AU255" s="77" t="s">
        <v>77</v>
      </c>
      <c r="AV255" s="76" t="s">
        <v>77</v>
      </c>
      <c r="AW255" s="76" t="s">
        <v>29</v>
      </c>
      <c r="AX255" s="76" t="s">
        <v>67</v>
      </c>
      <c r="AY255" s="77" t="s">
        <v>155</v>
      </c>
    </row>
    <row r="256" spans="2:65" s="69" customFormat="1" x14ac:dyDescent="0.2">
      <c r="B256" s="68"/>
      <c r="D256" s="64" t="s">
        <v>168</v>
      </c>
      <c r="E256" s="70" t="s">
        <v>18</v>
      </c>
      <c r="F256" s="71" t="s">
        <v>326</v>
      </c>
      <c r="H256" s="70" t="s">
        <v>18</v>
      </c>
      <c r="I256" s="72"/>
      <c r="L256" s="68"/>
      <c r="M256" s="73"/>
      <c r="T256" s="74"/>
      <c r="AT256" s="70" t="s">
        <v>168</v>
      </c>
      <c r="AU256" s="70" t="s">
        <v>77</v>
      </c>
      <c r="AV256" s="69" t="s">
        <v>75</v>
      </c>
      <c r="AW256" s="69" t="s">
        <v>29</v>
      </c>
      <c r="AX256" s="69" t="s">
        <v>67</v>
      </c>
      <c r="AY256" s="70" t="s">
        <v>155</v>
      </c>
    </row>
    <row r="257" spans="2:65" s="76" customFormat="1" x14ac:dyDescent="0.2">
      <c r="B257" s="75"/>
      <c r="D257" s="64" t="s">
        <v>168</v>
      </c>
      <c r="E257" s="77" t="s">
        <v>18</v>
      </c>
      <c r="F257" s="78" t="s">
        <v>375</v>
      </c>
      <c r="H257" s="79">
        <v>48.5</v>
      </c>
      <c r="I257" s="80"/>
      <c r="L257" s="75"/>
      <c r="M257" s="81"/>
      <c r="T257" s="82"/>
      <c r="AT257" s="77" t="s">
        <v>168</v>
      </c>
      <c r="AU257" s="77" t="s">
        <v>77</v>
      </c>
      <c r="AV257" s="76" t="s">
        <v>77</v>
      </c>
      <c r="AW257" s="76" t="s">
        <v>29</v>
      </c>
      <c r="AX257" s="76" t="s">
        <v>67</v>
      </c>
      <c r="AY257" s="77" t="s">
        <v>155</v>
      </c>
    </row>
    <row r="258" spans="2:65" s="76" customFormat="1" x14ac:dyDescent="0.2">
      <c r="B258" s="75"/>
      <c r="D258" s="64" t="s">
        <v>168</v>
      </c>
      <c r="E258" s="77" t="s">
        <v>18</v>
      </c>
      <c r="F258" s="78" t="s">
        <v>376</v>
      </c>
      <c r="H258" s="79">
        <v>-5.7</v>
      </c>
      <c r="I258" s="80"/>
      <c r="L258" s="75"/>
      <c r="M258" s="81"/>
      <c r="T258" s="82"/>
      <c r="AT258" s="77" t="s">
        <v>168</v>
      </c>
      <c r="AU258" s="77" t="s">
        <v>77</v>
      </c>
      <c r="AV258" s="76" t="s">
        <v>77</v>
      </c>
      <c r="AW258" s="76" t="s">
        <v>29</v>
      </c>
      <c r="AX258" s="76" t="s">
        <v>67</v>
      </c>
      <c r="AY258" s="77" t="s">
        <v>155</v>
      </c>
    </row>
    <row r="259" spans="2:65" s="84" customFormat="1" x14ac:dyDescent="0.2">
      <c r="B259" s="83"/>
      <c r="D259" s="64" t="s">
        <v>168</v>
      </c>
      <c r="E259" s="85" t="s">
        <v>18</v>
      </c>
      <c r="F259" s="86" t="s">
        <v>297</v>
      </c>
      <c r="H259" s="87">
        <v>55.07</v>
      </c>
      <c r="I259" s="88"/>
      <c r="L259" s="83"/>
      <c r="M259" s="89"/>
      <c r="T259" s="90"/>
      <c r="AT259" s="85" t="s">
        <v>168</v>
      </c>
      <c r="AU259" s="85" t="s">
        <v>77</v>
      </c>
      <c r="AV259" s="84" t="s">
        <v>162</v>
      </c>
      <c r="AW259" s="84" t="s">
        <v>29</v>
      </c>
      <c r="AX259" s="84" t="s">
        <v>75</v>
      </c>
      <c r="AY259" s="85" t="s">
        <v>155</v>
      </c>
    </row>
    <row r="260" spans="2:65" s="204" customFormat="1" ht="24.2" customHeight="1" x14ac:dyDescent="0.2">
      <c r="B260" s="203"/>
      <c r="C260" s="57" t="s">
        <v>377</v>
      </c>
      <c r="D260" s="57" t="s">
        <v>157</v>
      </c>
      <c r="E260" s="58" t="s">
        <v>378</v>
      </c>
      <c r="F260" s="59" t="s">
        <v>379</v>
      </c>
      <c r="G260" s="60" t="s">
        <v>234</v>
      </c>
      <c r="H260" s="61">
        <v>0.2</v>
      </c>
      <c r="I260" s="62"/>
      <c r="J260" s="61">
        <f>ROUND(I260*H260,2)</f>
        <v>0</v>
      </c>
      <c r="K260" s="59" t="s">
        <v>161</v>
      </c>
      <c r="L260" s="203"/>
      <c r="M260" s="255" t="s">
        <v>18</v>
      </c>
      <c r="N260" s="256" t="s">
        <v>38</v>
      </c>
      <c r="P260" s="257">
        <f>O260*H260</f>
        <v>0</v>
      </c>
      <c r="Q260" s="257">
        <v>0.17818000000000001</v>
      </c>
      <c r="R260" s="257">
        <f>Q260*H260</f>
        <v>3.5636000000000001E-2</v>
      </c>
      <c r="S260" s="257">
        <v>0</v>
      </c>
      <c r="T260" s="63">
        <f>S260*H260</f>
        <v>0</v>
      </c>
      <c r="AR260" s="258" t="s">
        <v>162</v>
      </c>
      <c r="AT260" s="258" t="s">
        <v>157</v>
      </c>
      <c r="AU260" s="258" t="s">
        <v>77</v>
      </c>
      <c r="AY260" s="200" t="s">
        <v>155</v>
      </c>
      <c r="BE260" s="259">
        <f>IF(N260="základní",J260,0)</f>
        <v>0</v>
      </c>
      <c r="BF260" s="259">
        <f>IF(N260="snížená",J260,0)</f>
        <v>0</v>
      </c>
      <c r="BG260" s="259">
        <f>IF(N260="zákl. přenesená",J260,0)</f>
        <v>0</v>
      </c>
      <c r="BH260" s="259">
        <f>IF(N260="sníž. přenesená",J260,0)</f>
        <v>0</v>
      </c>
      <c r="BI260" s="259">
        <f>IF(N260="nulová",J260,0)</f>
        <v>0</v>
      </c>
      <c r="BJ260" s="200" t="s">
        <v>75</v>
      </c>
      <c r="BK260" s="259">
        <f>ROUND(I260*H260,2)</f>
        <v>0</v>
      </c>
      <c r="BL260" s="200" t="s">
        <v>162</v>
      </c>
      <c r="BM260" s="258" t="s">
        <v>380</v>
      </c>
    </row>
    <row r="261" spans="2:65" s="204" customFormat="1" ht="19.5" x14ac:dyDescent="0.2">
      <c r="B261" s="203"/>
      <c r="D261" s="64" t="s">
        <v>164</v>
      </c>
      <c r="F261" s="65" t="s">
        <v>381</v>
      </c>
      <c r="I261" s="197"/>
      <c r="L261" s="203"/>
      <c r="M261" s="260"/>
      <c r="T261" s="213"/>
      <c r="AT261" s="200" t="s">
        <v>164</v>
      </c>
      <c r="AU261" s="200" t="s">
        <v>77</v>
      </c>
    </row>
    <row r="262" spans="2:65" s="204" customFormat="1" x14ac:dyDescent="0.2">
      <c r="B262" s="203"/>
      <c r="D262" s="66" t="s">
        <v>166</v>
      </c>
      <c r="F262" s="67" t="s">
        <v>382</v>
      </c>
      <c r="I262" s="197"/>
      <c r="L262" s="203"/>
      <c r="M262" s="260"/>
      <c r="T262" s="213"/>
      <c r="AT262" s="200" t="s">
        <v>166</v>
      </c>
      <c r="AU262" s="200" t="s">
        <v>77</v>
      </c>
    </row>
    <row r="263" spans="2:65" s="76" customFormat="1" x14ac:dyDescent="0.2">
      <c r="B263" s="75"/>
      <c r="D263" s="64" t="s">
        <v>168</v>
      </c>
      <c r="E263" s="77" t="s">
        <v>18</v>
      </c>
      <c r="F263" s="78" t="s">
        <v>383</v>
      </c>
      <c r="H263" s="79">
        <v>0.2</v>
      </c>
      <c r="I263" s="80"/>
      <c r="L263" s="75"/>
      <c r="M263" s="81"/>
      <c r="T263" s="82"/>
      <c r="AT263" s="77" t="s">
        <v>168</v>
      </c>
      <c r="AU263" s="77" t="s">
        <v>77</v>
      </c>
      <c r="AV263" s="76" t="s">
        <v>77</v>
      </c>
      <c r="AW263" s="76" t="s">
        <v>29</v>
      </c>
      <c r="AX263" s="76" t="s">
        <v>75</v>
      </c>
      <c r="AY263" s="77" t="s">
        <v>155</v>
      </c>
    </row>
    <row r="264" spans="2:65" s="204" customFormat="1" ht="24.2" customHeight="1" x14ac:dyDescent="0.2">
      <c r="B264" s="203"/>
      <c r="C264" s="57" t="s">
        <v>384</v>
      </c>
      <c r="D264" s="57" t="s">
        <v>157</v>
      </c>
      <c r="E264" s="58" t="s">
        <v>385</v>
      </c>
      <c r="F264" s="59" t="s">
        <v>386</v>
      </c>
      <c r="G264" s="60" t="s">
        <v>234</v>
      </c>
      <c r="H264" s="61">
        <v>16</v>
      </c>
      <c r="I264" s="62"/>
      <c r="J264" s="61">
        <f>ROUND(I264*H264,2)</f>
        <v>0</v>
      </c>
      <c r="K264" s="59" t="s">
        <v>161</v>
      </c>
      <c r="L264" s="203"/>
      <c r="M264" s="255" t="s">
        <v>18</v>
      </c>
      <c r="N264" s="256" t="s">
        <v>38</v>
      </c>
      <c r="P264" s="257">
        <f>O264*H264</f>
        <v>0</v>
      </c>
      <c r="Q264" s="257">
        <v>0.29330000000000001</v>
      </c>
      <c r="R264" s="257">
        <f>Q264*H264</f>
        <v>4.6928000000000001</v>
      </c>
      <c r="S264" s="257">
        <v>0</v>
      </c>
      <c r="T264" s="63">
        <f>S264*H264</f>
        <v>0</v>
      </c>
      <c r="AR264" s="258" t="s">
        <v>162</v>
      </c>
      <c r="AT264" s="258" t="s">
        <v>157</v>
      </c>
      <c r="AU264" s="258" t="s">
        <v>77</v>
      </c>
      <c r="AY264" s="200" t="s">
        <v>155</v>
      </c>
      <c r="BE264" s="259">
        <f>IF(N264="základní",J264,0)</f>
        <v>0</v>
      </c>
      <c r="BF264" s="259">
        <f>IF(N264="snížená",J264,0)</f>
        <v>0</v>
      </c>
      <c r="BG264" s="259">
        <f>IF(N264="zákl. přenesená",J264,0)</f>
        <v>0</v>
      </c>
      <c r="BH264" s="259">
        <f>IF(N264="sníž. přenesená",J264,0)</f>
        <v>0</v>
      </c>
      <c r="BI264" s="259">
        <f>IF(N264="nulová",J264,0)</f>
        <v>0</v>
      </c>
      <c r="BJ264" s="200" t="s">
        <v>75</v>
      </c>
      <c r="BK264" s="259">
        <f>ROUND(I264*H264,2)</f>
        <v>0</v>
      </c>
      <c r="BL264" s="200" t="s">
        <v>162</v>
      </c>
      <c r="BM264" s="258" t="s">
        <v>387</v>
      </c>
    </row>
    <row r="265" spans="2:65" s="204" customFormat="1" ht="39" x14ac:dyDescent="0.2">
      <c r="B265" s="203"/>
      <c r="D265" s="64" t="s">
        <v>164</v>
      </c>
      <c r="F265" s="65" t="s">
        <v>388</v>
      </c>
      <c r="I265" s="197"/>
      <c r="L265" s="203"/>
      <c r="M265" s="260"/>
      <c r="T265" s="213"/>
      <c r="AT265" s="200" t="s">
        <v>164</v>
      </c>
      <c r="AU265" s="200" t="s">
        <v>77</v>
      </c>
    </row>
    <row r="266" spans="2:65" s="204" customFormat="1" x14ac:dyDescent="0.2">
      <c r="B266" s="203"/>
      <c r="D266" s="66" t="s">
        <v>166</v>
      </c>
      <c r="F266" s="67" t="s">
        <v>389</v>
      </c>
      <c r="I266" s="197"/>
      <c r="L266" s="203"/>
      <c r="M266" s="260"/>
      <c r="T266" s="213"/>
      <c r="AT266" s="200" t="s">
        <v>166</v>
      </c>
      <c r="AU266" s="200" t="s">
        <v>77</v>
      </c>
    </row>
    <row r="267" spans="2:65" s="69" customFormat="1" x14ac:dyDescent="0.2">
      <c r="B267" s="68"/>
      <c r="D267" s="64" t="s">
        <v>168</v>
      </c>
      <c r="E267" s="70" t="s">
        <v>18</v>
      </c>
      <c r="F267" s="71" t="s">
        <v>390</v>
      </c>
      <c r="H267" s="70" t="s">
        <v>18</v>
      </c>
      <c r="I267" s="72"/>
      <c r="L267" s="68"/>
      <c r="M267" s="73"/>
      <c r="T267" s="74"/>
      <c r="AT267" s="70" t="s">
        <v>168</v>
      </c>
      <c r="AU267" s="70" t="s">
        <v>77</v>
      </c>
      <c r="AV267" s="69" t="s">
        <v>75</v>
      </c>
      <c r="AW267" s="69" t="s">
        <v>29</v>
      </c>
      <c r="AX267" s="69" t="s">
        <v>67</v>
      </c>
      <c r="AY267" s="70" t="s">
        <v>155</v>
      </c>
    </row>
    <row r="268" spans="2:65" s="76" customFormat="1" x14ac:dyDescent="0.2">
      <c r="B268" s="75"/>
      <c r="D268" s="64" t="s">
        <v>168</v>
      </c>
      <c r="E268" s="77" t="s">
        <v>18</v>
      </c>
      <c r="F268" s="78" t="s">
        <v>391</v>
      </c>
      <c r="H268" s="79">
        <v>9.19</v>
      </c>
      <c r="I268" s="80"/>
      <c r="L268" s="75"/>
      <c r="M268" s="81"/>
      <c r="T268" s="82"/>
      <c r="AT268" s="77" t="s">
        <v>168</v>
      </c>
      <c r="AU268" s="77" t="s">
        <v>77</v>
      </c>
      <c r="AV268" s="76" t="s">
        <v>77</v>
      </c>
      <c r="AW268" s="76" t="s">
        <v>29</v>
      </c>
      <c r="AX268" s="76" t="s">
        <v>67</v>
      </c>
      <c r="AY268" s="77" t="s">
        <v>155</v>
      </c>
    </row>
    <row r="269" spans="2:65" s="76" customFormat="1" x14ac:dyDescent="0.2">
      <c r="B269" s="75"/>
      <c r="D269" s="64" t="s">
        <v>168</v>
      </c>
      <c r="E269" s="77" t="s">
        <v>18</v>
      </c>
      <c r="F269" s="78" t="s">
        <v>392</v>
      </c>
      <c r="H269" s="79">
        <v>6.81</v>
      </c>
      <c r="I269" s="80"/>
      <c r="L269" s="75"/>
      <c r="M269" s="81"/>
      <c r="T269" s="82"/>
      <c r="AT269" s="77" t="s">
        <v>168</v>
      </c>
      <c r="AU269" s="77" t="s">
        <v>77</v>
      </c>
      <c r="AV269" s="76" t="s">
        <v>77</v>
      </c>
      <c r="AW269" s="76" t="s">
        <v>29</v>
      </c>
      <c r="AX269" s="76" t="s">
        <v>67</v>
      </c>
      <c r="AY269" s="77" t="s">
        <v>155</v>
      </c>
    </row>
    <row r="270" spans="2:65" s="84" customFormat="1" x14ac:dyDescent="0.2">
      <c r="B270" s="83"/>
      <c r="D270" s="64" t="s">
        <v>168</v>
      </c>
      <c r="E270" s="85" t="s">
        <v>18</v>
      </c>
      <c r="F270" s="86" t="s">
        <v>297</v>
      </c>
      <c r="H270" s="87">
        <v>16</v>
      </c>
      <c r="I270" s="88"/>
      <c r="L270" s="83"/>
      <c r="M270" s="89"/>
      <c r="T270" s="90"/>
      <c r="AT270" s="85" t="s">
        <v>168</v>
      </c>
      <c r="AU270" s="85" t="s">
        <v>77</v>
      </c>
      <c r="AV270" s="84" t="s">
        <v>162</v>
      </c>
      <c r="AW270" s="84" t="s">
        <v>29</v>
      </c>
      <c r="AX270" s="84" t="s">
        <v>75</v>
      </c>
      <c r="AY270" s="85" t="s">
        <v>155</v>
      </c>
    </row>
    <row r="271" spans="2:65" s="204" customFormat="1" ht="21.75" customHeight="1" x14ac:dyDescent="0.2">
      <c r="B271" s="203"/>
      <c r="C271" s="57" t="s">
        <v>393</v>
      </c>
      <c r="D271" s="57" t="s">
        <v>157</v>
      </c>
      <c r="E271" s="58" t="s">
        <v>394</v>
      </c>
      <c r="F271" s="59" t="s">
        <v>395</v>
      </c>
      <c r="G271" s="60" t="s">
        <v>234</v>
      </c>
      <c r="H271" s="61">
        <v>5.76</v>
      </c>
      <c r="I271" s="62"/>
      <c r="J271" s="61">
        <f>ROUND(I271*H271,2)</f>
        <v>0</v>
      </c>
      <c r="K271" s="59" t="s">
        <v>161</v>
      </c>
      <c r="L271" s="203"/>
      <c r="M271" s="255" t="s">
        <v>18</v>
      </c>
      <c r="N271" s="256" t="s">
        <v>38</v>
      </c>
      <c r="P271" s="257">
        <f>O271*H271</f>
        <v>0</v>
      </c>
      <c r="Q271" s="257">
        <v>0.26723000000000002</v>
      </c>
      <c r="R271" s="257">
        <f>Q271*H271</f>
        <v>1.5392448000000001</v>
      </c>
      <c r="S271" s="257">
        <v>0</v>
      </c>
      <c r="T271" s="63">
        <f>S271*H271</f>
        <v>0</v>
      </c>
      <c r="AR271" s="258" t="s">
        <v>162</v>
      </c>
      <c r="AT271" s="258" t="s">
        <v>157</v>
      </c>
      <c r="AU271" s="258" t="s">
        <v>77</v>
      </c>
      <c r="AY271" s="200" t="s">
        <v>155</v>
      </c>
      <c r="BE271" s="259">
        <f>IF(N271="základní",J271,0)</f>
        <v>0</v>
      </c>
      <c r="BF271" s="259">
        <f>IF(N271="snížená",J271,0)</f>
        <v>0</v>
      </c>
      <c r="BG271" s="259">
        <f>IF(N271="zákl. přenesená",J271,0)</f>
        <v>0</v>
      </c>
      <c r="BH271" s="259">
        <f>IF(N271="sníž. přenesená",J271,0)</f>
        <v>0</v>
      </c>
      <c r="BI271" s="259">
        <f>IF(N271="nulová",J271,0)</f>
        <v>0</v>
      </c>
      <c r="BJ271" s="200" t="s">
        <v>75</v>
      </c>
      <c r="BK271" s="259">
        <f>ROUND(I271*H271,2)</f>
        <v>0</v>
      </c>
      <c r="BL271" s="200" t="s">
        <v>162</v>
      </c>
      <c r="BM271" s="258" t="s">
        <v>396</v>
      </c>
    </row>
    <row r="272" spans="2:65" s="204" customFormat="1" ht="19.5" x14ac:dyDescent="0.2">
      <c r="B272" s="203"/>
      <c r="D272" s="64" t="s">
        <v>164</v>
      </c>
      <c r="F272" s="65" t="s">
        <v>397</v>
      </c>
      <c r="I272" s="197"/>
      <c r="L272" s="203"/>
      <c r="M272" s="260"/>
      <c r="T272" s="213"/>
      <c r="AT272" s="200" t="s">
        <v>164</v>
      </c>
      <c r="AU272" s="200" t="s">
        <v>77</v>
      </c>
    </row>
    <row r="273" spans="2:65" s="204" customFormat="1" x14ac:dyDescent="0.2">
      <c r="B273" s="203"/>
      <c r="D273" s="66" t="s">
        <v>166</v>
      </c>
      <c r="F273" s="67" t="s">
        <v>398</v>
      </c>
      <c r="I273" s="197"/>
      <c r="L273" s="203"/>
      <c r="M273" s="260"/>
      <c r="T273" s="213"/>
      <c r="AT273" s="200" t="s">
        <v>166</v>
      </c>
      <c r="AU273" s="200" t="s">
        <v>77</v>
      </c>
    </row>
    <row r="274" spans="2:65" s="69" customFormat="1" x14ac:dyDescent="0.2">
      <c r="B274" s="68"/>
      <c r="D274" s="64" t="s">
        <v>168</v>
      </c>
      <c r="E274" s="70" t="s">
        <v>18</v>
      </c>
      <c r="F274" s="71" t="s">
        <v>399</v>
      </c>
      <c r="H274" s="70" t="s">
        <v>18</v>
      </c>
      <c r="I274" s="72"/>
      <c r="L274" s="68"/>
      <c r="M274" s="73"/>
      <c r="T274" s="74"/>
      <c r="AT274" s="70" t="s">
        <v>168</v>
      </c>
      <c r="AU274" s="70" t="s">
        <v>77</v>
      </c>
      <c r="AV274" s="69" t="s">
        <v>75</v>
      </c>
      <c r="AW274" s="69" t="s">
        <v>29</v>
      </c>
      <c r="AX274" s="69" t="s">
        <v>67</v>
      </c>
      <c r="AY274" s="70" t="s">
        <v>155</v>
      </c>
    </row>
    <row r="275" spans="2:65" s="76" customFormat="1" x14ac:dyDescent="0.2">
      <c r="B275" s="75"/>
      <c r="D275" s="64" t="s">
        <v>168</v>
      </c>
      <c r="E275" s="77" t="s">
        <v>18</v>
      </c>
      <c r="F275" s="78" t="s">
        <v>400</v>
      </c>
      <c r="H275" s="79">
        <v>5.76</v>
      </c>
      <c r="I275" s="80"/>
      <c r="L275" s="75"/>
      <c r="M275" s="81"/>
      <c r="T275" s="82"/>
      <c r="AT275" s="77" t="s">
        <v>168</v>
      </c>
      <c r="AU275" s="77" t="s">
        <v>77</v>
      </c>
      <c r="AV275" s="76" t="s">
        <v>77</v>
      </c>
      <c r="AW275" s="76" t="s">
        <v>29</v>
      </c>
      <c r="AX275" s="76" t="s">
        <v>75</v>
      </c>
      <c r="AY275" s="77" t="s">
        <v>155</v>
      </c>
    </row>
    <row r="276" spans="2:65" s="247" customFormat="1" ht="22.9" customHeight="1" x14ac:dyDescent="0.2">
      <c r="B276" s="246"/>
      <c r="D276" s="54" t="s">
        <v>66</v>
      </c>
      <c r="E276" s="56" t="s">
        <v>162</v>
      </c>
      <c r="F276" s="56" t="s">
        <v>401</v>
      </c>
      <c r="I276" s="196"/>
      <c r="J276" s="254">
        <f>BK276</f>
        <v>0</v>
      </c>
      <c r="L276" s="246"/>
      <c r="M276" s="249"/>
      <c r="P276" s="250">
        <f>SUM(P277:P311)</f>
        <v>0</v>
      </c>
      <c r="R276" s="250">
        <f>SUM(R277:R311)</f>
        <v>4.2113875999999992</v>
      </c>
      <c r="T276" s="251">
        <f>SUM(T277:T311)</f>
        <v>0</v>
      </c>
      <c r="AR276" s="54" t="s">
        <v>75</v>
      </c>
      <c r="AT276" s="252" t="s">
        <v>66</v>
      </c>
      <c r="AU276" s="252" t="s">
        <v>75</v>
      </c>
      <c r="AY276" s="54" t="s">
        <v>155</v>
      </c>
      <c r="BK276" s="253">
        <f>SUM(BK277:BK311)</f>
        <v>0</v>
      </c>
    </row>
    <row r="277" spans="2:65" s="204" customFormat="1" ht="16.5" customHeight="1" x14ac:dyDescent="0.2">
      <c r="B277" s="203"/>
      <c r="C277" s="57" t="s">
        <v>402</v>
      </c>
      <c r="D277" s="57" t="s">
        <v>157</v>
      </c>
      <c r="E277" s="58" t="s">
        <v>403</v>
      </c>
      <c r="F277" s="59" t="s">
        <v>404</v>
      </c>
      <c r="G277" s="60" t="s">
        <v>160</v>
      </c>
      <c r="H277" s="61">
        <v>1.66</v>
      </c>
      <c r="I277" s="62"/>
      <c r="J277" s="61">
        <f>ROUND(I277*H277,2)</f>
        <v>0</v>
      </c>
      <c r="K277" s="59" t="s">
        <v>161</v>
      </c>
      <c r="L277" s="203"/>
      <c r="M277" s="255" t="s">
        <v>18</v>
      </c>
      <c r="N277" s="256" t="s">
        <v>38</v>
      </c>
      <c r="P277" s="257">
        <f>O277*H277</f>
        <v>0</v>
      </c>
      <c r="Q277" s="257">
        <v>2.5020099999999998</v>
      </c>
      <c r="R277" s="257">
        <f>Q277*H277</f>
        <v>4.1533365999999994</v>
      </c>
      <c r="S277" s="257">
        <v>0</v>
      </c>
      <c r="T277" s="63">
        <f>S277*H277</f>
        <v>0</v>
      </c>
      <c r="AR277" s="258" t="s">
        <v>162</v>
      </c>
      <c r="AT277" s="258" t="s">
        <v>157</v>
      </c>
      <c r="AU277" s="258" t="s">
        <v>77</v>
      </c>
      <c r="AY277" s="200" t="s">
        <v>155</v>
      </c>
      <c r="BE277" s="259">
        <f>IF(N277="základní",J277,0)</f>
        <v>0</v>
      </c>
      <c r="BF277" s="259">
        <f>IF(N277="snížená",J277,0)</f>
        <v>0</v>
      </c>
      <c r="BG277" s="259">
        <f>IF(N277="zákl. přenesená",J277,0)</f>
        <v>0</v>
      </c>
      <c r="BH277" s="259">
        <f>IF(N277="sníž. přenesená",J277,0)</f>
        <v>0</v>
      </c>
      <c r="BI277" s="259">
        <f>IF(N277="nulová",J277,0)</f>
        <v>0</v>
      </c>
      <c r="BJ277" s="200" t="s">
        <v>75</v>
      </c>
      <c r="BK277" s="259">
        <f>ROUND(I277*H277,2)</f>
        <v>0</v>
      </c>
      <c r="BL277" s="200" t="s">
        <v>162</v>
      </c>
      <c r="BM277" s="258" t="s">
        <v>405</v>
      </c>
    </row>
    <row r="278" spans="2:65" s="204" customFormat="1" ht="29.25" x14ac:dyDescent="0.2">
      <c r="B278" s="203"/>
      <c r="D278" s="64" t="s">
        <v>164</v>
      </c>
      <c r="F278" s="65" t="s">
        <v>406</v>
      </c>
      <c r="I278" s="197"/>
      <c r="L278" s="203"/>
      <c r="M278" s="260"/>
      <c r="T278" s="213"/>
      <c r="AT278" s="200" t="s">
        <v>164</v>
      </c>
      <c r="AU278" s="200" t="s">
        <v>77</v>
      </c>
    </row>
    <row r="279" spans="2:65" s="204" customFormat="1" x14ac:dyDescent="0.2">
      <c r="B279" s="203"/>
      <c r="D279" s="66" t="s">
        <v>166</v>
      </c>
      <c r="F279" s="67" t="s">
        <v>407</v>
      </c>
      <c r="I279" s="197"/>
      <c r="L279" s="203"/>
      <c r="M279" s="260"/>
      <c r="T279" s="213"/>
      <c r="AT279" s="200" t="s">
        <v>166</v>
      </c>
      <c r="AU279" s="200" t="s">
        <v>77</v>
      </c>
    </row>
    <row r="280" spans="2:65" s="69" customFormat="1" x14ac:dyDescent="0.2">
      <c r="B280" s="68"/>
      <c r="D280" s="64" t="s">
        <v>168</v>
      </c>
      <c r="E280" s="70" t="s">
        <v>18</v>
      </c>
      <c r="F280" s="71" t="s">
        <v>408</v>
      </c>
      <c r="H280" s="70" t="s">
        <v>18</v>
      </c>
      <c r="I280" s="72"/>
      <c r="L280" s="68"/>
      <c r="M280" s="73"/>
      <c r="T280" s="74"/>
      <c r="AT280" s="70" t="s">
        <v>168</v>
      </c>
      <c r="AU280" s="70" t="s">
        <v>77</v>
      </c>
      <c r="AV280" s="69" t="s">
        <v>75</v>
      </c>
      <c r="AW280" s="69" t="s">
        <v>29</v>
      </c>
      <c r="AX280" s="69" t="s">
        <v>67</v>
      </c>
      <c r="AY280" s="70" t="s">
        <v>155</v>
      </c>
    </row>
    <row r="281" spans="2:65" s="76" customFormat="1" x14ac:dyDescent="0.2">
      <c r="B281" s="75"/>
      <c r="D281" s="64" t="s">
        <v>168</v>
      </c>
      <c r="E281" s="77" t="s">
        <v>18</v>
      </c>
      <c r="F281" s="78" t="s">
        <v>409</v>
      </c>
      <c r="H281" s="79">
        <v>0.6</v>
      </c>
      <c r="I281" s="80"/>
      <c r="L281" s="75"/>
      <c r="M281" s="81"/>
      <c r="T281" s="82"/>
      <c r="AT281" s="77" t="s">
        <v>168</v>
      </c>
      <c r="AU281" s="77" t="s">
        <v>77</v>
      </c>
      <c r="AV281" s="76" t="s">
        <v>77</v>
      </c>
      <c r="AW281" s="76" t="s">
        <v>29</v>
      </c>
      <c r="AX281" s="76" t="s">
        <v>67</v>
      </c>
      <c r="AY281" s="77" t="s">
        <v>155</v>
      </c>
    </row>
    <row r="282" spans="2:65" s="69" customFormat="1" x14ac:dyDescent="0.2">
      <c r="B282" s="68"/>
      <c r="D282" s="64" t="s">
        <v>168</v>
      </c>
      <c r="E282" s="70" t="s">
        <v>18</v>
      </c>
      <c r="F282" s="71" t="s">
        <v>410</v>
      </c>
      <c r="H282" s="70" t="s">
        <v>18</v>
      </c>
      <c r="I282" s="72"/>
      <c r="L282" s="68"/>
      <c r="M282" s="73"/>
      <c r="T282" s="74"/>
      <c r="AT282" s="70" t="s">
        <v>168</v>
      </c>
      <c r="AU282" s="70" t="s">
        <v>77</v>
      </c>
      <c r="AV282" s="69" t="s">
        <v>75</v>
      </c>
      <c r="AW282" s="69" t="s">
        <v>29</v>
      </c>
      <c r="AX282" s="69" t="s">
        <v>67</v>
      </c>
      <c r="AY282" s="70" t="s">
        <v>155</v>
      </c>
    </row>
    <row r="283" spans="2:65" s="76" customFormat="1" x14ac:dyDescent="0.2">
      <c r="B283" s="75"/>
      <c r="D283" s="64" t="s">
        <v>168</v>
      </c>
      <c r="E283" s="77" t="s">
        <v>18</v>
      </c>
      <c r="F283" s="78" t="s">
        <v>411</v>
      </c>
      <c r="H283" s="79">
        <v>1.06</v>
      </c>
      <c r="I283" s="80"/>
      <c r="L283" s="75"/>
      <c r="M283" s="81"/>
      <c r="T283" s="82"/>
      <c r="AT283" s="77" t="s">
        <v>168</v>
      </c>
      <c r="AU283" s="77" t="s">
        <v>77</v>
      </c>
      <c r="AV283" s="76" t="s">
        <v>77</v>
      </c>
      <c r="AW283" s="76" t="s">
        <v>29</v>
      </c>
      <c r="AX283" s="76" t="s">
        <v>67</v>
      </c>
      <c r="AY283" s="77" t="s">
        <v>155</v>
      </c>
    </row>
    <row r="284" spans="2:65" s="69" customFormat="1" x14ac:dyDescent="0.2">
      <c r="B284" s="68"/>
      <c r="D284" s="64" t="s">
        <v>168</v>
      </c>
      <c r="E284" s="70" t="s">
        <v>18</v>
      </c>
      <c r="F284" s="71" t="s">
        <v>412</v>
      </c>
      <c r="H284" s="70" t="s">
        <v>18</v>
      </c>
      <c r="I284" s="72"/>
      <c r="L284" s="68"/>
      <c r="M284" s="73"/>
      <c r="T284" s="74"/>
      <c r="AT284" s="70" t="s">
        <v>168</v>
      </c>
      <c r="AU284" s="70" t="s">
        <v>77</v>
      </c>
      <c r="AV284" s="69" t="s">
        <v>75</v>
      </c>
      <c r="AW284" s="69" t="s">
        <v>29</v>
      </c>
      <c r="AX284" s="69" t="s">
        <v>67</v>
      </c>
      <c r="AY284" s="70" t="s">
        <v>155</v>
      </c>
    </row>
    <row r="285" spans="2:65" s="84" customFormat="1" x14ac:dyDescent="0.2">
      <c r="B285" s="83"/>
      <c r="D285" s="64" t="s">
        <v>168</v>
      </c>
      <c r="E285" s="85" t="s">
        <v>18</v>
      </c>
      <c r="F285" s="86" t="s">
        <v>297</v>
      </c>
      <c r="H285" s="87">
        <v>1.6600000000000001</v>
      </c>
      <c r="I285" s="88"/>
      <c r="L285" s="83"/>
      <c r="M285" s="89"/>
      <c r="T285" s="90"/>
      <c r="AT285" s="85" t="s">
        <v>168</v>
      </c>
      <c r="AU285" s="85" t="s">
        <v>77</v>
      </c>
      <c r="AV285" s="84" t="s">
        <v>162</v>
      </c>
      <c r="AW285" s="84" t="s">
        <v>29</v>
      </c>
      <c r="AX285" s="84" t="s">
        <v>75</v>
      </c>
      <c r="AY285" s="85" t="s">
        <v>155</v>
      </c>
    </row>
    <row r="286" spans="2:65" s="204" customFormat="1" ht="24.2" customHeight="1" x14ac:dyDescent="0.2">
      <c r="B286" s="203"/>
      <c r="C286" s="57" t="s">
        <v>413</v>
      </c>
      <c r="D286" s="57" t="s">
        <v>157</v>
      </c>
      <c r="E286" s="58" t="s">
        <v>414</v>
      </c>
      <c r="F286" s="59" t="s">
        <v>415</v>
      </c>
      <c r="G286" s="60" t="s">
        <v>234</v>
      </c>
      <c r="H286" s="61">
        <v>9.98</v>
      </c>
      <c r="I286" s="62"/>
      <c r="J286" s="61">
        <f>ROUND(I286*H286,2)</f>
        <v>0</v>
      </c>
      <c r="K286" s="59" t="s">
        <v>161</v>
      </c>
      <c r="L286" s="203"/>
      <c r="M286" s="255" t="s">
        <v>18</v>
      </c>
      <c r="N286" s="256" t="s">
        <v>38</v>
      </c>
      <c r="P286" s="257">
        <f>O286*H286</f>
        <v>0</v>
      </c>
      <c r="Q286" s="257">
        <v>5.3299999999999997E-3</v>
      </c>
      <c r="R286" s="257">
        <f>Q286*H286</f>
        <v>5.3193400000000002E-2</v>
      </c>
      <c r="S286" s="257">
        <v>0</v>
      </c>
      <c r="T286" s="63">
        <f>S286*H286</f>
        <v>0</v>
      </c>
      <c r="AR286" s="258" t="s">
        <v>162</v>
      </c>
      <c r="AT286" s="258" t="s">
        <v>157</v>
      </c>
      <c r="AU286" s="258" t="s">
        <v>77</v>
      </c>
      <c r="AY286" s="200" t="s">
        <v>155</v>
      </c>
      <c r="BE286" s="259">
        <f>IF(N286="základní",J286,0)</f>
        <v>0</v>
      </c>
      <c r="BF286" s="259">
        <f>IF(N286="snížená",J286,0)</f>
        <v>0</v>
      </c>
      <c r="BG286" s="259">
        <f>IF(N286="zákl. přenesená",J286,0)</f>
        <v>0</v>
      </c>
      <c r="BH286" s="259">
        <f>IF(N286="sníž. přenesená",J286,0)</f>
        <v>0</v>
      </c>
      <c r="BI286" s="259">
        <f>IF(N286="nulová",J286,0)</f>
        <v>0</v>
      </c>
      <c r="BJ286" s="200" t="s">
        <v>75</v>
      </c>
      <c r="BK286" s="259">
        <f>ROUND(I286*H286,2)</f>
        <v>0</v>
      </c>
      <c r="BL286" s="200" t="s">
        <v>162</v>
      </c>
      <c r="BM286" s="258" t="s">
        <v>416</v>
      </c>
    </row>
    <row r="287" spans="2:65" s="204" customFormat="1" ht="19.5" x14ac:dyDescent="0.2">
      <c r="B287" s="203"/>
      <c r="D287" s="64" t="s">
        <v>164</v>
      </c>
      <c r="F287" s="65" t="s">
        <v>417</v>
      </c>
      <c r="I287" s="197"/>
      <c r="L287" s="203"/>
      <c r="M287" s="260"/>
      <c r="T287" s="213"/>
      <c r="AT287" s="200" t="s">
        <v>164</v>
      </c>
      <c r="AU287" s="200" t="s">
        <v>77</v>
      </c>
    </row>
    <row r="288" spans="2:65" s="204" customFormat="1" x14ac:dyDescent="0.2">
      <c r="B288" s="203"/>
      <c r="D288" s="66" t="s">
        <v>166</v>
      </c>
      <c r="F288" s="67" t="s">
        <v>418</v>
      </c>
      <c r="I288" s="197"/>
      <c r="L288" s="203"/>
      <c r="M288" s="260"/>
      <c r="T288" s="213"/>
      <c r="AT288" s="200" t="s">
        <v>166</v>
      </c>
      <c r="AU288" s="200" t="s">
        <v>77</v>
      </c>
    </row>
    <row r="289" spans="2:65" s="69" customFormat="1" x14ac:dyDescent="0.2">
      <c r="B289" s="68"/>
      <c r="D289" s="64" t="s">
        <v>168</v>
      </c>
      <c r="E289" s="70" t="s">
        <v>18</v>
      </c>
      <c r="F289" s="71" t="s">
        <v>408</v>
      </c>
      <c r="H289" s="70" t="s">
        <v>18</v>
      </c>
      <c r="I289" s="72"/>
      <c r="L289" s="68"/>
      <c r="M289" s="73"/>
      <c r="T289" s="74"/>
      <c r="AT289" s="70" t="s">
        <v>168</v>
      </c>
      <c r="AU289" s="70" t="s">
        <v>77</v>
      </c>
      <c r="AV289" s="69" t="s">
        <v>75</v>
      </c>
      <c r="AW289" s="69" t="s">
        <v>29</v>
      </c>
      <c r="AX289" s="69" t="s">
        <v>67</v>
      </c>
      <c r="AY289" s="70" t="s">
        <v>155</v>
      </c>
    </row>
    <row r="290" spans="2:65" s="76" customFormat="1" x14ac:dyDescent="0.2">
      <c r="B290" s="75"/>
      <c r="D290" s="64" t="s">
        <v>168</v>
      </c>
      <c r="E290" s="77" t="s">
        <v>18</v>
      </c>
      <c r="F290" s="78" t="s">
        <v>419</v>
      </c>
      <c r="H290" s="79">
        <v>3</v>
      </c>
      <c r="I290" s="80"/>
      <c r="L290" s="75"/>
      <c r="M290" s="81"/>
      <c r="T290" s="82"/>
      <c r="AT290" s="77" t="s">
        <v>168</v>
      </c>
      <c r="AU290" s="77" t="s">
        <v>77</v>
      </c>
      <c r="AV290" s="76" t="s">
        <v>77</v>
      </c>
      <c r="AW290" s="76" t="s">
        <v>29</v>
      </c>
      <c r="AX290" s="76" t="s">
        <v>67</v>
      </c>
      <c r="AY290" s="77" t="s">
        <v>155</v>
      </c>
    </row>
    <row r="291" spans="2:65" s="76" customFormat="1" x14ac:dyDescent="0.2">
      <c r="B291" s="75"/>
      <c r="D291" s="64" t="s">
        <v>168</v>
      </c>
      <c r="E291" s="77" t="s">
        <v>18</v>
      </c>
      <c r="F291" s="78" t="s">
        <v>420</v>
      </c>
      <c r="H291" s="79">
        <v>1.44</v>
      </c>
      <c r="I291" s="80"/>
      <c r="L291" s="75"/>
      <c r="M291" s="81"/>
      <c r="T291" s="82"/>
      <c r="AT291" s="77" t="s">
        <v>168</v>
      </c>
      <c r="AU291" s="77" t="s">
        <v>77</v>
      </c>
      <c r="AV291" s="76" t="s">
        <v>77</v>
      </c>
      <c r="AW291" s="76" t="s">
        <v>29</v>
      </c>
      <c r="AX291" s="76" t="s">
        <v>67</v>
      </c>
      <c r="AY291" s="77" t="s">
        <v>155</v>
      </c>
    </row>
    <row r="292" spans="2:65" s="69" customFormat="1" x14ac:dyDescent="0.2">
      <c r="B292" s="68"/>
      <c r="D292" s="64" t="s">
        <v>168</v>
      </c>
      <c r="E292" s="70" t="s">
        <v>18</v>
      </c>
      <c r="F292" s="71" t="s">
        <v>421</v>
      </c>
      <c r="H292" s="70" t="s">
        <v>18</v>
      </c>
      <c r="I292" s="72"/>
      <c r="L292" s="68"/>
      <c r="M292" s="73"/>
      <c r="T292" s="74"/>
      <c r="AT292" s="70" t="s">
        <v>168</v>
      </c>
      <c r="AU292" s="70" t="s">
        <v>77</v>
      </c>
      <c r="AV292" s="69" t="s">
        <v>75</v>
      </c>
      <c r="AW292" s="69" t="s">
        <v>29</v>
      </c>
      <c r="AX292" s="69" t="s">
        <v>67</v>
      </c>
      <c r="AY292" s="70" t="s">
        <v>155</v>
      </c>
    </row>
    <row r="293" spans="2:65" s="76" customFormat="1" x14ac:dyDescent="0.2">
      <c r="B293" s="75"/>
      <c r="D293" s="64" t="s">
        <v>168</v>
      </c>
      <c r="E293" s="77" t="s">
        <v>18</v>
      </c>
      <c r="F293" s="78" t="s">
        <v>422</v>
      </c>
      <c r="H293" s="79">
        <v>1.46</v>
      </c>
      <c r="I293" s="80"/>
      <c r="L293" s="75"/>
      <c r="M293" s="81"/>
      <c r="T293" s="82"/>
      <c r="AT293" s="77" t="s">
        <v>168</v>
      </c>
      <c r="AU293" s="77" t="s">
        <v>77</v>
      </c>
      <c r="AV293" s="76" t="s">
        <v>77</v>
      </c>
      <c r="AW293" s="76" t="s">
        <v>29</v>
      </c>
      <c r="AX293" s="76" t="s">
        <v>67</v>
      </c>
      <c r="AY293" s="77" t="s">
        <v>155</v>
      </c>
    </row>
    <row r="294" spans="2:65" s="76" customFormat="1" x14ac:dyDescent="0.2">
      <c r="B294" s="75"/>
      <c r="D294" s="64" t="s">
        <v>168</v>
      </c>
      <c r="E294" s="77" t="s">
        <v>18</v>
      </c>
      <c r="F294" s="78" t="s">
        <v>423</v>
      </c>
      <c r="H294" s="79">
        <v>3.6</v>
      </c>
      <c r="I294" s="80"/>
      <c r="L294" s="75"/>
      <c r="M294" s="81"/>
      <c r="T294" s="82"/>
      <c r="AT294" s="77" t="s">
        <v>168</v>
      </c>
      <c r="AU294" s="77" t="s">
        <v>77</v>
      </c>
      <c r="AV294" s="76" t="s">
        <v>77</v>
      </c>
      <c r="AW294" s="76" t="s">
        <v>29</v>
      </c>
      <c r="AX294" s="76" t="s">
        <v>67</v>
      </c>
      <c r="AY294" s="77" t="s">
        <v>155</v>
      </c>
    </row>
    <row r="295" spans="2:65" s="76" customFormat="1" x14ac:dyDescent="0.2">
      <c r="B295" s="75"/>
      <c r="D295" s="64" t="s">
        <v>168</v>
      </c>
      <c r="E295" s="77" t="s">
        <v>18</v>
      </c>
      <c r="F295" s="78" t="s">
        <v>424</v>
      </c>
      <c r="H295" s="79">
        <v>0.48</v>
      </c>
      <c r="I295" s="80"/>
      <c r="L295" s="75"/>
      <c r="M295" s="81"/>
      <c r="T295" s="82"/>
      <c r="AT295" s="77" t="s">
        <v>168</v>
      </c>
      <c r="AU295" s="77" t="s">
        <v>77</v>
      </c>
      <c r="AV295" s="76" t="s">
        <v>77</v>
      </c>
      <c r="AW295" s="76" t="s">
        <v>29</v>
      </c>
      <c r="AX295" s="76" t="s">
        <v>67</v>
      </c>
      <c r="AY295" s="77" t="s">
        <v>155</v>
      </c>
    </row>
    <row r="296" spans="2:65" s="84" customFormat="1" x14ac:dyDescent="0.2">
      <c r="B296" s="83"/>
      <c r="D296" s="64" t="s">
        <v>168</v>
      </c>
      <c r="E296" s="85" t="s">
        <v>18</v>
      </c>
      <c r="F296" s="86" t="s">
        <v>297</v>
      </c>
      <c r="H296" s="87">
        <v>9.98</v>
      </c>
      <c r="I296" s="88"/>
      <c r="L296" s="83"/>
      <c r="M296" s="89"/>
      <c r="T296" s="90"/>
      <c r="AT296" s="85" t="s">
        <v>168</v>
      </c>
      <c r="AU296" s="85" t="s">
        <v>77</v>
      </c>
      <c r="AV296" s="84" t="s">
        <v>162</v>
      </c>
      <c r="AW296" s="84" t="s">
        <v>29</v>
      </c>
      <c r="AX296" s="84" t="s">
        <v>75</v>
      </c>
      <c r="AY296" s="85" t="s">
        <v>155</v>
      </c>
    </row>
    <row r="297" spans="2:65" s="204" customFormat="1" ht="24.2" customHeight="1" x14ac:dyDescent="0.2">
      <c r="B297" s="203"/>
      <c r="C297" s="57" t="s">
        <v>425</v>
      </c>
      <c r="D297" s="57" t="s">
        <v>157</v>
      </c>
      <c r="E297" s="58" t="s">
        <v>426</v>
      </c>
      <c r="F297" s="59" t="s">
        <v>427</v>
      </c>
      <c r="G297" s="60" t="s">
        <v>234</v>
      </c>
      <c r="H297" s="61">
        <v>9.98</v>
      </c>
      <c r="I297" s="62"/>
      <c r="J297" s="61">
        <f>ROUND(I297*H297,2)</f>
        <v>0</v>
      </c>
      <c r="K297" s="59" t="s">
        <v>161</v>
      </c>
      <c r="L297" s="203"/>
      <c r="M297" s="255" t="s">
        <v>18</v>
      </c>
      <c r="N297" s="256" t="s">
        <v>38</v>
      </c>
      <c r="P297" s="257">
        <f>O297*H297</f>
        <v>0</v>
      </c>
      <c r="Q297" s="257">
        <v>0</v>
      </c>
      <c r="R297" s="257">
        <f>Q297*H297</f>
        <v>0</v>
      </c>
      <c r="S297" s="257">
        <v>0</v>
      </c>
      <c r="T297" s="63">
        <f>S297*H297</f>
        <v>0</v>
      </c>
      <c r="AR297" s="258" t="s">
        <v>162</v>
      </c>
      <c r="AT297" s="258" t="s">
        <v>157</v>
      </c>
      <c r="AU297" s="258" t="s">
        <v>77</v>
      </c>
      <c r="AY297" s="200" t="s">
        <v>155</v>
      </c>
      <c r="BE297" s="259">
        <f>IF(N297="základní",J297,0)</f>
        <v>0</v>
      </c>
      <c r="BF297" s="259">
        <f>IF(N297="snížená",J297,0)</f>
        <v>0</v>
      </c>
      <c r="BG297" s="259">
        <f>IF(N297="zákl. přenesená",J297,0)</f>
        <v>0</v>
      </c>
      <c r="BH297" s="259">
        <f>IF(N297="sníž. přenesená",J297,0)</f>
        <v>0</v>
      </c>
      <c r="BI297" s="259">
        <f>IF(N297="nulová",J297,0)</f>
        <v>0</v>
      </c>
      <c r="BJ297" s="200" t="s">
        <v>75</v>
      </c>
      <c r="BK297" s="259">
        <f>ROUND(I297*H297,2)</f>
        <v>0</v>
      </c>
      <c r="BL297" s="200" t="s">
        <v>162</v>
      </c>
      <c r="BM297" s="258" t="s">
        <v>428</v>
      </c>
    </row>
    <row r="298" spans="2:65" s="204" customFormat="1" ht="19.5" x14ac:dyDescent="0.2">
      <c r="B298" s="203"/>
      <c r="D298" s="64" t="s">
        <v>164</v>
      </c>
      <c r="F298" s="65" t="s">
        <v>429</v>
      </c>
      <c r="I298" s="197"/>
      <c r="L298" s="203"/>
      <c r="M298" s="260"/>
      <c r="T298" s="213"/>
      <c r="AT298" s="200" t="s">
        <v>164</v>
      </c>
      <c r="AU298" s="200" t="s">
        <v>77</v>
      </c>
    </row>
    <row r="299" spans="2:65" s="204" customFormat="1" x14ac:dyDescent="0.2">
      <c r="B299" s="203"/>
      <c r="D299" s="66" t="s">
        <v>166</v>
      </c>
      <c r="F299" s="67" t="s">
        <v>430</v>
      </c>
      <c r="I299" s="197"/>
      <c r="L299" s="203"/>
      <c r="M299" s="260"/>
      <c r="T299" s="213"/>
      <c r="AT299" s="200" t="s">
        <v>166</v>
      </c>
      <c r="AU299" s="200" t="s">
        <v>77</v>
      </c>
    </row>
    <row r="300" spans="2:65" s="204" customFormat="1" ht="24.2" customHeight="1" x14ac:dyDescent="0.2">
      <c r="B300" s="203"/>
      <c r="C300" s="57" t="s">
        <v>431</v>
      </c>
      <c r="D300" s="57" t="s">
        <v>157</v>
      </c>
      <c r="E300" s="58" t="s">
        <v>432</v>
      </c>
      <c r="F300" s="59" t="s">
        <v>433</v>
      </c>
      <c r="G300" s="60" t="s">
        <v>234</v>
      </c>
      <c r="H300" s="61">
        <v>5.52</v>
      </c>
      <c r="I300" s="62"/>
      <c r="J300" s="61">
        <f>ROUND(I300*H300,2)</f>
        <v>0</v>
      </c>
      <c r="K300" s="59" t="s">
        <v>161</v>
      </c>
      <c r="L300" s="203"/>
      <c r="M300" s="255" t="s">
        <v>18</v>
      </c>
      <c r="N300" s="256" t="s">
        <v>38</v>
      </c>
      <c r="P300" s="257">
        <f>O300*H300</f>
        <v>0</v>
      </c>
      <c r="Q300" s="257">
        <v>8.8000000000000003E-4</v>
      </c>
      <c r="R300" s="257">
        <f>Q300*H300</f>
        <v>4.8576000000000001E-3</v>
      </c>
      <c r="S300" s="257">
        <v>0</v>
      </c>
      <c r="T300" s="63">
        <f>S300*H300</f>
        <v>0</v>
      </c>
      <c r="AR300" s="258" t="s">
        <v>162</v>
      </c>
      <c r="AT300" s="258" t="s">
        <v>157</v>
      </c>
      <c r="AU300" s="258" t="s">
        <v>77</v>
      </c>
      <c r="AY300" s="200" t="s">
        <v>155</v>
      </c>
      <c r="BE300" s="259">
        <f>IF(N300="základní",J300,0)</f>
        <v>0</v>
      </c>
      <c r="BF300" s="259">
        <f>IF(N300="snížená",J300,0)</f>
        <v>0</v>
      </c>
      <c r="BG300" s="259">
        <f>IF(N300="zákl. přenesená",J300,0)</f>
        <v>0</v>
      </c>
      <c r="BH300" s="259">
        <f>IF(N300="sníž. přenesená",J300,0)</f>
        <v>0</v>
      </c>
      <c r="BI300" s="259">
        <f>IF(N300="nulová",J300,0)</f>
        <v>0</v>
      </c>
      <c r="BJ300" s="200" t="s">
        <v>75</v>
      </c>
      <c r="BK300" s="259">
        <f>ROUND(I300*H300,2)</f>
        <v>0</v>
      </c>
      <c r="BL300" s="200" t="s">
        <v>162</v>
      </c>
      <c r="BM300" s="258" t="s">
        <v>434</v>
      </c>
    </row>
    <row r="301" spans="2:65" s="204" customFormat="1" ht="19.5" x14ac:dyDescent="0.2">
      <c r="B301" s="203"/>
      <c r="D301" s="64" t="s">
        <v>164</v>
      </c>
      <c r="F301" s="65" t="s">
        <v>435</v>
      </c>
      <c r="I301" s="197"/>
      <c r="L301" s="203"/>
      <c r="M301" s="260"/>
      <c r="T301" s="213"/>
      <c r="AT301" s="200" t="s">
        <v>164</v>
      </c>
      <c r="AU301" s="200" t="s">
        <v>77</v>
      </c>
    </row>
    <row r="302" spans="2:65" s="204" customFormat="1" x14ac:dyDescent="0.2">
      <c r="B302" s="203"/>
      <c r="D302" s="66" t="s">
        <v>166</v>
      </c>
      <c r="F302" s="67" t="s">
        <v>436</v>
      </c>
      <c r="I302" s="197"/>
      <c r="L302" s="203"/>
      <c r="M302" s="260"/>
      <c r="T302" s="213"/>
      <c r="AT302" s="200" t="s">
        <v>166</v>
      </c>
      <c r="AU302" s="200" t="s">
        <v>77</v>
      </c>
    </row>
    <row r="303" spans="2:65" s="69" customFormat="1" x14ac:dyDescent="0.2">
      <c r="B303" s="68"/>
      <c r="D303" s="64" t="s">
        <v>168</v>
      </c>
      <c r="E303" s="70" t="s">
        <v>18</v>
      </c>
      <c r="F303" s="71" t="s">
        <v>408</v>
      </c>
      <c r="H303" s="70" t="s">
        <v>18</v>
      </c>
      <c r="I303" s="72"/>
      <c r="L303" s="68"/>
      <c r="M303" s="73"/>
      <c r="T303" s="74"/>
      <c r="AT303" s="70" t="s">
        <v>168</v>
      </c>
      <c r="AU303" s="70" t="s">
        <v>77</v>
      </c>
      <c r="AV303" s="69" t="s">
        <v>75</v>
      </c>
      <c r="AW303" s="69" t="s">
        <v>29</v>
      </c>
      <c r="AX303" s="69" t="s">
        <v>67</v>
      </c>
      <c r="AY303" s="70" t="s">
        <v>155</v>
      </c>
    </row>
    <row r="304" spans="2:65" s="76" customFormat="1" x14ac:dyDescent="0.2">
      <c r="B304" s="75"/>
      <c r="D304" s="64" t="s">
        <v>168</v>
      </c>
      <c r="E304" s="77" t="s">
        <v>18</v>
      </c>
      <c r="F304" s="78" t="s">
        <v>420</v>
      </c>
      <c r="H304" s="79">
        <v>1.44</v>
      </c>
      <c r="I304" s="80"/>
      <c r="L304" s="75"/>
      <c r="M304" s="81"/>
      <c r="T304" s="82"/>
      <c r="AT304" s="77" t="s">
        <v>168</v>
      </c>
      <c r="AU304" s="77" t="s">
        <v>77</v>
      </c>
      <c r="AV304" s="76" t="s">
        <v>77</v>
      </c>
      <c r="AW304" s="76" t="s">
        <v>29</v>
      </c>
      <c r="AX304" s="76" t="s">
        <v>67</v>
      </c>
      <c r="AY304" s="77" t="s">
        <v>155</v>
      </c>
    </row>
    <row r="305" spans="2:65" s="69" customFormat="1" x14ac:dyDescent="0.2">
      <c r="B305" s="68"/>
      <c r="D305" s="64" t="s">
        <v>168</v>
      </c>
      <c r="E305" s="70" t="s">
        <v>18</v>
      </c>
      <c r="F305" s="71" t="s">
        <v>421</v>
      </c>
      <c r="H305" s="70" t="s">
        <v>18</v>
      </c>
      <c r="I305" s="72"/>
      <c r="L305" s="68"/>
      <c r="M305" s="73"/>
      <c r="T305" s="74"/>
      <c r="AT305" s="70" t="s">
        <v>168</v>
      </c>
      <c r="AU305" s="70" t="s">
        <v>77</v>
      </c>
      <c r="AV305" s="69" t="s">
        <v>75</v>
      </c>
      <c r="AW305" s="69" t="s">
        <v>29</v>
      </c>
      <c r="AX305" s="69" t="s">
        <v>67</v>
      </c>
      <c r="AY305" s="70" t="s">
        <v>155</v>
      </c>
    </row>
    <row r="306" spans="2:65" s="76" customFormat="1" x14ac:dyDescent="0.2">
      <c r="B306" s="75"/>
      <c r="D306" s="64" t="s">
        <v>168</v>
      </c>
      <c r="E306" s="77" t="s">
        <v>18</v>
      </c>
      <c r="F306" s="78" t="s">
        <v>423</v>
      </c>
      <c r="H306" s="79">
        <v>3.6</v>
      </c>
      <c r="I306" s="80"/>
      <c r="L306" s="75"/>
      <c r="M306" s="81"/>
      <c r="T306" s="82"/>
      <c r="AT306" s="77" t="s">
        <v>168</v>
      </c>
      <c r="AU306" s="77" t="s">
        <v>77</v>
      </c>
      <c r="AV306" s="76" t="s">
        <v>77</v>
      </c>
      <c r="AW306" s="76" t="s">
        <v>29</v>
      </c>
      <c r="AX306" s="76" t="s">
        <v>67</v>
      </c>
      <c r="AY306" s="77" t="s">
        <v>155</v>
      </c>
    </row>
    <row r="307" spans="2:65" s="76" customFormat="1" x14ac:dyDescent="0.2">
      <c r="B307" s="75"/>
      <c r="D307" s="64" t="s">
        <v>168</v>
      </c>
      <c r="E307" s="77" t="s">
        <v>18</v>
      </c>
      <c r="F307" s="78" t="s">
        <v>437</v>
      </c>
      <c r="H307" s="79">
        <v>0.48</v>
      </c>
      <c r="I307" s="80"/>
      <c r="L307" s="75"/>
      <c r="M307" s="81"/>
      <c r="T307" s="82"/>
      <c r="AT307" s="77" t="s">
        <v>168</v>
      </c>
      <c r="AU307" s="77" t="s">
        <v>77</v>
      </c>
      <c r="AV307" s="76" t="s">
        <v>77</v>
      </c>
      <c r="AW307" s="76" t="s">
        <v>29</v>
      </c>
      <c r="AX307" s="76" t="s">
        <v>67</v>
      </c>
      <c r="AY307" s="77" t="s">
        <v>155</v>
      </c>
    </row>
    <row r="308" spans="2:65" s="84" customFormat="1" x14ac:dyDescent="0.2">
      <c r="B308" s="83"/>
      <c r="D308" s="64" t="s">
        <v>168</v>
      </c>
      <c r="E308" s="85" t="s">
        <v>18</v>
      </c>
      <c r="F308" s="86" t="s">
        <v>297</v>
      </c>
      <c r="H308" s="87">
        <v>5.52</v>
      </c>
      <c r="I308" s="88"/>
      <c r="L308" s="83"/>
      <c r="M308" s="89"/>
      <c r="T308" s="90"/>
      <c r="AT308" s="85" t="s">
        <v>168</v>
      </c>
      <c r="AU308" s="85" t="s">
        <v>77</v>
      </c>
      <c r="AV308" s="84" t="s">
        <v>162</v>
      </c>
      <c r="AW308" s="84" t="s">
        <v>29</v>
      </c>
      <c r="AX308" s="84" t="s">
        <v>75</v>
      </c>
      <c r="AY308" s="85" t="s">
        <v>155</v>
      </c>
    </row>
    <row r="309" spans="2:65" s="204" customFormat="1" ht="24.2" customHeight="1" x14ac:dyDescent="0.2">
      <c r="B309" s="203"/>
      <c r="C309" s="57" t="s">
        <v>438</v>
      </c>
      <c r="D309" s="57" t="s">
        <v>157</v>
      </c>
      <c r="E309" s="58" t="s">
        <v>439</v>
      </c>
      <c r="F309" s="59" t="s">
        <v>440</v>
      </c>
      <c r="G309" s="60" t="s">
        <v>234</v>
      </c>
      <c r="H309" s="61">
        <v>5.52</v>
      </c>
      <c r="I309" s="62"/>
      <c r="J309" s="61">
        <f>ROUND(I309*H309,2)</f>
        <v>0</v>
      </c>
      <c r="K309" s="59" t="s">
        <v>161</v>
      </c>
      <c r="L309" s="203"/>
      <c r="M309" s="255" t="s">
        <v>18</v>
      </c>
      <c r="N309" s="256" t="s">
        <v>38</v>
      </c>
      <c r="P309" s="257">
        <f>O309*H309</f>
        <v>0</v>
      </c>
      <c r="Q309" s="257">
        <v>0</v>
      </c>
      <c r="R309" s="257">
        <f>Q309*H309</f>
        <v>0</v>
      </c>
      <c r="S309" s="257">
        <v>0</v>
      </c>
      <c r="T309" s="63">
        <f>S309*H309</f>
        <v>0</v>
      </c>
      <c r="AR309" s="258" t="s">
        <v>162</v>
      </c>
      <c r="AT309" s="258" t="s">
        <v>157</v>
      </c>
      <c r="AU309" s="258" t="s">
        <v>77</v>
      </c>
      <c r="AY309" s="200" t="s">
        <v>155</v>
      </c>
      <c r="BE309" s="259">
        <f>IF(N309="základní",J309,0)</f>
        <v>0</v>
      </c>
      <c r="BF309" s="259">
        <f>IF(N309="snížená",J309,0)</f>
        <v>0</v>
      </c>
      <c r="BG309" s="259">
        <f>IF(N309="zákl. přenesená",J309,0)</f>
        <v>0</v>
      </c>
      <c r="BH309" s="259">
        <f>IF(N309="sníž. přenesená",J309,0)</f>
        <v>0</v>
      </c>
      <c r="BI309" s="259">
        <f>IF(N309="nulová",J309,0)</f>
        <v>0</v>
      </c>
      <c r="BJ309" s="200" t="s">
        <v>75</v>
      </c>
      <c r="BK309" s="259">
        <f>ROUND(I309*H309,2)</f>
        <v>0</v>
      </c>
      <c r="BL309" s="200" t="s">
        <v>162</v>
      </c>
      <c r="BM309" s="258" t="s">
        <v>441</v>
      </c>
    </row>
    <row r="310" spans="2:65" s="204" customFormat="1" ht="19.5" x14ac:dyDescent="0.2">
      <c r="B310" s="203"/>
      <c r="D310" s="64" t="s">
        <v>164</v>
      </c>
      <c r="F310" s="65" t="s">
        <v>442</v>
      </c>
      <c r="I310" s="197"/>
      <c r="L310" s="203"/>
      <c r="M310" s="260"/>
      <c r="T310" s="213"/>
      <c r="AT310" s="200" t="s">
        <v>164</v>
      </c>
      <c r="AU310" s="200" t="s">
        <v>77</v>
      </c>
    </row>
    <row r="311" spans="2:65" s="204" customFormat="1" x14ac:dyDescent="0.2">
      <c r="B311" s="203"/>
      <c r="D311" s="66" t="s">
        <v>166</v>
      </c>
      <c r="F311" s="67" t="s">
        <v>443</v>
      </c>
      <c r="I311" s="197"/>
      <c r="L311" s="203"/>
      <c r="M311" s="260"/>
      <c r="T311" s="213"/>
      <c r="AT311" s="200" t="s">
        <v>166</v>
      </c>
      <c r="AU311" s="200" t="s">
        <v>77</v>
      </c>
    </row>
    <row r="312" spans="2:65" s="247" customFormat="1" ht="22.9" customHeight="1" x14ac:dyDescent="0.2">
      <c r="B312" s="246"/>
      <c r="D312" s="54" t="s">
        <v>66</v>
      </c>
      <c r="E312" s="56" t="s">
        <v>200</v>
      </c>
      <c r="F312" s="56" t="s">
        <v>444</v>
      </c>
      <c r="I312" s="196"/>
      <c r="J312" s="254">
        <f>BK312</f>
        <v>0</v>
      </c>
      <c r="L312" s="246"/>
      <c r="M312" s="249"/>
      <c r="P312" s="250">
        <f>SUM(P313:P546)</f>
        <v>0</v>
      </c>
      <c r="R312" s="250">
        <f>SUM(R313:R546)</f>
        <v>42.921432400000008</v>
      </c>
      <c r="T312" s="251">
        <f>SUM(T313:T546)</f>
        <v>0</v>
      </c>
      <c r="AR312" s="54" t="s">
        <v>75</v>
      </c>
      <c r="AT312" s="252" t="s">
        <v>66</v>
      </c>
      <c r="AU312" s="252" t="s">
        <v>75</v>
      </c>
      <c r="AY312" s="54" t="s">
        <v>155</v>
      </c>
      <c r="BK312" s="253">
        <f>SUM(BK313:BK546)</f>
        <v>0</v>
      </c>
    </row>
    <row r="313" spans="2:65" s="204" customFormat="1" ht="24.2" customHeight="1" x14ac:dyDescent="0.2">
      <c r="B313" s="203"/>
      <c r="C313" s="57" t="s">
        <v>445</v>
      </c>
      <c r="D313" s="57" t="s">
        <v>157</v>
      </c>
      <c r="E313" s="58" t="s">
        <v>446</v>
      </c>
      <c r="F313" s="59" t="s">
        <v>447</v>
      </c>
      <c r="G313" s="60" t="s">
        <v>234</v>
      </c>
      <c r="H313" s="61">
        <v>8.4</v>
      </c>
      <c r="I313" s="62"/>
      <c r="J313" s="61">
        <f>ROUND(I313*H313,2)</f>
        <v>0</v>
      </c>
      <c r="K313" s="59" t="s">
        <v>161</v>
      </c>
      <c r="L313" s="203"/>
      <c r="M313" s="255" t="s">
        <v>18</v>
      </c>
      <c r="N313" s="256" t="s">
        <v>38</v>
      </c>
      <c r="P313" s="257">
        <f>O313*H313</f>
        <v>0</v>
      </c>
      <c r="Q313" s="257">
        <v>4.1529999999999997E-2</v>
      </c>
      <c r="R313" s="257">
        <f>Q313*H313</f>
        <v>0.348852</v>
      </c>
      <c r="S313" s="257">
        <v>0</v>
      </c>
      <c r="T313" s="63">
        <f>S313*H313</f>
        <v>0</v>
      </c>
      <c r="AR313" s="258" t="s">
        <v>162</v>
      </c>
      <c r="AT313" s="258" t="s">
        <v>157</v>
      </c>
      <c r="AU313" s="258" t="s">
        <v>77</v>
      </c>
      <c r="AY313" s="200" t="s">
        <v>155</v>
      </c>
      <c r="BE313" s="259">
        <f>IF(N313="základní",J313,0)</f>
        <v>0</v>
      </c>
      <c r="BF313" s="259">
        <f>IF(N313="snížená",J313,0)</f>
        <v>0</v>
      </c>
      <c r="BG313" s="259">
        <f>IF(N313="zákl. přenesená",J313,0)</f>
        <v>0</v>
      </c>
      <c r="BH313" s="259">
        <f>IF(N313="sníž. přenesená",J313,0)</f>
        <v>0</v>
      </c>
      <c r="BI313" s="259">
        <f>IF(N313="nulová",J313,0)</f>
        <v>0</v>
      </c>
      <c r="BJ313" s="200" t="s">
        <v>75</v>
      </c>
      <c r="BK313" s="259">
        <f>ROUND(I313*H313,2)</f>
        <v>0</v>
      </c>
      <c r="BL313" s="200" t="s">
        <v>162</v>
      </c>
      <c r="BM313" s="258" t="s">
        <v>448</v>
      </c>
    </row>
    <row r="314" spans="2:65" s="204" customFormat="1" ht="19.5" x14ac:dyDescent="0.2">
      <c r="B314" s="203"/>
      <c r="D314" s="64" t="s">
        <v>164</v>
      </c>
      <c r="F314" s="65" t="s">
        <v>449</v>
      </c>
      <c r="I314" s="197"/>
      <c r="L314" s="203"/>
      <c r="M314" s="260"/>
      <c r="T314" s="213"/>
      <c r="AT314" s="200" t="s">
        <v>164</v>
      </c>
      <c r="AU314" s="200" t="s">
        <v>77</v>
      </c>
    </row>
    <row r="315" spans="2:65" s="204" customFormat="1" x14ac:dyDescent="0.2">
      <c r="B315" s="203"/>
      <c r="D315" s="66" t="s">
        <v>166</v>
      </c>
      <c r="F315" s="67" t="s">
        <v>450</v>
      </c>
      <c r="I315" s="197"/>
      <c r="L315" s="203"/>
      <c r="M315" s="260"/>
      <c r="T315" s="213"/>
      <c r="AT315" s="200" t="s">
        <v>166</v>
      </c>
      <c r="AU315" s="200" t="s">
        <v>77</v>
      </c>
    </row>
    <row r="316" spans="2:65" s="69" customFormat="1" x14ac:dyDescent="0.2">
      <c r="B316" s="68"/>
      <c r="D316" s="64" t="s">
        <v>168</v>
      </c>
      <c r="E316" s="70" t="s">
        <v>18</v>
      </c>
      <c r="F316" s="71" t="s">
        <v>451</v>
      </c>
      <c r="H316" s="70" t="s">
        <v>18</v>
      </c>
      <c r="I316" s="72"/>
      <c r="L316" s="68"/>
      <c r="M316" s="73"/>
      <c r="T316" s="74"/>
      <c r="AT316" s="70" t="s">
        <v>168</v>
      </c>
      <c r="AU316" s="70" t="s">
        <v>77</v>
      </c>
      <c r="AV316" s="69" t="s">
        <v>75</v>
      </c>
      <c r="AW316" s="69" t="s">
        <v>29</v>
      </c>
      <c r="AX316" s="69" t="s">
        <v>67</v>
      </c>
      <c r="AY316" s="70" t="s">
        <v>155</v>
      </c>
    </row>
    <row r="317" spans="2:65" s="76" customFormat="1" x14ac:dyDescent="0.2">
      <c r="B317" s="75"/>
      <c r="D317" s="64" t="s">
        <v>168</v>
      </c>
      <c r="E317" s="77" t="s">
        <v>18</v>
      </c>
      <c r="F317" s="78" t="s">
        <v>452</v>
      </c>
      <c r="H317" s="79">
        <v>8.4</v>
      </c>
      <c r="I317" s="80"/>
      <c r="L317" s="75"/>
      <c r="M317" s="81"/>
      <c r="T317" s="82"/>
      <c r="AT317" s="77" t="s">
        <v>168</v>
      </c>
      <c r="AU317" s="77" t="s">
        <v>77</v>
      </c>
      <c r="AV317" s="76" t="s">
        <v>77</v>
      </c>
      <c r="AW317" s="76" t="s">
        <v>29</v>
      </c>
      <c r="AX317" s="76" t="s">
        <v>75</v>
      </c>
      <c r="AY317" s="77" t="s">
        <v>155</v>
      </c>
    </row>
    <row r="318" spans="2:65" s="204" customFormat="1" ht="24.2" customHeight="1" x14ac:dyDescent="0.2">
      <c r="B318" s="203"/>
      <c r="C318" s="57" t="s">
        <v>453</v>
      </c>
      <c r="D318" s="57" t="s">
        <v>157</v>
      </c>
      <c r="E318" s="58" t="s">
        <v>454</v>
      </c>
      <c r="F318" s="59" t="s">
        <v>455</v>
      </c>
      <c r="G318" s="60" t="s">
        <v>234</v>
      </c>
      <c r="H318" s="61">
        <v>88</v>
      </c>
      <c r="I318" s="62"/>
      <c r="J318" s="61">
        <f>ROUND(I318*H318,2)</f>
        <v>0</v>
      </c>
      <c r="K318" s="59" t="s">
        <v>161</v>
      </c>
      <c r="L318" s="203"/>
      <c r="M318" s="255" t="s">
        <v>18</v>
      </c>
      <c r="N318" s="256" t="s">
        <v>38</v>
      </c>
      <c r="P318" s="257">
        <f>O318*H318</f>
        <v>0</v>
      </c>
      <c r="Q318" s="257">
        <v>1.8380000000000001E-2</v>
      </c>
      <c r="R318" s="257">
        <f>Q318*H318</f>
        <v>1.61744</v>
      </c>
      <c r="S318" s="257">
        <v>0</v>
      </c>
      <c r="T318" s="63">
        <f>S318*H318</f>
        <v>0</v>
      </c>
      <c r="AR318" s="258" t="s">
        <v>162</v>
      </c>
      <c r="AT318" s="258" t="s">
        <v>157</v>
      </c>
      <c r="AU318" s="258" t="s">
        <v>77</v>
      </c>
      <c r="AY318" s="200" t="s">
        <v>155</v>
      </c>
      <c r="BE318" s="259">
        <f>IF(N318="základní",J318,0)</f>
        <v>0</v>
      </c>
      <c r="BF318" s="259">
        <f>IF(N318="snížená",J318,0)</f>
        <v>0</v>
      </c>
      <c r="BG318" s="259">
        <f>IF(N318="zákl. přenesená",J318,0)</f>
        <v>0</v>
      </c>
      <c r="BH318" s="259">
        <f>IF(N318="sníž. přenesená",J318,0)</f>
        <v>0</v>
      </c>
      <c r="BI318" s="259">
        <f>IF(N318="nulová",J318,0)</f>
        <v>0</v>
      </c>
      <c r="BJ318" s="200" t="s">
        <v>75</v>
      </c>
      <c r="BK318" s="259">
        <f>ROUND(I318*H318,2)</f>
        <v>0</v>
      </c>
      <c r="BL318" s="200" t="s">
        <v>162</v>
      </c>
      <c r="BM318" s="258" t="s">
        <v>456</v>
      </c>
    </row>
    <row r="319" spans="2:65" s="204" customFormat="1" ht="29.25" x14ac:dyDescent="0.2">
      <c r="B319" s="203"/>
      <c r="D319" s="64" t="s">
        <v>164</v>
      </c>
      <c r="F319" s="65" t="s">
        <v>457</v>
      </c>
      <c r="I319" s="197"/>
      <c r="L319" s="203"/>
      <c r="M319" s="260"/>
      <c r="T319" s="213"/>
      <c r="AT319" s="200" t="s">
        <v>164</v>
      </c>
      <c r="AU319" s="200" t="s">
        <v>77</v>
      </c>
    </row>
    <row r="320" spans="2:65" s="204" customFormat="1" x14ac:dyDescent="0.2">
      <c r="B320" s="203"/>
      <c r="D320" s="66" t="s">
        <v>166</v>
      </c>
      <c r="F320" s="67" t="s">
        <v>458</v>
      </c>
      <c r="I320" s="197"/>
      <c r="L320" s="203"/>
      <c r="M320" s="260"/>
      <c r="T320" s="213"/>
      <c r="AT320" s="200" t="s">
        <v>166</v>
      </c>
      <c r="AU320" s="200" t="s">
        <v>77</v>
      </c>
    </row>
    <row r="321" spans="2:65" s="69" customFormat="1" x14ac:dyDescent="0.2">
      <c r="B321" s="68"/>
      <c r="D321" s="64" t="s">
        <v>168</v>
      </c>
      <c r="E321" s="70" t="s">
        <v>18</v>
      </c>
      <c r="F321" s="71" t="s">
        <v>459</v>
      </c>
      <c r="H321" s="70" t="s">
        <v>18</v>
      </c>
      <c r="I321" s="72"/>
      <c r="L321" s="68"/>
      <c r="M321" s="73"/>
      <c r="T321" s="74"/>
      <c r="AT321" s="70" t="s">
        <v>168</v>
      </c>
      <c r="AU321" s="70" t="s">
        <v>77</v>
      </c>
      <c r="AV321" s="69" t="s">
        <v>75</v>
      </c>
      <c r="AW321" s="69" t="s">
        <v>29</v>
      </c>
      <c r="AX321" s="69" t="s">
        <v>67</v>
      </c>
      <c r="AY321" s="70" t="s">
        <v>155</v>
      </c>
    </row>
    <row r="322" spans="2:65" s="76" customFormat="1" x14ac:dyDescent="0.2">
      <c r="B322" s="75"/>
      <c r="D322" s="64" t="s">
        <v>168</v>
      </c>
      <c r="E322" s="77" t="s">
        <v>18</v>
      </c>
      <c r="F322" s="78" t="s">
        <v>460</v>
      </c>
      <c r="H322" s="79">
        <v>11.26</v>
      </c>
      <c r="I322" s="80"/>
      <c r="L322" s="75"/>
      <c r="M322" s="81"/>
      <c r="T322" s="82"/>
      <c r="AT322" s="77" t="s">
        <v>168</v>
      </c>
      <c r="AU322" s="77" t="s">
        <v>77</v>
      </c>
      <c r="AV322" s="76" t="s">
        <v>77</v>
      </c>
      <c r="AW322" s="76" t="s">
        <v>29</v>
      </c>
      <c r="AX322" s="76" t="s">
        <v>67</v>
      </c>
      <c r="AY322" s="77" t="s">
        <v>155</v>
      </c>
    </row>
    <row r="323" spans="2:65" s="76" customFormat="1" x14ac:dyDescent="0.2">
      <c r="B323" s="75"/>
      <c r="D323" s="64" t="s">
        <v>168</v>
      </c>
      <c r="E323" s="77" t="s">
        <v>18</v>
      </c>
      <c r="F323" s="78" t="s">
        <v>461</v>
      </c>
      <c r="H323" s="79">
        <v>20.59</v>
      </c>
      <c r="I323" s="80"/>
      <c r="L323" s="75"/>
      <c r="M323" s="81"/>
      <c r="T323" s="82"/>
      <c r="AT323" s="77" t="s">
        <v>168</v>
      </c>
      <c r="AU323" s="77" t="s">
        <v>77</v>
      </c>
      <c r="AV323" s="76" t="s">
        <v>77</v>
      </c>
      <c r="AW323" s="76" t="s">
        <v>29</v>
      </c>
      <c r="AX323" s="76" t="s">
        <v>67</v>
      </c>
      <c r="AY323" s="77" t="s">
        <v>155</v>
      </c>
    </row>
    <row r="324" spans="2:65" s="76" customFormat="1" x14ac:dyDescent="0.2">
      <c r="B324" s="75"/>
      <c r="D324" s="64" t="s">
        <v>168</v>
      </c>
      <c r="E324" s="77" t="s">
        <v>18</v>
      </c>
      <c r="F324" s="78" t="s">
        <v>375</v>
      </c>
      <c r="H324" s="79">
        <v>48.5</v>
      </c>
      <c r="I324" s="80"/>
      <c r="L324" s="75"/>
      <c r="M324" s="81"/>
      <c r="T324" s="82"/>
      <c r="AT324" s="77" t="s">
        <v>168</v>
      </c>
      <c r="AU324" s="77" t="s">
        <v>77</v>
      </c>
      <c r="AV324" s="76" t="s">
        <v>77</v>
      </c>
      <c r="AW324" s="76" t="s">
        <v>29</v>
      </c>
      <c r="AX324" s="76" t="s">
        <v>67</v>
      </c>
      <c r="AY324" s="77" t="s">
        <v>155</v>
      </c>
    </row>
    <row r="325" spans="2:65" s="76" customFormat="1" x14ac:dyDescent="0.2">
      <c r="B325" s="75"/>
      <c r="D325" s="64" t="s">
        <v>168</v>
      </c>
      <c r="E325" s="77" t="s">
        <v>18</v>
      </c>
      <c r="F325" s="78" t="s">
        <v>462</v>
      </c>
      <c r="H325" s="79">
        <v>-7.09</v>
      </c>
      <c r="I325" s="80"/>
      <c r="L325" s="75"/>
      <c r="M325" s="81"/>
      <c r="T325" s="82"/>
      <c r="AT325" s="77" t="s">
        <v>168</v>
      </c>
      <c r="AU325" s="77" t="s">
        <v>77</v>
      </c>
      <c r="AV325" s="76" t="s">
        <v>77</v>
      </c>
      <c r="AW325" s="76" t="s">
        <v>29</v>
      </c>
      <c r="AX325" s="76" t="s">
        <v>67</v>
      </c>
      <c r="AY325" s="77" t="s">
        <v>155</v>
      </c>
    </row>
    <row r="326" spans="2:65" s="76" customFormat="1" x14ac:dyDescent="0.2">
      <c r="B326" s="75"/>
      <c r="D326" s="64" t="s">
        <v>168</v>
      </c>
      <c r="E326" s="77" t="s">
        <v>18</v>
      </c>
      <c r="F326" s="78" t="s">
        <v>463</v>
      </c>
      <c r="H326" s="79">
        <v>14.74</v>
      </c>
      <c r="I326" s="80"/>
      <c r="L326" s="75"/>
      <c r="M326" s="81"/>
      <c r="T326" s="82"/>
      <c r="AT326" s="77" t="s">
        <v>168</v>
      </c>
      <c r="AU326" s="77" t="s">
        <v>77</v>
      </c>
      <c r="AV326" s="76" t="s">
        <v>77</v>
      </c>
      <c r="AW326" s="76" t="s">
        <v>29</v>
      </c>
      <c r="AX326" s="76" t="s">
        <v>67</v>
      </c>
      <c r="AY326" s="77" t="s">
        <v>155</v>
      </c>
    </row>
    <row r="327" spans="2:65" s="84" customFormat="1" x14ac:dyDescent="0.2">
      <c r="B327" s="83"/>
      <c r="D327" s="64" t="s">
        <v>168</v>
      </c>
      <c r="E327" s="85" t="s">
        <v>18</v>
      </c>
      <c r="F327" s="86" t="s">
        <v>297</v>
      </c>
      <c r="H327" s="87">
        <v>87.999999999999986</v>
      </c>
      <c r="I327" s="88"/>
      <c r="L327" s="83"/>
      <c r="M327" s="89"/>
      <c r="T327" s="90"/>
      <c r="AT327" s="85" t="s">
        <v>168</v>
      </c>
      <c r="AU327" s="85" t="s">
        <v>77</v>
      </c>
      <c r="AV327" s="84" t="s">
        <v>162</v>
      </c>
      <c r="AW327" s="84" t="s">
        <v>29</v>
      </c>
      <c r="AX327" s="84" t="s">
        <v>75</v>
      </c>
      <c r="AY327" s="85" t="s">
        <v>155</v>
      </c>
    </row>
    <row r="328" spans="2:65" s="204" customFormat="1" ht="16.5" customHeight="1" x14ac:dyDescent="0.2">
      <c r="B328" s="203"/>
      <c r="C328" s="57" t="s">
        <v>464</v>
      </c>
      <c r="D328" s="57" t="s">
        <v>157</v>
      </c>
      <c r="E328" s="58" t="s">
        <v>465</v>
      </c>
      <c r="F328" s="59" t="s">
        <v>466</v>
      </c>
      <c r="G328" s="60" t="s">
        <v>234</v>
      </c>
      <c r="H328" s="61">
        <v>0.23</v>
      </c>
      <c r="I328" s="62"/>
      <c r="J328" s="61">
        <f>ROUND(I328*H328,2)</f>
        <v>0</v>
      </c>
      <c r="K328" s="59" t="s">
        <v>161</v>
      </c>
      <c r="L328" s="203"/>
      <c r="M328" s="255" t="s">
        <v>18</v>
      </c>
      <c r="N328" s="256" t="s">
        <v>38</v>
      </c>
      <c r="P328" s="257">
        <f>O328*H328</f>
        <v>0</v>
      </c>
      <c r="Q328" s="257">
        <v>8.4999999999999995E-4</v>
      </c>
      <c r="R328" s="257">
        <f>Q328*H328</f>
        <v>1.9550000000000001E-4</v>
      </c>
      <c r="S328" s="257">
        <v>0</v>
      </c>
      <c r="T328" s="63">
        <f>S328*H328</f>
        <v>0</v>
      </c>
      <c r="AR328" s="258" t="s">
        <v>162</v>
      </c>
      <c r="AT328" s="258" t="s">
        <v>157</v>
      </c>
      <c r="AU328" s="258" t="s">
        <v>77</v>
      </c>
      <c r="AY328" s="200" t="s">
        <v>155</v>
      </c>
      <c r="BE328" s="259">
        <f>IF(N328="základní",J328,0)</f>
        <v>0</v>
      </c>
      <c r="BF328" s="259">
        <f>IF(N328="snížená",J328,0)</f>
        <v>0</v>
      </c>
      <c r="BG328" s="259">
        <f>IF(N328="zákl. přenesená",J328,0)</f>
        <v>0</v>
      </c>
      <c r="BH328" s="259">
        <f>IF(N328="sníž. přenesená",J328,0)</f>
        <v>0</v>
      </c>
      <c r="BI328" s="259">
        <f>IF(N328="nulová",J328,0)</f>
        <v>0</v>
      </c>
      <c r="BJ328" s="200" t="s">
        <v>75</v>
      </c>
      <c r="BK328" s="259">
        <f>ROUND(I328*H328,2)</f>
        <v>0</v>
      </c>
      <c r="BL328" s="200" t="s">
        <v>162</v>
      </c>
      <c r="BM328" s="258" t="s">
        <v>467</v>
      </c>
    </row>
    <row r="329" spans="2:65" s="204" customFormat="1" ht="19.5" x14ac:dyDescent="0.2">
      <c r="B329" s="203"/>
      <c r="D329" s="64" t="s">
        <v>164</v>
      </c>
      <c r="F329" s="65" t="s">
        <v>468</v>
      </c>
      <c r="I329" s="197"/>
      <c r="L329" s="203"/>
      <c r="M329" s="260"/>
      <c r="T329" s="213"/>
      <c r="AT329" s="200" t="s">
        <v>164</v>
      </c>
      <c r="AU329" s="200" t="s">
        <v>77</v>
      </c>
    </row>
    <row r="330" spans="2:65" s="204" customFormat="1" x14ac:dyDescent="0.2">
      <c r="B330" s="203"/>
      <c r="D330" s="66" t="s">
        <v>166</v>
      </c>
      <c r="F330" s="67" t="s">
        <v>469</v>
      </c>
      <c r="I330" s="197"/>
      <c r="L330" s="203"/>
      <c r="M330" s="260"/>
      <c r="T330" s="213"/>
      <c r="AT330" s="200" t="s">
        <v>166</v>
      </c>
      <c r="AU330" s="200" t="s">
        <v>77</v>
      </c>
    </row>
    <row r="331" spans="2:65" s="76" customFormat="1" x14ac:dyDescent="0.2">
      <c r="B331" s="75"/>
      <c r="D331" s="64" t="s">
        <v>168</v>
      </c>
      <c r="E331" s="77" t="s">
        <v>18</v>
      </c>
      <c r="F331" s="78" t="s">
        <v>470</v>
      </c>
      <c r="H331" s="79">
        <v>0.23</v>
      </c>
      <c r="I331" s="80"/>
      <c r="L331" s="75"/>
      <c r="M331" s="81"/>
      <c r="T331" s="82"/>
      <c r="AT331" s="77" t="s">
        <v>168</v>
      </c>
      <c r="AU331" s="77" t="s">
        <v>77</v>
      </c>
      <c r="AV331" s="76" t="s">
        <v>77</v>
      </c>
      <c r="AW331" s="76" t="s">
        <v>29</v>
      </c>
      <c r="AX331" s="76" t="s">
        <v>75</v>
      </c>
      <c r="AY331" s="77" t="s">
        <v>155</v>
      </c>
    </row>
    <row r="332" spans="2:65" s="204" customFormat="1" ht="16.5" customHeight="1" x14ac:dyDescent="0.2">
      <c r="B332" s="203"/>
      <c r="C332" s="57" t="s">
        <v>471</v>
      </c>
      <c r="D332" s="57" t="s">
        <v>157</v>
      </c>
      <c r="E332" s="58" t="s">
        <v>472</v>
      </c>
      <c r="F332" s="59" t="s">
        <v>473</v>
      </c>
      <c r="G332" s="60" t="s">
        <v>234</v>
      </c>
      <c r="H332" s="61">
        <v>826</v>
      </c>
      <c r="I332" s="62"/>
      <c r="J332" s="61">
        <f>ROUND(I332*H332,2)</f>
        <v>0</v>
      </c>
      <c r="K332" s="59" t="s">
        <v>18</v>
      </c>
      <c r="L332" s="203"/>
      <c r="M332" s="255" t="s">
        <v>18</v>
      </c>
      <c r="N332" s="256" t="s">
        <v>38</v>
      </c>
      <c r="P332" s="257">
        <f>O332*H332</f>
        <v>0</v>
      </c>
      <c r="Q332" s="257">
        <v>0</v>
      </c>
      <c r="R332" s="257">
        <f>Q332*H332</f>
        <v>0</v>
      </c>
      <c r="S332" s="257">
        <v>0</v>
      </c>
      <c r="T332" s="63">
        <f>S332*H332</f>
        <v>0</v>
      </c>
      <c r="AR332" s="258" t="s">
        <v>162</v>
      </c>
      <c r="AT332" s="258" t="s">
        <v>157</v>
      </c>
      <c r="AU332" s="258" t="s">
        <v>77</v>
      </c>
      <c r="AY332" s="200" t="s">
        <v>155</v>
      </c>
      <c r="BE332" s="259">
        <f>IF(N332="základní",J332,0)</f>
        <v>0</v>
      </c>
      <c r="BF332" s="259">
        <f>IF(N332="snížená",J332,0)</f>
        <v>0</v>
      </c>
      <c r="BG332" s="259">
        <f>IF(N332="zákl. přenesená",J332,0)</f>
        <v>0</v>
      </c>
      <c r="BH332" s="259">
        <f>IF(N332="sníž. přenesená",J332,0)</f>
        <v>0</v>
      </c>
      <c r="BI332" s="259">
        <f>IF(N332="nulová",J332,0)</f>
        <v>0</v>
      </c>
      <c r="BJ332" s="200" t="s">
        <v>75</v>
      </c>
      <c r="BK332" s="259">
        <f>ROUND(I332*H332,2)</f>
        <v>0</v>
      </c>
      <c r="BL332" s="200" t="s">
        <v>162</v>
      </c>
      <c r="BM332" s="258" t="s">
        <v>474</v>
      </c>
    </row>
    <row r="333" spans="2:65" s="204" customFormat="1" x14ac:dyDescent="0.2">
      <c r="B333" s="203"/>
      <c r="D333" s="64" t="s">
        <v>164</v>
      </c>
      <c r="F333" s="65" t="s">
        <v>473</v>
      </c>
      <c r="I333" s="197"/>
      <c r="L333" s="203"/>
      <c r="M333" s="260"/>
      <c r="T333" s="213"/>
      <c r="AT333" s="200" t="s">
        <v>164</v>
      </c>
      <c r="AU333" s="200" t="s">
        <v>77</v>
      </c>
    </row>
    <row r="334" spans="2:65" s="69" customFormat="1" x14ac:dyDescent="0.2">
      <c r="B334" s="68"/>
      <c r="D334" s="64" t="s">
        <v>168</v>
      </c>
      <c r="E334" s="70" t="s">
        <v>18</v>
      </c>
      <c r="F334" s="71" t="s">
        <v>475</v>
      </c>
      <c r="H334" s="70" t="s">
        <v>18</v>
      </c>
      <c r="I334" s="72"/>
      <c r="L334" s="68"/>
      <c r="M334" s="73"/>
      <c r="T334" s="74"/>
      <c r="AT334" s="70" t="s">
        <v>168</v>
      </c>
      <c r="AU334" s="70" t="s">
        <v>77</v>
      </c>
      <c r="AV334" s="69" t="s">
        <v>75</v>
      </c>
      <c r="AW334" s="69" t="s">
        <v>29</v>
      </c>
      <c r="AX334" s="69" t="s">
        <v>67</v>
      </c>
      <c r="AY334" s="70" t="s">
        <v>155</v>
      </c>
    </row>
    <row r="335" spans="2:65" s="69" customFormat="1" x14ac:dyDescent="0.2">
      <c r="B335" s="68"/>
      <c r="D335" s="64" t="s">
        <v>168</v>
      </c>
      <c r="E335" s="70" t="s">
        <v>18</v>
      </c>
      <c r="F335" s="71" t="s">
        <v>476</v>
      </c>
      <c r="H335" s="70" t="s">
        <v>18</v>
      </c>
      <c r="I335" s="72"/>
      <c r="L335" s="68"/>
      <c r="M335" s="73"/>
      <c r="T335" s="74"/>
      <c r="AT335" s="70" t="s">
        <v>168</v>
      </c>
      <c r="AU335" s="70" t="s">
        <v>77</v>
      </c>
      <c r="AV335" s="69" t="s">
        <v>75</v>
      </c>
      <c r="AW335" s="69" t="s">
        <v>29</v>
      </c>
      <c r="AX335" s="69" t="s">
        <v>67</v>
      </c>
      <c r="AY335" s="70" t="s">
        <v>155</v>
      </c>
    </row>
    <row r="336" spans="2:65" s="76" customFormat="1" x14ac:dyDescent="0.2">
      <c r="B336" s="75"/>
      <c r="D336" s="64" t="s">
        <v>168</v>
      </c>
      <c r="E336" s="77" t="s">
        <v>18</v>
      </c>
      <c r="F336" s="78" t="s">
        <v>477</v>
      </c>
      <c r="H336" s="79">
        <v>826</v>
      </c>
      <c r="I336" s="80"/>
      <c r="L336" s="75"/>
      <c r="M336" s="81"/>
      <c r="T336" s="82"/>
      <c r="AT336" s="77" t="s">
        <v>168</v>
      </c>
      <c r="AU336" s="77" t="s">
        <v>77</v>
      </c>
      <c r="AV336" s="76" t="s">
        <v>77</v>
      </c>
      <c r="AW336" s="76" t="s">
        <v>29</v>
      </c>
      <c r="AX336" s="76" t="s">
        <v>75</v>
      </c>
      <c r="AY336" s="77" t="s">
        <v>155</v>
      </c>
    </row>
    <row r="337" spans="2:65" s="204" customFormat="1" ht="44.25" customHeight="1" x14ac:dyDescent="0.2">
      <c r="B337" s="203"/>
      <c r="C337" s="57" t="s">
        <v>478</v>
      </c>
      <c r="D337" s="57" t="s">
        <v>157</v>
      </c>
      <c r="E337" s="58" t="s">
        <v>479</v>
      </c>
      <c r="F337" s="59" t="s">
        <v>480</v>
      </c>
      <c r="G337" s="60" t="s">
        <v>234</v>
      </c>
      <c r="H337" s="61">
        <v>3.5</v>
      </c>
      <c r="I337" s="62"/>
      <c r="J337" s="61">
        <f>ROUND(I337*H337,2)</f>
        <v>0</v>
      </c>
      <c r="K337" s="59" t="s">
        <v>161</v>
      </c>
      <c r="L337" s="203"/>
      <c r="M337" s="255" t="s">
        <v>18</v>
      </c>
      <c r="N337" s="256" t="s">
        <v>38</v>
      </c>
      <c r="P337" s="257">
        <f>O337*H337</f>
        <v>0</v>
      </c>
      <c r="Q337" s="257">
        <v>8.3499999999999998E-3</v>
      </c>
      <c r="R337" s="257">
        <f>Q337*H337</f>
        <v>2.9225000000000001E-2</v>
      </c>
      <c r="S337" s="257">
        <v>0</v>
      </c>
      <c r="T337" s="63">
        <f>S337*H337</f>
        <v>0</v>
      </c>
      <c r="AR337" s="258" t="s">
        <v>162</v>
      </c>
      <c r="AT337" s="258" t="s">
        <v>157</v>
      </c>
      <c r="AU337" s="258" t="s">
        <v>77</v>
      </c>
      <c r="AY337" s="200" t="s">
        <v>155</v>
      </c>
      <c r="BE337" s="259">
        <f>IF(N337="základní",J337,0)</f>
        <v>0</v>
      </c>
      <c r="BF337" s="259">
        <f>IF(N337="snížená",J337,0)</f>
        <v>0</v>
      </c>
      <c r="BG337" s="259">
        <f>IF(N337="zákl. přenesená",J337,0)</f>
        <v>0</v>
      </c>
      <c r="BH337" s="259">
        <f>IF(N337="sníž. přenesená",J337,0)</f>
        <v>0</v>
      </c>
      <c r="BI337" s="259">
        <f>IF(N337="nulová",J337,0)</f>
        <v>0</v>
      </c>
      <c r="BJ337" s="200" t="s">
        <v>75</v>
      </c>
      <c r="BK337" s="259">
        <f>ROUND(I337*H337,2)</f>
        <v>0</v>
      </c>
      <c r="BL337" s="200" t="s">
        <v>162</v>
      </c>
      <c r="BM337" s="258" t="s">
        <v>481</v>
      </c>
    </row>
    <row r="338" spans="2:65" s="204" customFormat="1" ht="39" x14ac:dyDescent="0.2">
      <c r="B338" s="203"/>
      <c r="D338" s="64" t="s">
        <v>164</v>
      </c>
      <c r="F338" s="65" t="s">
        <v>482</v>
      </c>
      <c r="I338" s="197"/>
      <c r="L338" s="203"/>
      <c r="M338" s="260"/>
      <c r="T338" s="213"/>
      <c r="AT338" s="200" t="s">
        <v>164</v>
      </c>
      <c r="AU338" s="200" t="s">
        <v>77</v>
      </c>
    </row>
    <row r="339" spans="2:65" s="204" customFormat="1" x14ac:dyDescent="0.2">
      <c r="B339" s="203"/>
      <c r="D339" s="66" t="s">
        <v>166</v>
      </c>
      <c r="F339" s="67" t="s">
        <v>483</v>
      </c>
      <c r="I339" s="197"/>
      <c r="L339" s="203"/>
      <c r="M339" s="260"/>
      <c r="T339" s="213"/>
      <c r="AT339" s="200" t="s">
        <v>166</v>
      </c>
      <c r="AU339" s="200" t="s">
        <v>77</v>
      </c>
    </row>
    <row r="340" spans="2:65" s="69" customFormat="1" x14ac:dyDescent="0.2">
      <c r="B340" s="68"/>
      <c r="D340" s="64" t="s">
        <v>168</v>
      </c>
      <c r="E340" s="70" t="s">
        <v>18</v>
      </c>
      <c r="F340" s="71" t="s">
        <v>484</v>
      </c>
      <c r="H340" s="70" t="s">
        <v>18</v>
      </c>
      <c r="I340" s="72"/>
      <c r="L340" s="68"/>
      <c r="M340" s="73"/>
      <c r="T340" s="74"/>
      <c r="AT340" s="70" t="s">
        <v>168</v>
      </c>
      <c r="AU340" s="70" t="s">
        <v>77</v>
      </c>
      <c r="AV340" s="69" t="s">
        <v>75</v>
      </c>
      <c r="AW340" s="69" t="s">
        <v>29</v>
      </c>
      <c r="AX340" s="69" t="s">
        <v>67</v>
      </c>
      <c r="AY340" s="70" t="s">
        <v>155</v>
      </c>
    </row>
    <row r="341" spans="2:65" s="76" customFormat="1" x14ac:dyDescent="0.2">
      <c r="B341" s="75"/>
      <c r="D341" s="64" t="s">
        <v>168</v>
      </c>
      <c r="E341" s="77" t="s">
        <v>18</v>
      </c>
      <c r="F341" s="78" t="s">
        <v>485</v>
      </c>
      <c r="H341" s="79">
        <v>3.5</v>
      </c>
      <c r="I341" s="80"/>
      <c r="L341" s="75"/>
      <c r="M341" s="81"/>
      <c r="T341" s="82"/>
      <c r="AT341" s="77" t="s">
        <v>168</v>
      </c>
      <c r="AU341" s="77" t="s">
        <v>77</v>
      </c>
      <c r="AV341" s="76" t="s">
        <v>77</v>
      </c>
      <c r="AW341" s="76" t="s">
        <v>29</v>
      </c>
      <c r="AX341" s="76" t="s">
        <v>75</v>
      </c>
      <c r="AY341" s="77" t="s">
        <v>155</v>
      </c>
    </row>
    <row r="342" spans="2:65" s="204" customFormat="1" ht="16.5" customHeight="1" x14ac:dyDescent="0.2">
      <c r="B342" s="203"/>
      <c r="C342" s="91" t="s">
        <v>486</v>
      </c>
      <c r="D342" s="91" t="s">
        <v>487</v>
      </c>
      <c r="E342" s="92" t="s">
        <v>488</v>
      </c>
      <c r="F342" s="93" t="s">
        <v>489</v>
      </c>
      <c r="G342" s="94" t="s">
        <v>234</v>
      </c>
      <c r="H342" s="95">
        <v>4</v>
      </c>
      <c r="I342" s="96"/>
      <c r="J342" s="95">
        <f>ROUND(I342*H342,2)</f>
        <v>0</v>
      </c>
      <c r="K342" s="93" t="s">
        <v>161</v>
      </c>
      <c r="L342" s="261"/>
      <c r="M342" s="262" t="s">
        <v>18</v>
      </c>
      <c r="N342" s="263" t="s">
        <v>38</v>
      </c>
      <c r="P342" s="257">
        <f>O342*H342</f>
        <v>0</v>
      </c>
      <c r="Q342" s="257">
        <v>1.3799999999999999E-3</v>
      </c>
      <c r="R342" s="257">
        <f>Q342*H342</f>
        <v>5.5199999999999997E-3</v>
      </c>
      <c r="S342" s="257">
        <v>0</v>
      </c>
      <c r="T342" s="63">
        <f>S342*H342</f>
        <v>0</v>
      </c>
      <c r="AR342" s="258" t="s">
        <v>215</v>
      </c>
      <c r="AT342" s="258" t="s">
        <v>487</v>
      </c>
      <c r="AU342" s="258" t="s">
        <v>77</v>
      </c>
      <c r="AY342" s="200" t="s">
        <v>155</v>
      </c>
      <c r="BE342" s="259">
        <f>IF(N342="základní",J342,0)</f>
        <v>0</v>
      </c>
      <c r="BF342" s="259">
        <f>IF(N342="snížená",J342,0)</f>
        <v>0</v>
      </c>
      <c r="BG342" s="259">
        <f>IF(N342="zákl. přenesená",J342,0)</f>
        <v>0</v>
      </c>
      <c r="BH342" s="259">
        <f>IF(N342="sníž. přenesená",J342,0)</f>
        <v>0</v>
      </c>
      <c r="BI342" s="259">
        <f>IF(N342="nulová",J342,0)</f>
        <v>0</v>
      </c>
      <c r="BJ342" s="200" t="s">
        <v>75</v>
      </c>
      <c r="BK342" s="259">
        <f>ROUND(I342*H342,2)</f>
        <v>0</v>
      </c>
      <c r="BL342" s="200" t="s">
        <v>162</v>
      </c>
      <c r="BM342" s="258" t="s">
        <v>490</v>
      </c>
    </row>
    <row r="343" spans="2:65" s="204" customFormat="1" x14ac:dyDescent="0.2">
      <c r="B343" s="203"/>
      <c r="D343" s="64" t="s">
        <v>164</v>
      </c>
      <c r="F343" s="65" t="s">
        <v>489</v>
      </c>
      <c r="I343" s="197"/>
      <c r="L343" s="203"/>
      <c r="M343" s="260"/>
      <c r="T343" s="213"/>
      <c r="AT343" s="200" t="s">
        <v>164</v>
      </c>
      <c r="AU343" s="200" t="s">
        <v>77</v>
      </c>
    </row>
    <row r="344" spans="2:65" s="204" customFormat="1" ht="44.25" customHeight="1" x14ac:dyDescent="0.2">
      <c r="B344" s="203"/>
      <c r="C344" s="57" t="s">
        <v>491</v>
      </c>
      <c r="D344" s="57" t="s">
        <v>157</v>
      </c>
      <c r="E344" s="58" t="s">
        <v>492</v>
      </c>
      <c r="F344" s="59" t="s">
        <v>493</v>
      </c>
      <c r="G344" s="60" t="s">
        <v>234</v>
      </c>
      <c r="H344" s="61">
        <v>123</v>
      </c>
      <c r="I344" s="62"/>
      <c r="J344" s="61">
        <f>ROUND(I344*H344,2)</f>
        <v>0</v>
      </c>
      <c r="K344" s="59" t="s">
        <v>161</v>
      </c>
      <c r="L344" s="203"/>
      <c r="M344" s="255" t="s">
        <v>18</v>
      </c>
      <c r="N344" s="256" t="s">
        <v>38</v>
      </c>
      <c r="P344" s="257">
        <f>O344*H344</f>
        <v>0</v>
      </c>
      <c r="Q344" s="257">
        <v>8.5199999999999998E-3</v>
      </c>
      <c r="R344" s="257">
        <f>Q344*H344</f>
        <v>1.04796</v>
      </c>
      <c r="S344" s="257">
        <v>0</v>
      </c>
      <c r="T344" s="63">
        <f>S344*H344</f>
        <v>0</v>
      </c>
      <c r="AR344" s="258" t="s">
        <v>162</v>
      </c>
      <c r="AT344" s="258" t="s">
        <v>157</v>
      </c>
      <c r="AU344" s="258" t="s">
        <v>77</v>
      </c>
      <c r="AY344" s="200" t="s">
        <v>155</v>
      </c>
      <c r="BE344" s="259">
        <f>IF(N344="základní",J344,0)</f>
        <v>0</v>
      </c>
      <c r="BF344" s="259">
        <f>IF(N344="snížená",J344,0)</f>
        <v>0</v>
      </c>
      <c r="BG344" s="259">
        <f>IF(N344="zákl. přenesená",J344,0)</f>
        <v>0</v>
      </c>
      <c r="BH344" s="259">
        <f>IF(N344="sníž. přenesená",J344,0)</f>
        <v>0</v>
      </c>
      <c r="BI344" s="259">
        <f>IF(N344="nulová",J344,0)</f>
        <v>0</v>
      </c>
      <c r="BJ344" s="200" t="s">
        <v>75</v>
      </c>
      <c r="BK344" s="259">
        <f>ROUND(I344*H344,2)</f>
        <v>0</v>
      </c>
      <c r="BL344" s="200" t="s">
        <v>162</v>
      </c>
      <c r="BM344" s="258" t="s">
        <v>494</v>
      </c>
    </row>
    <row r="345" spans="2:65" s="204" customFormat="1" ht="39" x14ac:dyDescent="0.2">
      <c r="B345" s="203"/>
      <c r="D345" s="64" t="s">
        <v>164</v>
      </c>
      <c r="F345" s="65" t="s">
        <v>495</v>
      </c>
      <c r="I345" s="197"/>
      <c r="L345" s="203"/>
      <c r="M345" s="260"/>
      <c r="T345" s="213"/>
      <c r="AT345" s="200" t="s">
        <v>164</v>
      </c>
      <c r="AU345" s="200" t="s">
        <v>77</v>
      </c>
    </row>
    <row r="346" spans="2:65" s="204" customFormat="1" x14ac:dyDescent="0.2">
      <c r="B346" s="203"/>
      <c r="D346" s="66" t="s">
        <v>166</v>
      </c>
      <c r="F346" s="67" t="s">
        <v>496</v>
      </c>
      <c r="I346" s="197"/>
      <c r="L346" s="203"/>
      <c r="M346" s="260"/>
      <c r="T346" s="213"/>
      <c r="AT346" s="200" t="s">
        <v>166</v>
      </c>
      <c r="AU346" s="200" t="s">
        <v>77</v>
      </c>
    </row>
    <row r="347" spans="2:65" s="69" customFormat="1" x14ac:dyDescent="0.2">
      <c r="B347" s="68"/>
      <c r="D347" s="64" t="s">
        <v>168</v>
      </c>
      <c r="E347" s="70" t="s">
        <v>18</v>
      </c>
      <c r="F347" s="71" t="s">
        <v>497</v>
      </c>
      <c r="H347" s="70" t="s">
        <v>18</v>
      </c>
      <c r="I347" s="72"/>
      <c r="L347" s="68"/>
      <c r="M347" s="73"/>
      <c r="T347" s="74"/>
      <c r="AT347" s="70" t="s">
        <v>168</v>
      </c>
      <c r="AU347" s="70" t="s">
        <v>77</v>
      </c>
      <c r="AV347" s="69" t="s">
        <v>75</v>
      </c>
      <c r="AW347" s="69" t="s">
        <v>29</v>
      </c>
      <c r="AX347" s="69" t="s">
        <v>67</v>
      </c>
      <c r="AY347" s="70" t="s">
        <v>155</v>
      </c>
    </row>
    <row r="348" spans="2:65" s="76" customFormat="1" x14ac:dyDescent="0.2">
      <c r="B348" s="75"/>
      <c r="D348" s="64" t="s">
        <v>168</v>
      </c>
      <c r="E348" s="77" t="s">
        <v>18</v>
      </c>
      <c r="F348" s="78" t="s">
        <v>498</v>
      </c>
      <c r="H348" s="79">
        <v>11.84</v>
      </c>
      <c r="I348" s="80"/>
      <c r="L348" s="75"/>
      <c r="M348" s="81"/>
      <c r="T348" s="82"/>
      <c r="AT348" s="77" t="s">
        <v>168</v>
      </c>
      <c r="AU348" s="77" t="s">
        <v>77</v>
      </c>
      <c r="AV348" s="76" t="s">
        <v>77</v>
      </c>
      <c r="AW348" s="76" t="s">
        <v>29</v>
      </c>
      <c r="AX348" s="76" t="s">
        <v>67</v>
      </c>
      <c r="AY348" s="77" t="s">
        <v>155</v>
      </c>
    </row>
    <row r="349" spans="2:65" s="76" customFormat="1" x14ac:dyDescent="0.2">
      <c r="B349" s="75"/>
      <c r="D349" s="64" t="s">
        <v>168</v>
      </c>
      <c r="E349" s="77" t="s">
        <v>18</v>
      </c>
      <c r="F349" s="78" t="s">
        <v>499</v>
      </c>
      <c r="H349" s="79">
        <v>4.16</v>
      </c>
      <c r="I349" s="80"/>
      <c r="L349" s="75"/>
      <c r="M349" s="81"/>
      <c r="T349" s="82"/>
      <c r="AT349" s="77" t="s">
        <v>168</v>
      </c>
      <c r="AU349" s="77" t="s">
        <v>77</v>
      </c>
      <c r="AV349" s="76" t="s">
        <v>77</v>
      </c>
      <c r="AW349" s="76" t="s">
        <v>29</v>
      </c>
      <c r="AX349" s="76" t="s">
        <v>67</v>
      </c>
      <c r="AY349" s="77" t="s">
        <v>155</v>
      </c>
    </row>
    <row r="350" spans="2:65" s="265" customFormat="1" x14ac:dyDescent="0.2">
      <c r="B350" s="264"/>
      <c r="D350" s="64" t="s">
        <v>168</v>
      </c>
      <c r="E350" s="266" t="s">
        <v>18</v>
      </c>
      <c r="F350" s="267" t="s">
        <v>500</v>
      </c>
      <c r="H350" s="268">
        <v>16</v>
      </c>
      <c r="I350" s="97"/>
      <c r="L350" s="264"/>
      <c r="M350" s="269"/>
      <c r="T350" s="270"/>
      <c r="AT350" s="266" t="s">
        <v>168</v>
      </c>
      <c r="AU350" s="266" t="s">
        <v>77</v>
      </c>
      <c r="AV350" s="265" t="s">
        <v>179</v>
      </c>
      <c r="AW350" s="265" t="s">
        <v>29</v>
      </c>
      <c r="AX350" s="265" t="s">
        <v>67</v>
      </c>
      <c r="AY350" s="266" t="s">
        <v>155</v>
      </c>
    </row>
    <row r="351" spans="2:65" s="69" customFormat="1" x14ac:dyDescent="0.2">
      <c r="B351" s="68"/>
      <c r="D351" s="64" t="s">
        <v>168</v>
      </c>
      <c r="E351" s="70" t="s">
        <v>18</v>
      </c>
      <c r="F351" s="71" t="s">
        <v>501</v>
      </c>
      <c r="H351" s="70" t="s">
        <v>18</v>
      </c>
      <c r="I351" s="72"/>
      <c r="L351" s="68"/>
      <c r="M351" s="73"/>
      <c r="T351" s="74"/>
      <c r="AT351" s="70" t="s">
        <v>168</v>
      </c>
      <c r="AU351" s="70" t="s">
        <v>77</v>
      </c>
      <c r="AV351" s="69" t="s">
        <v>75</v>
      </c>
      <c r="AW351" s="69" t="s">
        <v>29</v>
      </c>
      <c r="AX351" s="69" t="s">
        <v>67</v>
      </c>
      <c r="AY351" s="70" t="s">
        <v>155</v>
      </c>
    </row>
    <row r="352" spans="2:65" s="76" customFormat="1" x14ac:dyDescent="0.2">
      <c r="B352" s="75"/>
      <c r="D352" s="64" t="s">
        <v>168</v>
      </c>
      <c r="E352" s="77" t="s">
        <v>18</v>
      </c>
      <c r="F352" s="78" t="s">
        <v>502</v>
      </c>
      <c r="H352" s="79">
        <v>105.57</v>
      </c>
      <c r="I352" s="80"/>
      <c r="L352" s="75"/>
      <c r="M352" s="81"/>
      <c r="T352" s="82"/>
      <c r="AT352" s="77" t="s">
        <v>168</v>
      </c>
      <c r="AU352" s="77" t="s">
        <v>77</v>
      </c>
      <c r="AV352" s="76" t="s">
        <v>77</v>
      </c>
      <c r="AW352" s="76" t="s">
        <v>29</v>
      </c>
      <c r="AX352" s="76" t="s">
        <v>67</v>
      </c>
      <c r="AY352" s="77" t="s">
        <v>155</v>
      </c>
    </row>
    <row r="353" spans="2:65" s="76" customFormat="1" x14ac:dyDescent="0.2">
      <c r="B353" s="75"/>
      <c r="D353" s="64" t="s">
        <v>168</v>
      </c>
      <c r="E353" s="77" t="s">
        <v>18</v>
      </c>
      <c r="F353" s="78" t="s">
        <v>503</v>
      </c>
      <c r="H353" s="79">
        <v>-1.66</v>
      </c>
      <c r="I353" s="80"/>
      <c r="L353" s="75"/>
      <c r="M353" s="81"/>
      <c r="T353" s="82"/>
      <c r="AT353" s="77" t="s">
        <v>168</v>
      </c>
      <c r="AU353" s="77" t="s">
        <v>77</v>
      </c>
      <c r="AV353" s="76" t="s">
        <v>77</v>
      </c>
      <c r="AW353" s="76" t="s">
        <v>29</v>
      </c>
      <c r="AX353" s="76" t="s">
        <v>67</v>
      </c>
      <c r="AY353" s="77" t="s">
        <v>155</v>
      </c>
    </row>
    <row r="354" spans="2:65" s="76" customFormat="1" x14ac:dyDescent="0.2">
      <c r="B354" s="75"/>
      <c r="D354" s="64" t="s">
        <v>168</v>
      </c>
      <c r="E354" s="77" t="s">
        <v>18</v>
      </c>
      <c r="F354" s="78" t="s">
        <v>504</v>
      </c>
      <c r="H354" s="79">
        <v>1.0900000000000001</v>
      </c>
      <c r="I354" s="80"/>
      <c r="L354" s="75"/>
      <c r="M354" s="81"/>
      <c r="T354" s="82"/>
      <c r="AT354" s="77" t="s">
        <v>168</v>
      </c>
      <c r="AU354" s="77" t="s">
        <v>77</v>
      </c>
      <c r="AV354" s="76" t="s">
        <v>77</v>
      </c>
      <c r="AW354" s="76" t="s">
        <v>29</v>
      </c>
      <c r="AX354" s="76" t="s">
        <v>67</v>
      </c>
      <c r="AY354" s="77" t="s">
        <v>155</v>
      </c>
    </row>
    <row r="355" spans="2:65" s="265" customFormat="1" x14ac:dyDescent="0.2">
      <c r="B355" s="264"/>
      <c r="D355" s="64" t="s">
        <v>168</v>
      </c>
      <c r="E355" s="266" t="s">
        <v>18</v>
      </c>
      <c r="F355" s="267" t="s">
        <v>500</v>
      </c>
      <c r="H355" s="268">
        <v>105</v>
      </c>
      <c r="I355" s="97"/>
      <c r="L355" s="264"/>
      <c r="M355" s="269"/>
      <c r="T355" s="270"/>
      <c r="AT355" s="266" t="s">
        <v>168</v>
      </c>
      <c r="AU355" s="266" t="s">
        <v>77</v>
      </c>
      <c r="AV355" s="265" t="s">
        <v>179</v>
      </c>
      <c r="AW355" s="265" t="s">
        <v>29</v>
      </c>
      <c r="AX355" s="265" t="s">
        <v>67</v>
      </c>
      <c r="AY355" s="266" t="s">
        <v>155</v>
      </c>
    </row>
    <row r="356" spans="2:65" s="69" customFormat="1" x14ac:dyDescent="0.2">
      <c r="B356" s="68"/>
      <c r="D356" s="64" t="s">
        <v>168</v>
      </c>
      <c r="E356" s="70" t="s">
        <v>18</v>
      </c>
      <c r="F356" s="71" t="s">
        <v>505</v>
      </c>
      <c r="H356" s="70" t="s">
        <v>18</v>
      </c>
      <c r="I356" s="72"/>
      <c r="L356" s="68"/>
      <c r="M356" s="73"/>
      <c r="T356" s="74"/>
      <c r="AT356" s="70" t="s">
        <v>168</v>
      </c>
      <c r="AU356" s="70" t="s">
        <v>77</v>
      </c>
      <c r="AV356" s="69" t="s">
        <v>75</v>
      </c>
      <c r="AW356" s="69" t="s">
        <v>29</v>
      </c>
      <c r="AX356" s="69" t="s">
        <v>67</v>
      </c>
      <c r="AY356" s="70" t="s">
        <v>155</v>
      </c>
    </row>
    <row r="357" spans="2:65" s="76" customFormat="1" x14ac:dyDescent="0.2">
      <c r="B357" s="75"/>
      <c r="D357" s="64" t="s">
        <v>168</v>
      </c>
      <c r="E357" s="77" t="s">
        <v>18</v>
      </c>
      <c r="F357" s="78" t="s">
        <v>506</v>
      </c>
      <c r="H357" s="79">
        <v>2</v>
      </c>
      <c r="I357" s="80"/>
      <c r="L357" s="75"/>
      <c r="M357" s="81"/>
      <c r="T357" s="82"/>
      <c r="AT357" s="77" t="s">
        <v>168</v>
      </c>
      <c r="AU357" s="77" t="s">
        <v>77</v>
      </c>
      <c r="AV357" s="76" t="s">
        <v>77</v>
      </c>
      <c r="AW357" s="76" t="s">
        <v>29</v>
      </c>
      <c r="AX357" s="76" t="s">
        <v>67</v>
      </c>
      <c r="AY357" s="77" t="s">
        <v>155</v>
      </c>
    </row>
    <row r="358" spans="2:65" s="265" customFormat="1" x14ac:dyDescent="0.2">
      <c r="B358" s="264"/>
      <c r="D358" s="64" t="s">
        <v>168</v>
      </c>
      <c r="E358" s="266" t="s">
        <v>18</v>
      </c>
      <c r="F358" s="267" t="s">
        <v>500</v>
      </c>
      <c r="H358" s="268">
        <v>2</v>
      </c>
      <c r="I358" s="97"/>
      <c r="L358" s="264"/>
      <c r="M358" s="269"/>
      <c r="T358" s="270"/>
      <c r="AT358" s="266" t="s">
        <v>168</v>
      </c>
      <c r="AU358" s="266" t="s">
        <v>77</v>
      </c>
      <c r="AV358" s="265" t="s">
        <v>179</v>
      </c>
      <c r="AW358" s="265" t="s">
        <v>29</v>
      </c>
      <c r="AX358" s="265" t="s">
        <v>67</v>
      </c>
      <c r="AY358" s="266" t="s">
        <v>155</v>
      </c>
    </row>
    <row r="359" spans="2:65" s="84" customFormat="1" x14ac:dyDescent="0.2">
      <c r="B359" s="83"/>
      <c r="D359" s="64" t="s">
        <v>168</v>
      </c>
      <c r="E359" s="85" t="s">
        <v>18</v>
      </c>
      <c r="F359" s="86" t="s">
        <v>297</v>
      </c>
      <c r="H359" s="87">
        <v>123</v>
      </c>
      <c r="I359" s="88"/>
      <c r="L359" s="83"/>
      <c r="M359" s="89"/>
      <c r="T359" s="90"/>
      <c r="AT359" s="85" t="s">
        <v>168</v>
      </c>
      <c r="AU359" s="85" t="s">
        <v>77</v>
      </c>
      <c r="AV359" s="84" t="s">
        <v>162</v>
      </c>
      <c r="AW359" s="84" t="s">
        <v>29</v>
      </c>
      <c r="AX359" s="84" t="s">
        <v>75</v>
      </c>
      <c r="AY359" s="85" t="s">
        <v>155</v>
      </c>
    </row>
    <row r="360" spans="2:65" s="204" customFormat="1" ht="16.5" customHeight="1" x14ac:dyDescent="0.2">
      <c r="B360" s="203"/>
      <c r="C360" s="91" t="s">
        <v>507</v>
      </c>
      <c r="D360" s="91" t="s">
        <v>487</v>
      </c>
      <c r="E360" s="92" t="s">
        <v>508</v>
      </c>
      <c r="F360" s="93" t="s">
        <v>509</v>
      </c>
      <c r="G360" s="94" t="s">
        <v>234</v>
      </c>
      <c r="H360" s="95">
        <v>107</v>
      </c>
      <c r="I360" s="96"/>
      <c r="J360" s="95">
        <f>ROUND(I360*H360,2)</f>
        <v>0</v>
      </c>
      <c r="K360" s="93" t="s">
        <v>161</v>
      </c>
      <c r="L360" s="261"/>
      <c r="M360" s="262" t="s">
        <v>18</v>
      </c>
      <c r="N360" s="263" t="s">
        <v>38</v>
      </c>
      <c r="P360" s="257">
        <f>O360*H360</f>
        <v>0</v>
      </c>
      <c r="Q360" s="257">
        <v>2.0400000000000001E-3</v>
      </c>
      <c r="R360" s="257">
        <f>Q360*H360</f>
        <v>0.21828000000000003</v>
      </c>
      <c r="S360" s="257">
        <v>0</v>
      </c>
      <c r="T360" s="63">
        <f>S360*H360</f>
        <v>0</v>
      </c>
      <c r="AR360" s="258" t="s">
        <v>215</v>
      </c>
      <c r="AT360" s="258" t="s">
        <v>487</v>
      </c>
      <c r="AU360" s="258" t="s">
        <v>77</v>
      </c>
      <c r="AY360" s="200" t="s">
        <v>155</v>
      </c>
      <c r="BE360" s="259">
        <f>IF(N360="základní",J360,0)</f>
        <v>0</v>
      </c>
      <c r="BF360" s="259">
        <f>IF(N360="snížená",J360,0)</f>
        <v>0</v>
      </c>
      <c r="BG360" s="259">
        <f>IF(N360="zákl. přenesená",J360,0)</f>
        <v>0</v>
      </c>
      <c r="BH360" s="259">
        <f>IF(N360="sníž. přenesená",J360,0)</f>
        <v>0</v>
      </c>
      <c r="BI360" s="259">
        <f>IF(N360="nulová",J360,0)</f>
        <v>0</v>
      </c>
      <c r="BJ360" s="200" t="s">
        <v>75</v>
      </c>
      <c r="BK360" s="259">
        <f>ROUND(I360*H360,2)</f>
        <v>0</v>
      </c>
      <c r="BL360" s="200" t="s">
        <v>162</v>
      </c>
      <c r="BM360" s="258" t="s">
        <v>510</v>
      </c>
    </row>
    <row r="361" spans="2:65" s="204" customFormat="1" x14ac:dyDescent="0.2">
      <c r="B361" s="203"/>
      <c r="D361" s="64" t="s">
        <v>164</v>
      </c>
      <c r="F361" s="65" t="s">
        <v>509</v>
      </c>
      <c r="I361" s="197"/>
      <c r="L361" s="203"/>
      <c r="M361" s="260"/>
      <c r="T361" s="213"/>
      <c r="AT361" s="200" t="s">
        <v>164</v>
      </c>
      <c r="AU361" s="200" t="s">
        <v>77</v>
      </c>
    </row>
    <row r="362" spans="2:65" s="76" customFormat="1" x14ac:dyDescent="0.2">
      <c r="B362" s="75"/>
      <c r="D362" s="64" t="s">
        <v>168</v>
      </c>
      <c r="E362" s="77" t="s">
        <v>18</v>
      </c>
      <c r="F362" s="78" t="s">
        <v>511</v>
      </c>
      <c r="H362" s="79">
        <v>107</v>
      </c>
      <c r="I362" s="80"/>
      <c r="L362" s="75"/>
      <c r="M362" s="81"/>
      <c r="T362" s="82"/>
      <c r="AT362" s="77" t="s">
        <v>168</v>
      </c>
      <c r="AU362" s="77" t="s">
        <v>77</v>
      </c>
      <c r="AV362" s="76" t="s">
        <v>77</v>
      </c>
      <c r="AW362" s="76" t="s">
        <v>29</v>
      </c>
      <c r="AX362" s="76" t="s">
        <v>75</v>
      </c>
      <c r="AY362" s="77" t="s">
        <v>155</v>
      </c>
    </row>
    <row r="363" spans="2:65" s="204" customFormat="1" ht="16.5" customHeight="1" x14ac:dyDescent="0.2">
      <c r="B363" s="203"/>
      <c r="C363" s="91" t="s">
        <v>512</v>
      </c>
      <c r="D363" s="91" t="s">
        <v>487</v>
      </c>
      <c r="E363" s="92" t="s">
        <v>513</v>
      </c>
      <c r="F363" s="93" t="s">
        <v>514</v>
      </c>
      <c r="G363" s="94" t="s">
        <v>234</v>
      </c>
      <c r="H363" s="95">
        <v>2</v>
      </c>
      <c r="I363" s="96"/>
      <c r="J363" s="95">
        <f>ROUND(I363*H363,2)</f>
        <v>0</v>
      </c>
      <c r="K363" s="93" t="s">
        <v>161</v>
      </c>
      <c r="L363" s="261"/>
      <c r="M363" s="262" t="s">
        <v>18</v>
      </c>
      <c r="N363" s="263" t="s">
        <v>38</v>
      </c>
      <c r="P363" s="257">
        <f>O363*H363</f>
        <v>0</v>
      </c>
      <c r="Q363" s="257">
        <v>2.3E-3</v>
      </c>
      <c r="R363" s="257">
        <f>Q363*H363</f>
        <v>4.5999999999999999E-3</v>
      </c>
      <c r="S363" s="257">
        <v>0</v>
      </c>
      <c r="T363" s="63">
        <f>S363*H363</f>
        <v>0</v>
      </c>
      <c r="AR363" s="258" t="s">
        <v>215</v>
      </c>
      <c r="AT363" s="258" t="s">
        <v>487</v>
      </c>
      <c r="AU363" s="258" t="s">
        <v>77</v>
      </c>
      <c r="AY363" s="200" t="s">
        <v>155</v>
      </c>
      <c r="BE363" s="259">
        <f>IF(N363="základní",J363,0)</f>
        <v>0</v>
      </c>
      <c r="BF363" s="259">
        <f>IF(N363="snížená",J363,0)</f>
        <v>0</v>
      </c>
      <c r="BG363" s="259">
        <f>IF(N363="zákl. přenesená",J363,0)</f>
        <v>0</v>
      </c>
      <c r="BH363" s="259">
        <f>IF(N363="sníž. přenesená",J363,0)</f>
        <v>0</v>
      </c>
      <c r="BI363" s="259">
        <f>IF(N363="nulová",J363,0)</f>
        <v>0</v>
      </c>
      <c r="BJ363" s="200" t="s">
        <v>75</v>
      </c>
      <c r="BK363" s="259">
        <f>ROUND(I363*H363,2)</f>
        <v>0</v>
      </c>
      <c r="BL363" s="200" t="s">
        <v>162</v>
      </c>
      <c r="BM363" s="258" t="s">
        <v>515</v>
      </c>
    </row>
    <row r="364" spans="2:65" s="204" customFormat="1" x14ac:dyDescent="0.2">
      <c r="B364" s="203"/>
      <c r="D364" s="64" t="s">
        <v>164</v>
      </c>
      <c r="F364" s="65" t="s">
        <v>514</v>
      </c>
      <c r="I364" s="197"/>
      <c r="L364" s="203"/>
      <c r="M364" s="260"/>
      <c r="T364" s="213"/>
      <c r="AT364" s="200" t="s">
        <v>164</v>
      </c>
      <c r="AU364" s="200" t="s">
        <v>77</v>
      </c>
    </row>
    <row r="365" spans="2:65" s="69" customFormat="1" x14ac:dyDescent="0.2">
      <c r="B365" s="68"/>
      <c r="D365" s="64" t="s">
        <v>168</v>
      </c>
      <c r="E365" s="70" t="s">
        <v>18</v>
      </c>
      <c r="F365" s="71" t="s">
        <v>505</v>
      </c>
      <c r="H365" s="70" t="s">
        <v>18</v>
      </c>
      <c r="I365" s="72"/>
      <c r="L365" s="68"/>
      <c r="M365" s="73"/>
      <c r="T365" s="74"/>
      <c r="AT365" s="70" t="s">
        <v>168</v>
      </c>
      <c r="AU365" s="70" t="s">
        <v>77</v>
      </c>
      <c r="AV365" s="69" t="s">
        <v>75</v>
      </c>
      <c r="AW365" s="69" t="s">
        <v>29</v>
      </c>
      <c r="AX365" s="69" t="s">
        <v>67</v>
      </c>
      <c r="AY365" s="70" t="s">
        <v>155</v>
      </c>
    </row>
    <row r="366" spans="2:65" s="76" customFormat="1" x14ac:dyDescent="0.2">
      <c r="B366" s="75"/>
      <c r="D366" s="64" t="s">
        <v>168</v>
      </c>
      <c r="E366" s="77" t="s">
        <v>18</v>
      </c>
      <c r="F366" s="78" t="s">
        <v>77</v>
      </c>
      <c r="H366" s="79">
        <v>2</v>
      </c>
      <c r="I366" s="80"/>
      <c r="L366" s="75"/>
      <c r="M366" s="81"/>
      <c r="T366" s="82"/>
      <c r="AT366" s="77" t="s">
        <v>168</v>
      </c>
      <c r="AU366" s="77" t="s">
        <v>77</v>
      </c>
      <c r="AV366" s="76" t="s">
        <v>77</v>
      </c>
      <c r="AW366" s="76" t="s">
        <v>29</v>
      </c>
      <c r="AX366" s="76" t="s">
        <v>75</v>
      </c>
      <c r="AY366" s="77" t="s">
        <v>155</v>
      </c>
    </row>
    <row r="367" spans="2:65" s="204" customFormat="1" ht="24.2" customHeight="1" x14ac:dyDescent="0.2">
      <c r="B367" s="203"/>
      <c r="C367" s="91" t="s">
        <v>516</v>
      </c>
      <c r="D367" s="91" t="s">
        <v>487</v>
      </c>
      <c r="E367" s="92" t="s">
        <v>517</v>
      </c>
      <c r="F367" s="93" t="s">
        <v>518</v>
      </c>
      <c r="G367" s="94" t="s">
        <v>234</v>
      </c>
      <c r="H367" s="95">
        <v>20.8</v>
      </c>
      <c r="I367" s="96"/>
      <c r="J367" s="95">
        <f>ROUND(I367*H367,2)</f>
        <v>0</v>
      </c>
      <c r="K367" s="93" t="s">
        <v>161</v>
      </c>
      <c r="L367" s="261"/>
      <c r="M367" s="262" t="s">
        <v>18</v>
      </c>
      <c r="N367" s="263" t="s">
        <v>38</v>
      </c>
      <c r="P367" s="257">
        <f>O367*H367</f>
        <v>0</v>
      </c>
      <c r="Q367" s="257">
        <v>4.1999999999999997E-3</v>
      </c>
      <c r="R367" s="257">
        <f>Q367*H367</f>
        <v>8.7359999999999993E-2</v>
      </c>
      <c r="S367" s="257">
        <v>0</v>
      </c>
      <c r="T367" s="63">
        <f>S367*H367</f>
        <v>0</v>
      </c>
      <c r="AR367" s="258" t="s">
        <v>215</v>
      </c>
      <c r="AT367" s="258" t="s">
        <v>487</v>
      </c>
      <c r="AU367" s="258" t="s">
        <v>77</v>
      </c>
      <c r="AY367" s="200" t="s">
        <v>155</v>
      </c>
      <c r="BE367" s="259">
        <f>IF(N367="základní",J367,0)</f>
        <v>0</v>
      </c>
      <c r="BF367" s="259">
        <f>IF(N367="snížená",J367,0)</f>
        <v>0</v>
      </c>
      <c r="BG367" s="259">
        <f>IF(N367="zákl. přenesená",J367,0)</f>
        <v>0</v>
      </c>
      <c r="BH367" s="259">
        <f>IF(N367="sníž. přenesená",J367,0)</f>
        <v>0</v>
      </c>
      <c r="BI367" s="259">
        <f>IF(N367="nulová",J367,0)</f>
        <v>0</v>
      </c>
      <c r="BJ367" s="200" t="s">
        <v>75</v>
      </c>
      <c r="BK367" s="259">
        <f>ROUND(I367*H367,2)</f>
        <v>0</v>
      </c>
      <c r="BL367" s="200" t="s">
        <v>162</v>
      </c>
      <c r="BM367" s="258" t="s">
        <v>519</v>
      </c>
    </row>
    <row r="368" spans="2:65" s="204" customFormat="1" ht="19.5" x14ac:dyDescent="0.2">
      <c r="B368" s="203"/>
      <c r="D368" s="64" t="s">
        <v>164</v>
      </c>
      <c r="F368" s="65" t="s">
        <v>518</v>
      </c>
      <c r="I368" s="197"/>
      <c r="L368" s="203"/>
      <c r="M368" s="260"/>
      <c r="T368" s="213"/>
      <c r="AT368" s="200" t="s">
        <v>164</v>
      </c>
      <c r="AU368" s="200" t="s">
        <v>77</v>
      </c>
    </row>
    <row r="369" spans="2:65" s="69" customFormat="1" x14ac:dyDescent="0.2">
      <c r="B369" s="68"/>
      <c r="D369" s="64" t="s">
        <v>168</v>
      </c>
      <c r="E369" s="70" t="s">
        <v>18</v>
      </c>
      <c r="F369" s="71" t="s">
        <v>520</v>
      </c>
      <c r="H369" s="70" t="s">
        <v>18</v>
      </c>
      <c r="I369" s="72"/>
      <c r="L369" s="68"/>
      <c r="M369" s="73"/>
      <c r="T369" s="74"/>
      <c r="AT369" s="70" t="s">
        <v>168</v>
      </c>
      <c r="AU369" s="70" t="s">
        <v>77</v>
      </c>
      <c r="AV369" s="69" t="s">
        <v>75</v>
      </c>
      <c r="AW369" s="69" t="s">
        <v>29</v>
      </c>
      <c r="AX369" s="69" t="s">
        <v>67</v>
      </c>
      <c r="AY369" s="70" t="s">
        <v>155</v>
      </c>
    </row>
    <row r="370" spans="2:65" s="76" customFormat="1" x14ac:dyDescent="0.2">
      <c r="B370" s="75"/>
      <c r="D370" s="64" t="s">
        <v>168</v>
      </c>
      <c r="E370" s="77" t="s">
        <v>18</v>
      </c>
      <c r="F370" s="78" t="s">
        <v>521</v>
      </c>
      <c r="H370" s="79">
        <v>16.8</v>
      </c>
      <c r="I370" s="80"/>
      <c r="L370" s="75"/>
      <c r="M370" s="81"/>
      <c r="T370" s="82"/>
      <c r="AT370" s="77" t="s">
        <v>168</v>
      </c>
      <c r="AU370" s="77" t="s">
        <v>77</v>
      </c>
      <c r="AV370" s="76" t="s">
        <v>77</v>
      </c>
      <c r="AW370" s="76" t="s">
        <v>29</v>
      </c>
      <c r="AX370" s="76" t="s">
        <v>67</v>
      </c>
      <c r="AY370" s="77" t="s">
        <v>155</v>
      </c>
    </row>
    <row r="371" spans="2:65" s="69" customFormat="1" x14ac:dyDescent="0.2">
      <c r="B371" s="68"/>
      <c r="D371" s="64" t="s">
        <v>168</v>
      </c>
      <c r="E371" s="70" t="s">
        <v>18</v>
      </c>
      <c r="F371" s="71" t="s">
        <v>522</v>
      </c>
      <c r="H371" s="70" t="s">
        <v>18</v>
      </c>
      <c r="I371" s="72"/>
      <c r="L371" s="68"/>
      <c r="M371" s="73"/>
      <c r="T371" s="74"/>
      <c r="AT371" s="70" t="s">
        <v>168</v>
      </c>
      <c r="AU371" s="70" t="s">
        <v>77</v>
      </c>
      <c r="AV371" s="69" t="s">
        <v>75</v>
      </c>
      <c r="AW371" s="69" t="s">
        <v>29</v>
      </c>
      <c r="AX371" s="69" t="s">
        <v>67</v>
      </c>
      <c r="AY371" s="70" t="s">
        <v>155</v>
      </c>
    </row>
    <row r="372" spans="2:65" s="76" customFormat="1" x14ac:dyDescent="0.2">
      <c r="B372" s="75"/>
      <c r="D372" s="64" t="s">
        <v>168</v>
      </c>
      <c r="E372" s="77" t="s">
        <v>18</v>
      </c>
      <c r="F372" s="78" t="s">
        <v>523</v>
      </c>
      <c r="H372" s="79">
        <v>4</v>
      </c>
      <c r="I372" s="80"/>
      <c r="L372" s="75"/>
      <c r="M372" s="81"/>
      <c r="T372" s="82"/>
      <c r="AT372" s="77" t="s">
        <v>168</v>
      </c>
      <c r="AU372" s="77" t="s">
        <v>77</v>
      </c>
      <c r="AV372" s="76" t="s">
        <v>77</v>
      </c>
      <c r="AW372" s="76" t="s">
        <v>29</v>
      </c>
      <c r="AX372" s="76" t="s">
        <v>67</v>
      </c>
      <c r="AY372" s="77" t="s">
        <v>155</v>
      </c>
    </row>
    <row r="373" spans="2:65" s="84" customFormat="1" x14ac:dyDescent="0.2">
      <c r="B373" s="83"/>
      <c r="D373" s="64" t="s">
        <v>168</v>
      </c>
      <c r="E373" s="85" t="s">
        <v>18</v>
      </c>
      <c r="F373" s="86" t="s">
        <v>297</v>
      </c>
      <c r="H373" s="87">
        <v>20.8</v>
      </c>
      <c r="I373" s="88"/>
      <c r="L373" s="83"/>
      <c r="M373" s="89"/>
      <c r="T373" s="90"/>
      <c r="AT373" s="85" t="s">
        <v>168</v>
      </c>
      <c r="AU373" s="85" t="s">
        <v>77</v>
      </c>
      <c r="AV373" s="84" t="s">
        <v>162</v>
      </c>
      <c r="AW373" s="84" t="s">
        <v>29</v>
      </c>
      <c r="AX373" s="84" t="s">
        <v>75</v>
      </c>
      <c r="AY373" s="85" t="s">
        <v>155</v>
      </c>
    </row>
    <row r="374" spans="2:65" s="204" customFormat="1" ht="37.9" customHeight="1" x14ac:dyDescent="0.2">
      <c r="B374" s="203"/>
      <c r="C374" s="57" t="s">
        <v>524</v>
      </c>
      <c r="D374" s="57" t="s">
        <v>157</v>
      </c>
      <c r="E374" s="58" t="s">
        <v>525</v>
      </c>
      <c r="F374" s="59" t="s">
        <v>526</v>
      </c>
      <c r="G374" s="60" t="s">
        <v>257</v>
      </c>
      <c r="H374" s="61">
        <v>5.25</v>
      </c>
      <c r="I374" s="62"/>
      <c r="J374" s="61">
        <f>ROUND(I374*H374,2)</f>
        <v>0</v>
      </c>
      <c r="K374" s="59" t="s">
        <v>161</v>
      </c>
      <c r="L374" s="203"/>
      <c r="M374" s="255" t="s">
        <v>18</v>
      </c>
      <c r="N374" s="256" t="s">
        <v>38</v>
      </c>
      <c r="P374" s="257">
        <f>O374*H374</f>
        <v>0</v>
      </c>
      <c r="Q374" s="257">
        <v>1.7600000000000001E-3</v>
      </c>
      <c r="R374" s="257">
        <f>Q374*H374</f>
        <v>9.2399999999999999E-3</v>
      </c>
      <c r="S374" s="257">
        <v>0</v>
      </c>
      <c r="T374" s="63">
        <f>S374*H374</f>
        <v>0</v>
      </c>
      <c r="AR374" s="258" t="s">
        <v>162</v>
      </c>
      <c r="AT374" s="258" t="s">
        <v>157</v>
      </c>
      <c r="AU374" s="258" t="s">
        <v>77</v>
      </c>
      <c r="AY374" s="200" t="s">
        <v>155</v>
      </c>
      <c r="BE374" s="259">
        <f>IF(N374="základní",J374,0)</f>
        <v>0</v>
      </c>
      <c r="BF374" s="259">
        <f>IF(N374="snížená",J374,0)</f>
        <v>0</v>
      </c>
      <c r="BG374" s="259">
        <f>IF(N374="zákl. přenesená",J374,0)</f>
        <v>0</v>
      </c>
      <c r="BH374" s="259">
        <f>IF(N374="sníž. přenesená",J374,0)</f>
        <v>0</v>
      </c>
      <c r="BI374" s="259">
        <f>IF(N374="nulová",J374,0)</f>
        <v>0</v>
      </c>
      <c r="BJ374" s="200" t="s">
        <v>75</v>
      </c>
      <c r="BK374" s="259">
        <f>ROUND(I374*H374,2)</f>
        <v>0</v>
      </c>
      <c r="BL374" s="200" t="s">
        <v>162</v>
      </c>
      <c r="BM374" s="258" t="s">
        <v>527</v>
      </c>
    </row>
    <row r="375" spans="2:65" s="204" customFormat="1" ht="29.25" x14ac:dyDescent="0.2">
      <c r="B375" s="203"/>
      <c r="D375" s="64" t="s">
        <v>164</v>
      </c>
      <c r="F375" s="65" t="s">
        <v>528</v>
      </c>
      <c r="I375" s="197"/>
      <c r="L375" s="203"/>
      <c r="M375" s="260"/>
      <c r="T375" s="213"/>
      <c r="AT375" s="200" t="s">
        <v>164</v>
      </c>
      <c r="AU375" s="200" t="s">
        <v>77</v>
      </c>
    </row>
    <row r="376" spans="2:65" s="204" customFormat="1" x14ac:dyDescent="0.2">
      <c r="B376" s="203"/>
      <c r="D376" s="66" t="s">
        <v>166</v>
      </c>
      <c r="F376" s="67" t="s">
        <v>529</v>
      </c>
      <c r="I376" s="197"/>
      <c r="L376" s="203"/>
      <c r="M376" s="260"/>
      <c r="T376" s="213"/>
      <c r="AT376" s="200" t="s">
        <v>166</v>
      </c>
      <c r="AU376" s="200" t="s">
        <v>77</v>
      </c>
    </row>
    <row r="377" spans="2:65" s="69" customFormat="1" x14ac:dyDescent="0.2">
      <c r="B377" s="68"/>
      <c r="D377" s="64" t="s">
        <v>168</v>
      </c>
      <c r="E377" s="70" t="s">
        <v>18</v>
      </c>
      <c r="F377" s="71" t="s">
        <v>530</v>
      </c>
      <c r="H377" s="70" t="s">
        <v>18</v>
      </c>
      <c r="I377" s="72"/>
      <c r="L377" s="68"/>
      <c r="M377" s="73"/>
      <c r="T377" s="74"/>
      <c r="AT377" s="70" t="s">
        <v>168</v>
      </c>
      <c r="AU377" s="70" t="s">
        <v>77</v>
      </c>
      <c r="AV377" s="69" t="s">
        <v>75</v>
      </c>
      <c r="AW377" s="69" t="s">
        <v>29</v>
      </c>
      <c r="AX377" s="69" t="s">
        <v>67</v>
      </c>
      <c r="AY377" s="70" t="s">
        <v>155</v>
      </c>
    </row>
    <row r="378" spans="2:65" s="76" customFormat="1" x14ac:dyDescent="0.2">
      <c r="B378" s="75"/>
      <c r="D378" s="64" t="s">
        <v>168</v>
      </c>
      <c r="E378" s="77" t="s">
        <v>18</v>
      </c>
      <c r="F378" s="78" t="s">
        <v>531</v>
      </c>
      <c r="H378" s="79">
        <v>5.25</v>
      </c>
      <c r="I378" s="80"/>
      <c r="L378" s="75"/>
      <c r="M378" s="81"/>
      <c r="T378" s="82"/>
      <c r="AT378" s="77" t="s">
        <v>168</v>
      </c>
      <c r="AU378" s="77" t="s">
        <v>77</v>
      </c>
      <c r="AV378" s="76" t="s">
        <v>77</v>
      </c>
      <c r="AW378" s="76" t="s">
        <v>29</v>
      </c>
      <c r="AX378" s="76" t="s">
        <v>75</v>
      </c>
      <c r="AY378" s="77" t="s">
        <v>155</v>
      </c>
    </row>
    <row r="379" spans="2:65" s="204" customFormat="1" ht="24.2" customHeight="1" x14ac:dyDescent="0.2">
      <c r="B379" s="203"/>
      <c r="C379" s="91" t="s">
        <v>532</v>
      </c>
      <c r="D379" s="91" t="s">
        <v>487</v>
      </c>
      <c r="E379" s="92" t="s">
        <v>533</v>
      </c>
      <c r="F379" s="93" t="s">
        <v>534</v>
      </c>
      <c r="G379" s="94" t="s">
        <v>234</v>
      </c>
      <c r="H379" s="95">
        <v>1.1000000000000001</v>
      </c>
      <c r="I379" s="96"/>
      <c r="J379" s="95">
        <f>ROUND(I379*H379,2)</f>
        <v>0</v>
      </c>
      <c r="K379" s="93" t="s">
        <v>161</v>
      </c>
      <c r="L379" s="261"/>
      <c r="M379" s="262" t="s">
        <v>18</v>
      </c>
      <c r="N379" s="263" t="s">
        <v>38</v>
      </c>
      <c r="P379" s="257">
        <f>O379*H379</f>
        <v>0</v>
      </c>
      <c r="Q379" s="257">
        <v>1.4E-3</v>
      </c>
      <c r="R379" s="257">
        <f>Q379*H379</f>
        <v>1.5400000000000001E-3</v>
      </c>
      <c r="S379" s="257">
        <v>0</v>
      </c>
      <c r="T379" s="63">
        <f>S379*H379</f>
        <v>0</v>
      </c>
      <c r="AR379" s="258" t="s">
        <v>215</v>
      </c>
      <c r="AT379" s="258" t="s">
        <v>487</v>
      </c>
      <c r="AU379" s="258" t="s">
        <v>77</v>
      </c>
      <c r="AY379" s="200" t="s">
        <v>155</v>
      </c>
      <c r="BE379" s="259">
        <f>IF(N379="základní",J379,0)</f>
        <v>0</v>
      </c>
      <c r="BF379" s="259">
        <f>IF(N379="snížená",J379,0)</f>
        <v>0</v>
      </c>
      <c r="BG379" s="259">
        <f>IF(N379="zákl. přenesená",J379,0)</f>
        <v>0</v>
      </c>
      <c r="BH379" s="259">
        <f>IF(N379="sníž. přenesená",J379,0)</f>
        <v>0</v>
      </c>
      <c r="BI379" s="259">
        <f>IF(N379="nulová",J379,0)</f>
        <v>0</v>
      </c>
      <c r="BJ379" s="200" t="s">
        <v>75</v>
      </c>
      <c r="BK379" s="259">
        <f>ROUND(I379*H379,2)</f>
        <v>0</v>
      </c>
      <c r="BL379" s="200" t="s">
        <v>162</v>
      </c>
      <c r="BM379" s="258" t="s">
        <v>535</v>
      </c>
    </row>
    <row r="380" spans="2:65" s="204" customFormat="1" ht="19.5" x14ac:dyDescent="0.2">
      <c r="B380" s="203"/>
      <c r="D380" s="64" t="s">
        <v>164</v>
      </c>
      <c r="F380" s="65" t="s">
        <v>534</v>
      </c>
      <c r="I380" s="197"/>
      <c r="L380" s="203"/>
      <c r="M380" s="260"/>
      <c r="T380" s="213"/>
      <c r="AT380" s="200" t="s">
        <v>164</v>
      </c>
      <c r="AU380" s="200" t="s">
        <v>77</v>
      </c>
    </row>
    <row r="381" spans="2:65" s="69" customFormat="1" x14ac:dyDescent="0.2">
      <c r="B381" s="68"/>
      <c r="D381" s="64" t="s">
        <v>168</v>
      </c>
      <c r="E381" s="70" t="s">
        <v>18</v>
      </c>
      <c r="F381" s="71" t="s">
        <v>530</v>
      </c>
      <c r="H381" s="70" t="s">
        <v>18</v>
      </c>
      <c r="I381" s="72"/>
      <c r="L381" s="68"/>
      <c r="M381" s="73"/>
      <c r="T381" s="74"/>
      <c r="AT381" s="70" t="s">
        <v>168</v>
      </c>
      <c r="AU381" s="70" t="s">
        <v>77</v>
      </c>
      <c r="AV381" s="69" t="s">
        <v>75</v>
      </c>
      <c r="AW381" s="69" t="s">
        <v>29</v>
      </c>
      <c r="AX381" s="69" t="s">
        <v>67</v>
      </c>
      <c r="AY381" s="70" t="s">
        <v>155</v>
      </c>
    </row>
    <row r="382" spans="2:65" s="76" customFormat="1" x14ac:dyDescent="0.2">
      <c r="B382" s="75"/>
      <c r="D382" s="64" t="s">
        <v>168</v>
      </c>
      <c r="E382" s="77" t="s">
        <v>18</v>
      </c>
      <c r="F382" s="78" t="s">
        <v>536</v>
      </c>
      <c r="H382" s="79">
        <v>1.1000000000000001</v>
      </c>
      <c r="I382" s="80"/>
      <c r="L382" s="75"/>
      <c r="M382" s="81"/>
      <c r="T382" s="82"/>
      <c r="AT382" s="77" t="s">
        <v>168</v>
      </c>
      <c r="AU382" s="77" t="s">
        <v>77</v>
      </c>
      <c r="AV382" s="76" t="s">
        <v>77</v>
      </c>
      <c r="AW382" s="76" t="s">
        <v>29</v>
      </c>
      <c r="AX382" s="76" t="s">
        <v>75</v>
      </c>
      <c r="AY382" s="77" t="s">
        <v>155</v>
      </c>
    </row>
    <row r="383" spans="2:65" s="204" customFormat="1" ht="24.2" customHeight="1" x14ac:dyDescent="0.2">
      <c r="B383" s="203"/>
      <c r="C383" s="57" t="s">
        <v>537</v>
      </c>
      <c r="D383" s="57" t="s">
        <v>157</v>
      </c>
      <c r="E383" s="58" t="s">
        <v>538</v>
      </c>
      <c r="F383" s="59" t="s">
        <v>539</v>
      </c>
      <c r="G383" s="60" t="s">
        <v>234</v>
      </c>
      <c r="H383" s="61">
        <v>105</v>
      </c>
      <c r="I383" s="62"/>
      <c r="J383" s="61">
        <f>ROUND(I383*H383,2)</f>
        <v>0</v>
      </c>
      <c r="K383" s="59" t="s">
        <v>161</v>
      </c>
      <c r="L383" s="203"/>
      <c r="M383" s="255" t="s">
        <v>18</v>
      </c>
      <c r="N383" s="256" t="s">
        <v>38</v>
      </c>
      <c r="P383" s="257">
        <f>O383*H383</f>
        <v>0</v>
      </c>
      <c r="Q383" s="257">
        <v>3.3800000000000002E-3</v>
      </c>
      <c r="R383" s="257">
        <f>Q383*H383</f>
        <v>0.35489999999999999</v>
      </c>
      <c r="S383" s="257">
        <v>0</v>
      </c>
      <c r="T383" s="63">
        <f>S383*H383</f>
        <v>0</v>
      </c>
      <c r="AR383" s="258" t="s">
        <v>162</v>
      </c>
      <c r="AT383" s="258" t="s">
        <v>157</v>
      </c>
      <c r="AU383" s="258" t="s">
        <v>77</v>
      </c>
      <c r="AY383" s="200" t="s">
        <v>155</v>
      </c>
      <c r="BE383" s="259">
        <f>IF(N383="základní",J383,0)</f>
        <v>0</v>
      </c>
      <c r="BF383" s="259">
        <f>IF(N383="snížená",J383,0)</f>
        <v>0</v>
      </c>
      <c r="BG383" s="259">
        <f>IF(N383="zákl. přenesená",J383,0)</f>
        <v>0</v>
      </c>
      <c r="BH383" s="259">
        <f>IF(N383="sníž. přenesená",J383,0)</f>
        <v>0</v>
      </c>
      <c r="BI383" s="259">
        <f>IF(N383="nulová",J383,0)</f>
        <v>0</v>
      </c>
      <c r="BJ383" s="200" t="s">
        <v>75</v>
      </c>
      <c r="BK383" s="259">
        <f>ROUND(I383*H383,2)</f>
        <v>0</v>
      </c>
      <c r="BL383" s="200" t="s">
        <v>162</v>
      </c>
      <c r="BM383" s="258" t="s">
        <v>540</v>
      </c>
    </row>
    <row r="384" spans="2:65" s="204" customFormat="1" ht="19.5" x14ac:dyDescent="0.2">
      <c r="B384" s="203"/>
      <c r="D384" s="64" t="s">
        <v>164</v>
      </c>
      <c r="F384" s="65" t="s">
        <v>541</v>
      </c>
      <c r="I384" s="197"/>
      <c r="L384" s="203"/>
      <c r="M384" s="260"/>
      <c r="T384" s="213"/>
      <c r="AT384" s="200" t="s">
        <v>164</v>
      </c>
      <c r="AU384" s="200" t="s">
        <v>77</v>
      </c>
    </row>
    <row r="385" spans="2:65" s="204" customFormat="1" x14ac:dyDescent="0.2">
      <c r="B385" s="203"/>
      <c r="D385" s="66" t="s">
        <v>166</v>
      </c>
      <c r="F385" s="67" t="s">
        <v>542</v>
      </c>
      <c r="I385" s="197"/>
      <c r="L385" s="203"/>
      <c r="M385" s="260"/>
      <c r="T385" s="213"/>
      <c r="AT385" s="200" t="s">
        <v>166</v>
      </c>
      <c r="AU385" s="200" t="s">
        <v>77</v>
      </c>
    </row>
    <row r="386" spans="2:65" s="69" customFormat="1" x14ac:dyDescent="0.2">
      <c r="B386" s="68"/>
      <c r="D386" s="64" t="s">
        <v>168</v>
      </c>
      <c r="E386" s="70" t="s">
        <v>18</v>
      </c>
      <c r="F386" s="71" t="s">
        <v>543</v>
      </c>
      <c r="H386" s="70" t="s">
        <v>18</v>
      </c>
      <c r="I386" s="72"/>
      <c r="L386" s="68"/>
      <c r="M386" s="73"/>
      <c r="T386" s="74"/>
      <c r="AT386" s="70" t="s">
        <v>168</v>
      </c>
      <c r="AU386" s="70" t="s">
        <v>77</v>
      </c>
      <c r="AV386" s="69" t="s">
        <v>75</v>
      </c>
      <c r="AW386" s="69" t="s">
        <v>29</v>
      </c>
      <c r="AX386" s="69" t="s">
        <v>67</v>
      </c>
      <c r="AY386" s="70" t="s">
        <v>155</v>
      </c>
    </row>
    <row r="387" spans="2:65" s="76" customFormat="1" x14ac:dyDescent="0.2">
      <c r="B387" s="75"/>
      <c r="D387" s="64" t="s">
        <v>168</v>
      </c>
      <c r="E387" s="77" t="s">
        <v>18</v>
      </c>
      <c r="F387" s="78" t="s">
        <v>544</v>
      </c>
      <c r="H387" s="79">
        <v>105.57</v>
      </c>
      <c r="I387" s="80"/>
      <c r="L387" s="75"/>
      <c r="M387" s="81"/>
      <c r="T387" s="82"/>
      <c r="AT387" s="77" t="s">
        <v>168</v>
      </c>
      <c r="AU387" s="77" t="s">
        <v>77</v>
      </c>
      <c r="AV387" s="76" t="s">
        <v>77</v>
      </c>
      <c r="AW387" s="76" t="s">
        <v>29</v>
      </c>
      <c r="AX387" s="76" t="s">
        <v>67</v>
      </c>
      <c r="AY387" s="77" t="s">
        <v>155</v>
      </c>
    </row>
    <row r="388" spans="2:65" s="76" customFormat="1" x14ac:dyDescent="0.2">
      <c r="B388" s="75"/>
      <c r="D388" s="64" t="s">
        <v>168</v>
      </c>
      <c r="E388" s="77" t="s">
        <v>18</v>
      </c>
      <c r="F388" s="78" t="s">
        <v>545</v>
      </c>
      <c r="H388" s="79">
        <v>-2.04</v>
      </c>
      <c r="I388" s="80"/>
      <c r="L388" s="75"/>
      <c r="M388" s="81"/>
      <c r="T388" s="82"/>
      <c r="AT388" s="77" t="s">
        <v>168</v>
      </c>
      <c r="AU388" s="77" t="s">
        <v>77</v>
      </c>
      <c r="AV388" s="76" t="s">
        <v>77</v>
      </c>
      <c r="AW388" s="76" t="s">
        <v>29</v>
      </c>
      <c r="AX388" s="76" t="s">
        <v>67</v>
      </c>
      <c r="AY388" s="77" t="s">
        <v>155</v>
      </c>
    </row>
    <row r="389" spans="2:65" s="76" customFormat="1" x14ac:dyDescent="0.2">
      <c r="B389" s="75"/>
      <c r="D389" s="64" t="s">
        <v>168</v>
      </c>
      <c r="E389" s="77" t="s">
        <v>18</v>
      </c>
      <c r="F389" s="78" t="s">
        <v>546</v>
      </c>
      <c r="H389" s="79">
        <v>1.47</v>
      </c>
      <c r="I389" s="80"/>
      <c r="L389" s="75"/>
      <c r="M389" s="81"/>
      <c r="T389" s="82"/>
      <c r="AT389" s="77" t="s">
        <v>168</v>
      </c>
      <c r="AU389" s="77" t="s">
        <v>77</v>
      </c>
      <c r="AV389" s="76" t="s">
        <v>77</v>
      </c>
      <c r="AW389" s="76" t="s">
        <v>29</v>
      </c>
      <c r="AX389" s="76" t="s">
        <v>67</v>
      </c>
      <c r="AY389" s="77" t="s">
        <v>155</v>
      </c>
    </row>
    <row r="390" spans="2:65" s="84" customFormat="1" x14ac:dyDescent="0.2">
      <c r="B390" s="83"/>
      <c r="D390" s="64" t="s">
        <v>168</v>
      </c>
      <c r="E390" s="85" t="s">
        <v>18</v>
      </c>
      <c r="F390" s="86" t="s">
        <v>297</v>
      </c>
      <c r="H390" s="87">
        <v>104.99999999999999</v>
      </c>
      <c r="I390" s="88"/>
      <c r="L390" s="83"/>
      <c r="M390" s="89"/>
      <c r="T390" s="90"/>
      <c r="AT390" s="85" t="s">
        <v>168</v>
      </c>
      <c r="AU390" s="85" t="s">
        <v>77</v>
      </c>
      <c r="AV390" s="84" t="s">
        <v>162</v>
      </c>
      <c r="AW390" s="84" t="s">
        <v>29</v>
      </c>
      <c r="AX390" s="84" t="s">
        <v>75</v>
      </c>
      <c r="AY390" s="85" t="s">
        <v>155</v>
      </c>
    </row>
    <row r="391" spans="2:65" s="204" customFormat="1" ht="24.2" customHeight="1" x14ac:dyDescent="0.2">
      <c r="B391" s="203"/>
      <c r="C391" s="57" t="s">
        <v>547</v>
      </c>
      <c r="D391" s="57" t="s">
        <v>157</v>
      </c>
      <c r="E391" s="58" t="s">
        <v>548</v>
      </c>
      <c r="F391" s="59" t="s">
        <v>549</v>
      </c>
      <c r="G391" s="60" t="s">
        <v>234</v>
      </c>
      <c r="H391" s="61">
        <v>2.54</v>
      </c>
      <c r="I391" s="62"/>
      <c r="J391" s="61">
        <f>ROUND(I391*H391,2)</f>
        <v>0</v>
      </c>
      <c r="K391" s="59" t="s">
        <v>161</v>
      </c>
      <c r="L391" s="203"/>
      <c r="M391" s="255" t="s">
        <v>18</v>
      </c>
      <c r="N391" s="256" t="s">
        <v>38</v>
      </c>
      <c r="P391" s="257">
        <f>O391*H391</f>
        <v>0</v>
      </c>
      <c r="Q391" s="257">
        <v>5.7000000000000002E-3</v>
      </c>
      <c r="R391" s="257">
        <f>Q391*H391</f>
        <v>1.4478000000000001E-2</v>
      </c>
      <c r="S391" s="257">
        <v>0</v>
      </c>
      <c r="T391" s="63">
        <f>S391*H391</f>
        <v>0</v>
      </c>
      <c r="AR391" s="258" t="s">
        <v>162</v>
      </c>
      <c r="AT391" s="258" t="s">
        <v>157</v>
      </c>
      <c r="AU391" s="258" t="s">
        <v>77</v>
      </c>
      <c r="AY391" s="200" t="s">
        <v>155</v>
      </c>
      <c r="BE391" s="259">
        <f>IF(N391="základní",J391,0)</f>
        <v>0</v>
      </c>
      <c r="BF391" s="259">
        <f>IF(N391="snížená",J391,0)</f>
        <v>0</v>
      </c>
      <c r="BG391" s="259">
        <f>IF(N391="zákl. přenesená",J391,0)</f>
        <v>0</v>
      </c>
      <c r="BH391" s="259">
        <f>IF(N391="sníž. přenesená",J391,0)</f>
        <v>0</v>
      </c>
      <c r="BI391" s="259">
        <f>IF(N391="nulová",J391,0)</f>
        <v>0</v>
      </c>
      <c r="BJ391" s="200" t="s">
        <v>75</v>
      </c>
      <c r="BK391" s="259">
        <f>ROUND(I391*H391,2)</f>
        <v>0</v>
      </c>
      <c r="BL391" s="200" t="s">
        <v>162</v>
      </c>
      <c r="BM391" s="258" t="s">
        <v>550</v>
      </c>
    </row>
    <row r="392" spans="2:65" s="204" customFormat="1" ht="19.5" x14ac:dyDescent="0.2">
      <c r="B392" s="203"/>
      <c r="D392" s="64" t="s">
        <v>164</v>
      </c>
      <c r="F392" s="65" t="s">
        <v>551</v>
      </c>
      <c r="I392" s="197"/>
      <c r="L392" s="203"/>
      <c r="M392" s="260"/>
      <c r="T392" s="213"/>
      <c r="AT392" s="200" t="s">
        <v>164</v>
      </c>
      <c r="AU392" s="200" t="s">
        <v>77</v>
      </c>
    </row>
    <row r="393" spans="2:65" s="204" customFormat="1" x14ac:dyDescent="0.2">
      <c r="B393" s="203"/>
      <c r="D393" s="66" t="s">
        <v>166</v>
      </c>
      <c r="F393" s="67" t="s">
        <v>552</v>
      </c>
      <c r="I393" s="197"/>
      <c r="L393" s="203"/>
      <c r="M393" s="260"/>
      <c r="T393" s="213"/>
      <c r="AT393" s="200" t="s">
        <v>166</v>
      </c>
      <c r="AU393" s="200" t="s">
        <v>77</v>
      </c>
    </row>
    <row r="394" spans="2:65" s="69" customFormat="1" x14ac:dyDescent="0.2">
      <c r="B394" s="68"/>
      <c r="D394" s="64" t="s">
        <v>168</v>
      </c>
      <c r="E394" s="70" t="s">
        <v>18</v>
      </c>
      <c r="F394" s="71" t="s">
        <v>553</v>
      </c>
      <c r="H394" s="70" t="s">
        <v>18</v>
      </c>
      <c r="I394" s="72"/>
      <c r="L394" s="68"/>
      <c r="M394" s="73"/>
      <c r="T394" s="74"/>
      <c r="AT394" s="70" t="s">
        <v>168</v>
      </c>
      <c r="AU394" s="70" t="s">
        <v>77</v>
      </c>
      <c r="AV394" s="69" t="s">
        <v>75</v>
      </c>
      <c r="AW394" s="69" t="s">
        <v>29</v>
      </c>
      <c r="AX394" s="69" t="s">
        <v>67</v>
      </c>
      <c r="AY394" s="70" t="s">
        <v>155</v>
      </c>
    </row>
    <row r="395" spans="2:65" s="76" customFormat="1" x14ac:dyDescent="0.2">
      <c r="B395" s="75"/>
      <c r="D395" s="64" t="s">
        <v>168</v>
      </c>
      <c r="E395" s="77" t="s">
        <v>18</v>
      </c>
      <c r="F395" s="78" t="s">
        <v>554</v>
      </c>
      <c r="H395" s="79">
        <v>2.54</v>
      </c>
      <c r="I395" s="80"/>
      <c r="L395" s="75"/>
      <c r="M395" s="81"/>
      <c r="T395" s="82"/>
      <c r="AT395" s="77" t="s">
        <v>168</v>
      </c>
      <c r="AU395" s="77" t="s">
        <v>77</v>
      </c>
      <c r="AV395" s="76" t="s">
        <v>77</v>
      </c>
      <c r="AW395" s="76" t="s">
        <v>29</v>
      </c>
      <c r="AX395" s="76" t="s">
        <v>75</v>
      </c>
      <c r="AY395" s="77" t="s">
        <v>155</v>
      </c>
    </row>
    <row r="396" spans="2:65" s="204" customFormat="1" ht="24.2" customHeight="1" x14ac:dyDescent="0.2">
      <c r="B396" s="203"/>
      <c r="C396" s="57" t="s">
        <v>555</v>
      </c>
      <c r="D396" s="57" t="s">
        <v>157</v>
      </c>
      <c r="E396" s="58" t="s">
        <v>556</v>
      </c>
      <c r="F396" s="59" t="s">
        <v>557</v>
      </c>
      <c r="G396" s="60" t="s">
        <v>234</v>
      </c>
      <c r="H396" s="61">
        <v>105</v>
      </c>
      <c r="I396" s="62"/>
      <c r="J396" s="61">
        <f>ROUND(I396*H396,2)</f>
        <v>0</v>
      </c>
      <c r="K396" s="59" t="s">
        <v>161</v>
      </c>
      <c r="L396" s="203"/>
      <c r="M396" s="255" t="s">
        <v>18</v>
      </c>
      <c r="N396" s="256" t="s">
        <v>38</v>
      </c>
      <c r="P396" s="257">
        <f>O396*H396</f>
        <v>0</v>
      </c>
      <c r="Q396" s="257">
        <v>2.5000000000000001E-4</v>
      </c>
      <c r="R396" s="257">
        <f>Q396*H396</f>
        <v>2.6249999999999999E-2</v>
      </c>
      <c r="S396" s="257">
        <v>0</v>
      </c>
      <c r="T396" s="63">
        <f>S396*H396</f>
        <v>0</v>
      </c>
      <c r="AR396" s="258" t="s">
        <v>162</v>
      </c>
      <c r="AT396" s="258" t="s">
        <v>157</v>
      </c>
      <c r="AU396" s="258" t="s">
        <v>77</v>
      </c>
      <c r="AY396" s="200" t="s">
        <v>155</v>
      </c>
      <c r="BE396" s="259">
        <f>IF(N396="základní",J396,0)</f>
        <v>0</v>
      </c>
      <c r="BF396" s="259">
        <f>IF(N396="snížená",J396,0)</f>
        <v>0</v>
      </c>
      <c r="BG396" s="259">
        <f>IF(N396="zákl. přenesená",J396,0)</f>
        <v>0</v>
      </c>
      <c r="BH396" s="259">
        <f>IF(N396="sníž. přenesená",J396,0)</f>
        <v>0</v>
      </c>
      <c r="BI396" s="259">
        <f>IF(N396="nulová",J396,0)</f>
        <v>0</v>
      </c>
      <c r="BJ396" s="200" t="s">
        <v>75</v>
      </c>
      <c r="BK396" s="259">
        <f>ROUND(I396*H396,2)</f>
        <v>0</v>
      </c>
      <c r="BL396" s="200" t="s">
        <v>162</v>
      </c>
      <c r="BM396" s="258" t="s">
        <v>558</v>
      </c>
    </row>
    <row r="397" spans="2:65" s="204" customFormat="1" ht="19.5" x14ac:dyDescent="0.2">
      <c r="B397" s="203"/>
      <c r="D397" s="64" t="s">
        <v>164</v>
      </c>
      <c r="F397" s="65" t="s">
        <v>559</v>
      </c>
      <c r="I397" s="197"/>
      <c r="L397" s="203"/>
      <c r="M397" s="260"/>
      <c r="T397" s="213"/>
      <c r="AT397" s="200" t="s">
        <v>164</v>
      </c>
      <c r="AU397" s="200" t="s">
        <v>77</v>
      </c>
    </row>
    <row r="398" spans="2:65" s="204" customFormat="1" x14ac:dyDescent="0.2">
      <c r="B398" s="203"/>
      <c r="D398" s="66" t="s">
        <v>166</v>
      </c>
      <c r="F398" s="67" t="s">
        <v>560</v>
      </c>
      <c r="I398" s="197"/>
      <c r="L398" s="203"/>
      <c r="M398" s="260"/>
      <c r="T398" s="213"/>
      <c r="AT398" s="200" t="s">
        <v>166</v>
      </c>
      <c r="AU398" s="200" t="s">
        <v>77</v>
      </c>
    </row>
    <row r="399" spans="2:65" s="204" customFormat="1" ht="24.2" customHeight="1" x14ac:dyDescent="0.2">
      <c r="B399" s="203"/>
      <c r="C399" s="57" t="s">
        <v>561</v>
      </c>
      <c r="D399" s="57" t="s">
        <v>157</v>
      </c>
      <c r="E399" s="58" t="s">
        <v>562</v>
      </c>
      <c r="F399" s="59" t="s">
        <v>563</v>
      </c>
      <c r="G399" s="60" t="s">
        <v>234</v>
      </c>
      <c r="H399" s="61">
        <v>2.54</v>
      </c>
      <c r="I399" s="62"/>
      <c r="J399" s="61">
        <f>ROUND(I399*H399,2)</f>
        <v>0</v>
      </c>
      <c r="K399" s="59" t="s">
        <v>161</v>
      </c>
      <c r="L399" s="203"/>
      <c r="M399" s="255" t="s">
        <v>18</v>
      </c>
      <c r="N399" s="256" t="s">
        <v>38</v>
      </c>
      <c r="P399" s="257">
        <f>O399*H399</f>
        <v>0</v>
      </c>
      <c r="Q399" s="257">
        <v>2.0000000000000001E-4</v>
      </c>
      <c r="R399" s="257">
        <f>Q399*H399</f>
        <v>5.0799999999999999E-4</v>
      </c>
      <c r="S399" s="257">
        <v>0</v>
      </c>
      <c r="T399" s="63">
        <f>S399*H399</f>
        <v>0</v>
      </c>
      <c r="AR399" s="258" t="s">
        <v>162</v>
      </c>
      <c r="AT399" s="258" t="s">
        <v>157</v>
      </c>
      <c r="AU399" s="258" t="s">
        <v>77</v>
      </c>
      <c r="AY399" s="200" t="s">
        <v>155</v>
      </c>
      <c r="BE399" s="259">
        <f>IF(N399="základní",J399,0)</f>
        <v>0</v>
      </c>
      <c r="BF399" s="259">
        <f>IF(N399="snížená",J399,0)</f>
        <v>0</v>
      </c>
      <c r="BG399" s="259">
        <f>IF(N399="zákl. přenesená",J399,0)</f>
        <v>0</v>
      </c>
      <c r="BH399" s="259">
        <f>IF(N399="sníž. přenesená",J399,0)</f>
        <v>0</v>
      </c>
      <c r="BI399" s="259">
        <f>IF(N399="nulová",J399,0)</f>
        <v>0</v>
      </c>
      <c r="BJ399" s="200" t="s">
        <v>75</v>
      </c>
      <c r="BK399" s="259">
        <f>ROUND(I399*H399,2)</f>
        <v>0</v>
      </c>
      <c r="BL399" s="200" t="s">
        <v>162</v>
      </c>
      <c r="BM399" s="258" t="s">
        <v>564</v>
      </c>
    </row>
    <row r="400" spans="2:65" s="204" customFormat="1" ht="19.5" x14ac:dyDescent="0.2">
      <c r="B400" s="203"/>
      <c r="D400" s="64" t="s">
        <v>164</v>
      </c>
      <c r="F400" s="65" t="s">
        <v>565</v>
      </c>
      <c r="I400" s="197"/>
      <c r="L400" s="203"/>
      <c r="M400" s="260"/>
      <c r="T400" s="213"/>
      <c r="AT400" s="200" t="s">
        <v>164</v>
      </c>
      <c r="AU400" s="200" t="s">
        <v>77</v>
      </c>
    </row>
    <row r="401" spans="2:65" s="204" customFormat="1" x14ac:dyDescent="0.2">
      <c r="B401" s="203"/>
      <c r="D401" s="66" t="s">
        <v>166</v>
      </c>
      <c r="F401" s="67" t="s">
        <v>566</v>
      </c>
      <c r="I401" s="197"/>
      <c r="L401" s="203"/>
      <c r="M401" s="260"/>
      <c r="T401" s="213"/>
      <c r="AT401" s="200" t="s">
        <v>166</v>
      </c>
      <c r="AU401" s="200" t="s">
        <v>77</v>
      </c>
    </row>
    <row r="402" spans="2:65" s="204" customFormat="1" ht="24.2" customHeight="1" x14ac:dyDescent="0.2">
      <c r="B402" s="203"/>
      <c r="C402" s="57" t="s">
        <v>567</v>
      </c>
      <c r="D402" s="57" t="s">
        <v>157</v>
      </c>
      <c r="E402" s="58" t="s">
        <v>568</v>
      </c>
      <c r="F402" s="59" t="s">
        <v>569</v>
      </c>
      <c r="G402" s="60" t="s">
        <v>257</v>
      </c>
      <c r="H402" s="61">
        <v>8.4600000000000009</v>
      </c>
      <c r="I402" s="62"/>
      <c r="J402" s="61">
        <f>ROUND(I402*H402,2)</f>
        <v>0</v>
      </c>
      <c r="K402" s="59" t="s">
        <v>161</v>
      </c>
      <c r="L402" s="203"/>
      <c r="M402" s="255" t="s">
        <v>18</v>
      </c>
      <c r="N402" s="256" t="s">
        <v>38</v>
      </c>
      <c r="P402" s="257">
        <f>O402*H402</f>
        <v>0</v>
      </c>
      <c r="Q402" s="257">
        <v>3.0000000000000001E-5</v>
      </c>
      <c r="R402" s="257">
        <f>Q402*H402</f>
        <v>2.5380000000000004E-4</v>
      </c>
      <c r="S402" s="257">
        <v>0</v>
      </c>
      <c r="T402" s="63">
        <f>S402*H402</f>
        <v>0</v>
      </c>
      <c r="AR402" s="258" t="s">
        <v>162</v>
      </c>
      <c r="AT402" s="258" t="s">
        <v>157</v>
      </c>
      <c r="AU402" s="258" t="s">
        <v>77</v>
      </c>
      <c r="AY402" s="200" t="s">
        <v>155</v>
      </c>
      <c r="BE402" s="259">
        <f>IF(N402="základní",J402,0)</f>
        <v>0</v>
      </c>
      <c r="BF402" s="259">
        <f>IF(N402="snížená",J402,0)</f>
        <v>0</v>
      </c>
      <c r="BG402" s="259">
        <f>IF(N402="zákl. přenesená",J402,0)</f>
        <v>0</v>
      </c>
      <c r="BH402" s="259">
        <f>IF(N402="sníž. přenesená",J402,0)</f>
        <v>0</v>
      </c>
      <c r="BI402" s="259">
        <f>IF(N402="nulová",J402,0)</f>
        <v>0</v>
      </c>
      <c r="BJ402" s="200" t="s">
        <v>75</v>
      </c>
      <c r="BK402" s="259">
        <f>ROUND(I402*H402,2)</f>
        <v>0</v>
      </c>
      <c r="BL402" s="200" t="s">
        <v>162</v>
      </c>
      <c r="BM402" s="258" t="s">
        <v>570</v>
      </c>
    </row>
    <row r="403" spans="2:65" s="204" customFormat="1" ht="19.5" x14ac:dyDescent="0.2">
      <c r="B403" s="203"/>
      <c r="D403" s="64" t="s">
        <v>164</v>
      </c>
      <c r="F403" s="65" t="s">
        <v>571</v>
      </c>
      <c r="I403" s="197"/>
      <c r="L403" s="203"/>
      <c r="M403" s="260"/>
      <c r="T403" s="213"/>
      <c r="AT403" s="200" t="s">
        <v>164</v>
      </c>
      <c r="AU403" s="200" t="s">
        <v>77</v>
      </c>
    </row>
    <row r="404" spans="2:65" s="204" customFormat="1" x14ac:dyDescent="0.2">
      <c r="B404" s="203"/>
      <c r="D404" s="66" t="s">
        <v>166</v>
      </c>
      <c r="F404" s="67" t="s">
        <v>572</v>
      </c>
      <c r="I404" s="197"/>
      <c r="L404" s="203"/>
      <c r="M404" s="260"/>
      <c r="T404" s="213"/>
      <c r="AT404" s="200" t="s">
        <v>166</v>
      </c>
      <c r="AU404" s="200" t="s">
        <v>77</v>
      </c>
    </row>
    <row r="405" spans="2:65" s="76" customFormat="1" x14ac:dyDescent="0.2">
      <c r="B405" s="75"/>
      <c r="D405" s="64" t="s">
        <v>168</v>
      </c>
      <c r="E405" s="77" t="s">
        <v>18</v>
      </c>
      <c r="F405" s="78" t="s">
        <v>573</v>
      </c>
      <c r="H405" s="79">
        <v>8.4600000000000009</v>
      </c>
      <c r="I405" s="80"/>
      <c r="L405" s="75"/>
      <c r="M405" s="81"/>
      <c r="T405" s="82"/>
      <c r="AT405" s="77" t="s">
        <v>168</v>
      </c>
      <c r="AU405" s="77" t="s">
        <v>77</v>
      </c>
      <c r="AV405" s="76" t="s">
        <v>77</v>
      </c>
      <c r="AW405" s="76" t="s">
        <v>29</v>
      </c>
      <c r="AX405" s="76" t="s">
        <v>75</v>
      </c>
      <c r="AY405" s="77" t="s">
        <v>155</v>
      </c>
    </row>
    <row r="406" spans="2:65" s="204" customFormat="1" ht="24.2" customHeight="1" x14ac:dyDescent="0.2">
      <c r="B406" s="203"/>
      <c r="C406" s="91" t="s">
        <v>574</v>
      </c>
      <c r="D406" s="91" t="s">
        <v>487</v>
      </c>
      <c r="E406" s="92" t="s">
        <v>575</v>
      </c>
      <c r="F406" s="93" t="s">
        <v>576</v>
      </c>
      <c r="G406" s="94" t="s">
        <v>257</v>
      </c>
      <c r="H406" s="95">
        <v>9</v>
      </c>
      <c r="I406" s="96"/>
      <c r="J406" s="95">
        <f>ROUND(I406*H406,2)</f>
        <v>0</v>
      </c>
      <c r="K406" s="93" t="s">
        <v>161</v>
      </c>
      <c r="L406" s="261"/>
      <c r="M406" s="262" t="s">
        <v>18</v>
      </c>
      <c r="N406" s="263" t="s">
        <v>38</v>
      </c>
      <c r="P406" s="257">
        <f>O406*H406</f>
        <v>0</v>
      </c>
      <c r="Q406" s="257">
        <v>4.8999999999999998E-4</v>
      </c>
      <c r="R406" s="257">
        <f>Q406*H406</f>
        <v>4.4099999999999999E-3</v>
      </c>
      <c r="S406" s="257">
        <v>0</v>
      </c>
      <c r="T406" s="63">
        <f>S406*H406</f>
        <v>0</v>
      </c>
      <c r="AR406" s="258" t="s">
        <v>215</v>
      </c>
      <c r="AT406" s="258" t="s">
        <v>487</v>
      </c>
      <c r="AU406" s="258" t="s">
        <v>77</v>
      </c>
      <c r="AY406" s="200" t="s">
        <v>155</v>
      </c>
      <c r="BE406" s="259">
        <f>IF(N406="základní",J406,0)</f>
        <v>0</v>
      </c>
      <c r="BF406" s="259">
        <f>IF(N406="snížená",J406,0)</f>
        <v>0</v>
      </c>
      <c r="BG406" s="259">
        <f>IF(N406="zákl. přenesená",J406,0)</f>
        <v>0</v>
      </c>
      <c r="BH406" s="259">
        <f>IF(N406="sníž. přenesená",J406,0)</f>
        <v>0</v>
      </c>
      <c r="BI406" s="259">
        <f>IF(N406="nulová",J406,0)</f>
        <v>0</v>
      </c>
      <c r="BJ406" s="200" t="s">
        <v>75</v>
      </c>
      <c r="BK406" s="259">
        <f>ROUND(I406*H406,2)</f>
        <v>0</v>
      </c>
      <c r="BL406" s="200" t="s">
        <v>162</v>
      </c>
      <c r="BM406" s="258" t="s">
        <v>577</v>
      </c>
    </row>
    <row r="407" spans="2:65" s="204" customFormat="1" x14ac:dyDescent="0.2">
      <c r="B407" s="203"/>
      <c r="D407" s="64" t="s">
        <v>164</v>
      </c>
      <c r="F407" s="65" t="s">
        <v>576</v>
      </c>
      <c r="I407" s="197"/>
      <c r="L407" s="203"/>
      <c r="M407" s="260"/>
      <c r="T407" s="213"/>
      <c r="AT407" s="200" t="s">
        <v>164</v>
      </c>
      <c r="AU407" s="200" t="s">
        <v>77</v>
      </c>
    </row>
    <row r="408" spans="2:65" s="76" customFormat="1" x14ac:dyDescent="0.2">
      <c r="B408" s="75"/>
      <c r="D408" s="64" t="s">
        <v>168</v>
      </c>
      <c r="E408" s="77" t="s">
        <v>18</v>
      </c>
      <c r="F408" s="78" t="s">
        <v>578</v>
      </c>
      <c r="H408" s="79">
        <v>9</v>
      </c>
      <c r="I408" s="80"/>
      <c r="L408" s="75"/>
      <c r="M408" s="81"/>
      <c r="T408" s="82"/>
      <c r="AT408" s="77" t="s">
        <v>168</v>
      </c>
      <c r="AU408" s="77" t="s">
        <v>77</v>
      </c>
      <c r="AV408" s="76" t="s">
        <v>77</v>
      </c>
      <c r="AW408" s="76" t="s">
        <v>29</v>
      </c>
      <c r="AX408" s="76" t="s">
        <v>75</v>
      </c>
      <c r="AY408" s="77" t="s">
        <v>155</v>
      </c>
    </row>
    <row r="409" spans="2:65" s="204" customFormat="1" ht="16.5" customHeight="1" x14ac:dyDescent="0.2">
      <c r="B409" s="203"/>
      <c r="C409" s="57" t="s">
        <v>579</v>
      </c>
      <c r="D409" s="57" t="s">
        <v>157</v>
      </c>
      <c r="E409" s="58" t="s">
        <v>580</v>
      </c>
      <c r="F409" s="59" t="s">
        <v>581</v>
      </c>
      <c r="G409" s="60" t="s">
        <v>257</v>
      </c>
      <c r="H409" s="61">
        <v>89.2</v>
      </c>
      <c r="I409" s="62"/>
      <c r="J409" s="61">
        <f>ROUND(I409*H409,2)</f>
        <v>0</v>
      </c>
      <c r="K409" s="59" t="s">
        <v>161</v>
      </c>
      <c r="L409" s="203"/>
      <c r="M409" s="255" t="s">
        <v>18</v>
      </c>
      <c r="N409" s="256" t="s">
        <v>38</v>
      </c>
      <c r="P409" s="257">
        <f>O409*H409</f>
        <v>0</v>
      </c>
      <c r="Q409" s="257">
        <v>0</v>
      </c>
      <c r="R409" s="257">
        <f>Q409*H409</f>
        <v>0</v>
      </c>
      <c r="S409" s="257">
        <v>0</v>
      </c>
      <c r="T409" s="63">
        <f>S409*H409</f>
        <v>0</v>
      </c>
      <c r="AR409" s="258" t="s">
        <v>162</v>
      </c>
      <c r="AT409" s="258" t="s">
        <v>157</v>
      </c>
      <c r="AU409" s="258" t="s">
        <v>77</v>
      </c>
      <c r="AY409" s="200" t="s">
        <v>155</v>
      </c>
      <c r="BE409" s="259">
        <f>IF(N409="základní",J409,0)</f>
        <v>0</v>
      </c>
      <c r="BF409" s="259">
        <f>IF(N409="snížená",J409,0)</f>
        <v>0</v>
      </c>
      <c r="BG409" s="259">
        <f>IF(N409="zákl. přenesená",J409,0)</f>
        <v>0</v>
      </c>
      <c r="BH409" s="259">
        <f>IF(N409="sníž. přenesená",J409,0)</f>
        <v>0</v>
      </c>
      <c r="BI409" s="259">
        <f>IF(N409="nulová",J409,0)</f>
        <v>0</v>
      </c>
      <c r="BJ409" s="200" t="s">
        <v>75</v>
      </c>
      <c r="BK409" s="259">
        <f>ROUND(I409*H409,2)</f>
        <v>0</v>
      </c>
      <c r="BL409" s="200" t="s">
        <v>162</v>
      </c>
      <c r="BM409" s="258" t="s">
        <v>582</v>
      </c>
    </row>
    <row r="410" spans="2:65" s="204" customFormat="1" ht="19.5" x14ac:dyDescent="0.2">
      <c r="B410" s="203"/>
      <c r="D410" s="64" t="s">
        <v>164</v>
      </c>
      <c r="F410" s="65" t="s">
        <v>583</v>
      </c>
      <c r="I410" s="197"/>
      <c r="L410" s="203"/>
      <c r="M410" s="260"/>
      <c r="T410" s="213"/>
      <c r="AT410" s="200" t="s">
        <v>164</v>
      </c>
      <c r="AU410" s="200" t="s">
        <v>77</v>
      </c>
    </row>
    <row r="411" spans="2:65" s="204" customFormat="1" x14ac:dyDescent="0.2">
      <c r="B411" s="203"/>
      <c r="D411" s="66" t="s">
        <v>166</v>
      </c>
      <c r="F411" s="67" t="s">
        <v>584</v>
      </c>
      <c r="I411" s="197"/>
      <c r="L411" s="203"/>
      <c r="M411" s="260"/>
      <c r="T411" s="213"/>
      <c r="AT411" s="200" t="s">
        <v>166</v>
      </c>
      <c r="AU411" s="200" t="s">
        <v>77</v>
      </c>
    </row>
    <row r="412" spans="2:65" s="69" customFormat="1" x14ac:dyDescent="0.2">
      <c r="B412" s="68"/>
      <c r="D412" s="64" t="s">
        <v>168</v>
      </c>
      <c r="E412" s="70" t="s">
        <v>18</v>
      </c>
      <c r="F412" s="71" t="s">
        <v>585</v>
      </c>
      <c r="H412" s="70" t="s">
        <v>18</v>
      </c>
      <c r="I412" s="72"/>
      <c r="L412" s="68"/>
      <c r="M412" s="73"/>
      <c r="T412" s="74"/>
      <c r="AT412" s="70" t="s">
        <v>168</v>
      </c>
      <c r="AU412" s="70" t="s">
        <v>77</v>
      </c>
      <c r="AV412" s="69" t="s">
        <v>75</v>
      </c>
      <c r="AW412" s="69" t="s">
        <v>29</v>
      </c>
      <c r="AX412" s="69" t="s">
        <v>67</v>
      </c>
      <c r="AY412" s="70" t="s">
        <v>155</v>
      </c>
    </row>
    <row r="413" spans="2:65" s="76" customFormat="1" x14ac:dyDescent="0.2">
      <c r="B413" s="75"/>
      <c r="D413" s="64" t="s">
        <v>168</v>
      </c>
      <c r="E413" s="77" t="s">
        <v>18</v>
      </c>
      <c r="F413" s="78" t="s">
        <v>586</v>
      </c>
      <c r="H413" s="79">
        <v>61.2</v>
      </c>
      <c r="I413" s="80"/>
      <c r="L413" s="75"/>
      <c r="M413" s="81"/>
      <c r="T413" s="82"/>
      <c r="AT413" s="77" t="s">
        <v>168</v>
      </c>
      <c r="AU413" s="77" t="s">
        <v>77</v>
      </c>
      <c r="AV413" s="76" t="s">
        <v>77</v>
      </c>
      <c r="AW413" s="76" t="s">
        <v>29</v>
      </c>
      <c r="AX413" s="76" t="s">
        <v>67</v>
      </c>
      <c r="AY413" s="77" t="s">
        <v>155</v>
      </c>
    </row>
    <row r="414" spans="2:65" s="69" customFormat="1" x14ac:dyDescent="0.2">
      <c r="B414" s="68"/>
      <c r="D414" s="64" t="s">
        <v>168</v>
      </c>
      <c r="E414" s="70" t="s">
        <v>18</v>
      </c>
      <c r="F414" s="71" t="s">
        <v>587</v>
      </c>
      <c r="H414" s="70" t="s">
        <v>18</v>
      </c>
      <c r="I414" s="72"/>
      <c r="L414" s="68"/>
      <c r="M414" s="73"/>
      <c r="T414" s="74"/>
      <c r="AT414" s="70" t="s">
        <v>168</v>
      </c>
      <c r="AU414" s="70" t="s">
        <v>77</v>
      </c>
      <c r="AV414" s="69" t="s">
        <v>75</v>
      </c>
      <c r="AW414" s="69" t="s">
        <v>29</v>
      </c>
      <c r="AX414" s="69" t="s">
        <v>67</v>
      </c>
      <c r="AY414" s="70" t="s">
        <v>155</v>
      </c>
    </row>
    <row r="415" spans="2:65" s="76" customFormat="1" x14ac:dyDescent="0.2">
      <c r="B415" s="75"/>
      <c r="D415" s="64" t="s">
        <v>168</v>
      </c>
      <c r="E415" s="77" t="s">
        <v>18</v>
      </c>
      <c r="F415" s="78" t="s">
        <v>588</v>
      </c>
      <c r="H415" s="79">
        <v>28</v>
      </c>
      <c r="I415" s="80"/>
      <c r="L415" s="75"/>
      <c r="M415" s="81"/>
      <c r="T415" s="82"/>
      <c r="AT415" s="77" t="s">
        <v>168</v>
      </c>
      <c r="AU415" s="77" t="s">
        <v>77</v>
      </c>
      <c r="AV415" s="76" t="s">
        <v>77</v>
      </c>
      <c r="AW415" s="76" t="s">
        <v>29</v>
      </c>
      <c r="AX415" s="76" t="s">
        <v>67</v>
      </c>
      <c r="AY415" s="77" t="s">
        <v>155</v>
      </c>
    </row>
    <row r="416" spans="2:65" s="84" customFormat="1" x14ac:dyDescent="0.2">
      <c r="B416" s="83"/>
      <c r="D416" s="64" t="s">
        <v>168</v>
      </c>
      <c r="E416" s="85" t="s">
        <v>18</v>
      </c>
      <c r="F416" s="86" t="s">
        <v>297</v>
      </c>
      <c r="H416" s="87">
        <v>89.2</v>
      </c>
      <c r="I416" s="88"/>
      <c r="L416" s="83"/>
      <c r="M416" s="89"/>
      <c r="T416" s="90"/>
      <c r="AT416" s="85" t="s">
        <v>168</v>
      </c>
      <c r="AU416" s="85" t="s">
        <v>77</v>
      </c>
      <c r="AV416" s="84" t="s">
        <v>162</v>
      </c>
      <c r="AW416" s="84" t="s">
        <v>29</v>
      </c>
      <c r="AX416" s="84" t="s">
        <v>75</v>
      </c>
      <c r="AY416" s="85" t="s">
        <v>155</v>
      </c>
    </row>
    <row r="417" spans="2:65" s="204" customFormat="1" ht="24.2" customHeight="1" x14ac:dyDescent="0.2">
      <c r="B417" s="203"/>
      <c r="C417" s="91" t="s">
        <v>589</v>
      </c>
      <c r="D417" s="91" t="s">
        <v>487</v>
      </c>
      <c r="E417" s="92" t="s">
        <v>590</v>
      </c>
      <c r="F417" s="93" t="s">
        <v>591</v>
      </c>
      <c r="G417" s="94" t="s">
        <v>257</v>
      </c>
      <c r="H417" s="95">
        <v>1</v>
      </c>
      <c r="I417" s="96"/>
      <c r="J417" s="95">
        <f>ROUND(I417*H417,2)</f>
        <v>0</v>
      </c>
      <c r="K417" s="93" t="s">
        <v>161</v>
      </c>
      <c r="L417" s="261"/>
      <c r="M417" s="262" t="s">
        <v>18</v>
      </c>
      <c r="N417" s="263" t="s">
        <v>38</v>
      </c>
      <c r="P417" s="257">
        <f>O417*H417</f>
        <v>0</v>
      </c>
      <c r="Q417" s="257">
        <v>2.9999999999999997E-4</v>
      </c>
      <c r="R417" s="257">
        <f>Q417*H417</f>
        <v>2.9999999999999997E-4</v>
      </c>
      <c r="S417" s="257">
        <v>0</v>
      </c>
      <c r="T417" s="63">
        <f>S417*H417</f>
        <v>0</v>
      </c>
      <c r="AR417" s="258" t="s">
        <v>215</v>
      </c>
      <c r="AT417" s="258" t="s">
        <v>487</v>
      </c>
      <c r="AU417" s="258" t="s">
        <v>77</v>
      </c>
      <c r="AY417" s="200" t="s">
        <v>155</v>
      </c>
      <c r="BE417" s="259">
        <f>IF(N417="základní",J417,0)</f>
        <v>0</v>
      </c>
      <c r="BF417" s="259">
        <f>IF(N417="snížená",J417,0)</f>
        <v>0</v>
      </c>
      <c r="BG417" s="259">
        <f>IF(N417="zákl. přenesená",J417,0)</f>
        <v>0</v>
      </c>
      <c r="BH417" s="259">
        <f>IF(N417="sníž. přenesená",J417,0)</f>
        <v>0</v>
      </c>
      <c r="BI417" s="259">
        <f>IF(N417="nulová",J417,0)</f>
        <v>0</v>
      </c>
      <c r="BJ417" s="200" t="s">
        <v>75</v>
      </c>
      <c r="BK417" s="259">
        <f>ROUND(I417*H417,2)</f>
        <v>0</v>
      </c>
      <c r="BL417" s="200" t="s">
        <v>162</v>
      </c>
      <c r="BM417" s="258" t="s">
        <v>592</v>
      </c>
    </row>
    <row r="418" spans="2:65" s="204" customFormat="1" ht="19.5" x14ac:dyDescent="0.2">
      <c r="B418" s="203"/>
      <c r="D418" s="64" t="s">
        <v>164</v>
      </c>
      <c r="F418" s="65" t="s">
        <v>591</v>
      </c>
      <c r="I418" s="197"/>
      <c r="L418" s="203"/>
      <c r="M418" s="260"/>
      <c r="T418" s="213"/>
      <c r="AT418" s="200" t="s">
        <v>164</v>
      </c>
      <c r="AU418" s="200" t="s">
        <v>77</v>
      </c>
    </row>
    <row r="419" spans="2:65" s="69" customFormat="1" x14ac:dyDescent="0.2">
      <c r="B419" s="68"/>
      <c r="D419" s="64" t="s">
        <v>168</v>
      </c>
      <c r="E419" s="70" t="s">
        <v>18</v>
      </c>
      <c r="F419" s="71" t="s">
        <v>593</v>
      </c>
      <c r="H419" s="70" t="s">
        <v>18</v>
      </c>
      <c r="I419" s="72"/>
      <c r="L419" s="68"/>
      <c r="M419" s="73"/>
      <c r="T419" s="74"/>
      <c r="AT419" s="70" t="s">
        <v>168</v>
      </c>
      <c r="AU419" s="70" t="s">
        <v>77</v>
      </c>
      <c r="AV419" s="69" t="s">
        <v>75</v>
      </c>
      <c r="AW419" s="69" t="s">
        <v>29</v>
      </c>
      <c r="AX419" s="69" t="s">
        <v>67</v>
      </c>
      <c r="AY419" s="70" t="s">
        <v>155</v>
      </c>
    </row>
    <row r="420" spans="2:65" s="76" customFormat="1" x14ac:dyDescent="0.2">
      <c r="B420" s="75"/>
      <c r="D420" s="64" t="s">
        <v>168</v>
      </c>
      <c r="E420" s="77" t="s">
        <v>18</v>
      </c>
      <c r="F420" s="78" t="s">
        <v>75</v>
      </c>
      <c r="H420" s="79">
        <v>1</v>
      </c>
      <c r="I420" s="80"/>
      <c r="L420" s="75"/>
      <c r="M420" s="81"/>
      <c r="T420" s="82"/>
      <c r="AT420" s="77" t="s">
        <v>168</v>
      </c>
      <c r="AU420" s="77" t="s">
        <v>77</v>
      </c>
      <c r="AV420" s="76" t="s">
        <v>77</v>
      </c>
      <c r="AW420" s="76" t="s">
        <v>29</v>
      </c>
      <c r="AX420" s="76" t="s">
        <v>75</v>
      </c>
      <c r="AY420" s="77" t="s">
        <v>155</v>
      </c>
    </row>
    <row r="421" spans="2:65" s="204" customFormat="1" ht="24.2" customHeight="1" x14ac:dyDescent="0.2">
      <c r="B421" s="203"/>
      <c r="C421" s="91" t="s">
        <v>594</v>
      </c>
      <c r="D421" s="91" t="s">
        <v>487</v>
      </c>
      <c r="E421" s="92" t="s">
        <v>595</v>
      </c>
      <c r="F421" s="93" t="s">
        <v>596</v>
      </c>
      <c r="G421" s="94" t="s">
        <v>257</v>
      </c>
      <c r="H421" s="95">
        <v>63.26</v>
      </c>
      <c r="I421" s="96"/>
      <c r="J421" s="95">
        <f>ROUND(I421*H421,2)</f>
        <v>0</v>
      </c>
      <c r="K421" s="93" t="s">
        <v>161</v>
      </c>
      <c r="L421" s="261"/>
      <c r="M421" s="262" t="s">
        <v>18</v>
      </c>
      <c r="N421" s="263" t="s">
        <v>38</v>
      </c>
      <c r="P421" s="257">
        <f>O421*H421</f>
        <v>0</v>
      </c>
      <c r="Q421" s="257">
        <v>3.0000000000000001E-5</v>
      </c>
      <c r="R421" s="257">
        <f>Q421*H421</f>
        <v>1.8978000000000001E-3</v>
      </c>
      <c r="S421" s="257">
        <v>0</v>
      </c>
      <c r="T421" s="63">
        <f>S421*H421</f>
        <v>0</v>
      </c>
      <c r="AR421" s="258" t="s">
        <v>215</v>
      </c>
      <c r="AT421" s="258" t="s">
        <v>487</v>
      </c>
      <c r="AU421" s="258" t="s">
        <v>77</v>
      </c>
      <c r="AY421" s="200" t="s">
        <v>155</v>
      </c>
      <c r="BE421" s="259">
        <f>IF(N421="základní",J421,0)</f>
        <v>0</v>
      </c>
      <c r="BF421" s="259">
        <f>IF(N421="snížená",J421,0)</f>
        <v>0</v>
      </c>
      <c r="BG421" s="259">
        <f>IF(N421="zákl. přenesená",J421,0)</f>
        <v>0</v>
      </c>
      <c r="BH421" s="259">
        <f>IF(N421="sníž. přenesená",J421,0)</f>
        <v>0</v>
      </c>
      <c r="BI421" s="259">
        <f>IF(N421="nulová",J421,0)</f>
        <v>0</v>
      </c>
      <c r="BJ421" s="200" t="s">
        <v>75</v>
      </c>
      <c r="BK421" s="259">
        <f>ROUND(I421*H421,2)</f>
        <v>0</v>
      </c>
      <c r="BL421" s="200" t="s">
        <v>162</v>
      </c>
      <c r="BM421" s="258" t="s">
        <v>597</v>
      </c>
    </row>
    <row r="422" spans="2:65" s="204" customFormat="1" ht="19.5" x14ac:dyDescent="0.2">
      <c r="B422" s="203"/>
      <c r="D422" s="64" t="s">
        <v>164</v>
      </c>
      <c r="F422" s="65" t="s">
        <v>596</v>
      </c>
      <c r="I422" s="197"/>
      <c r="L422" s="203"/>
      <c r="M422" s="260"/>
      <c r="T422" s="213"/>
      <c r="AT422" s="200" t="s">
        <v>164</v>
      </c>
      <c r="AU422" s="200" t="s">
        <v>77</v>
      </c>
    </row>
    <row r="423" spans="2:65" s="76" customFormat="1" x14ac:dyDescent="0.2">
      <c r="B423" s="75"/>
      <c r="D423" s="64" t="s">
        <v>168</v>
      </c>
      <c r="E423" s="77" t="s">
        <v>18</v>
      </c>
      <c r="F423" s="78" t="s">
        <v>598</v>
      </c>
      <c r="H423" s="79">
        <v>63.26</v>
      </c>
      <c r="I423" s="80"/>
      <c r="L423" s="75"/>
      <c r="M423" s="81"/>
      <c r="T423" s="82"/>
      <c r="AT423" s="77" t="s">
        <v>168</v>
      </c>
      <c r="AU423" s="77" t="s">
        <v>77</v>
      </c>
      <c r="AV423" s="76" t="s">
        <v>77</v>
      </c>
      <c r="AW423" s="76" t="s">
        <v>29</v>
      </c>
      <c r="AX423" s="76" t="s">
        <v>75</v>
      </c>
      <c r="AY423" s="77" t="s">
        <v>155</v>
      </c>
    </row>
    <row r="424" spans="2:65" s="204" customFormat="1" ht="24.2" customHeight="1" x14ac:dyDescent="0.2">
      <c r="B424" s="203"/>
      <c r="C424" s="91" t="s">
        <v>599</v>
      </c>
      <c r="D424" s="91" t="s">
        <v>487</v>
      </c>
      <c r="E424" s="92" t="s">
        <v>600</v>
      </c>
      <c r="F424" s="93" t="s">
        <v>601</v>
      </c>
      <c r="G424" s="94" t="s">
        <v>257</v>
      </c>
      <c r="H424" s="95">
        <v>29.4</v>
      </c>
      <c r="I424" s="96"/>
      <c r="J424" s="95">
        <f>ROUND(I424*H424,2)</f>
        <v>0</v>
      </c>
      <c r="K424" s="93" t="s">
        <v>161</v>
      </c>
      <c r="L424" s="261"/>
      <c r="M424" s="262" t="s">
        <v>18</v>
      </c>
      <c r="N424" s="263" t="s">
        <v>38</v>
      </c>
      <c r="P424" s="257">
        <f>O424*H424</f>
        <v>0</v>
      </c>
      <c r="Q424" s="257">
        <v>5.0000000000000001E-4</v>
      </c>
      <c r="R424" s="257">
        <f>Q424*H424</f>
        <v>1.47E-2</v>
      </c>
      <c r="S424" s="257">
        <v>0</v>
      </c>
      <c r="T424" s="63">
        <f>S424*H424</f>
        <v>0</v>
      </c>
      <c r="AR424" s="258" t="s">
        <v>215</v>
      </c>
      <c r="AT424" s="258" t="s">
        <v>487</v>
      </c>
      <c r="AU424" s="258" t="s">
        <v>77</v>
      </c>
      <c r="AY424" s="200" t="s">
        <v>155</v>
      </c>
      <c r="BE424" s="259">
        <f>IF(N424="základní",J424,0)</f>
        <v>0</v>
      </c>
      <c r="BF424" s="259">
        <f>IF(N424="snížená",J424,0)</f>
        <v>0</v>
      </c>
      <c r="BG424" s="259">
        <f>IF(N424="zákl. přenesená",J424,0)</f>
        <v>0</v>
      </c>
      <c r="BH424" s="259">
        <f>IF(N424="sníž. přenesená",J424,0)</f>
        <v>0</v>
      </c>
      <c r="BI424" s="259">
        <f>IF(N424="nulová",J424,0)</f>
        <v>0</v>
      </c>
      <c r="BJ424" s="200" t="s">
        <v>75</v>
      </c>
      <c r="BK424" s="259">
        <f>ROUND(I424*H424,2)</f>
        <v>0</v>
      </c>
      <c r="BL424" s="200" t="s">
        <v>162</v>
      </c>
      <c r="BM424" s="258" t="s">
        <v>602</v>
      </c>
    </row>
    <row r="425" spans="2:65" s="204" customFormat="1" x14ac:dyDescent="0.2">
      <c r="B425" s="203"/>
      <c r="D425" s="64" t="s">
        <v>164</v>
      </c>
      <c r="F425" s="65" t="s">
        <v>601</v>
      </c>
      <c r="I425" s="197"/>
      <c r="L425" s="203"/>
      <c r="M425" s="260"/>
      <c r="T425" s="213"/>
      <c r="AT425" s="200" t="s">
        <v>164</v>
      </c>
      <c r="AU425" s="200" t="s">
        <v>77</v>
      </c>
    </row>
    <row r="426" spans="2:65" s="76" customFormat="1" x14ac:dyDescent="0.2">
      <c r="B426" s="75"/>
      <c r="D426" s="64" t="s">
        <v>168</v>
      </c>
      <c r="E426" s="77" t="s">
        <v>18</v>
      </c>
      <c r="F426" s="78" t="s">
        <v>603</v>
      </c>
      <c r="H426" s="79">
        <v>29.4</v>
      </c>
      <c r="I426" s="80"/>
      <c r="L426" s="75"/>
      <c r="M426" s="81"/>
      <c r="T426" s="82"/>
      <c r="AT426" s="77" t="s">
        <v>168</v>
      </c>
      <c r="AU426" s="77" t="s">
        <v>77</v>
      </c>
      <c r="AV426" s="76" t="s">
        <v>77</v>
      </c>
      <c r="AW426" s="76" t="s">
        <v>29</v>
      </c>
      <c r="AX426" s="76" t="s">
        <v>75</v>
      </c>
      <c r="AY426" s="77" t="s">
        <v>155</v>
      </c>
    </row>
    <row r="427" spans="2:65" s="204" customFormat="1" ht="33" customHeight="1" x14ac:dyDescent="0.2">
      <c r="B427" s="203"/>
      <c r="C427" s="57" t="s">
        <v>604</v>
      </c>
      <c r="D427" s="57" t="s">
        <v>157</v>
      </c>
      <c r="E427" s="58" t="s">
        <v>605</v>
      </c>
      <c r="F427" s="59" t="s">
        <v>606</v>
      </c>
      <c r="G427" s="60" t="s">
        <v>257</v>
      </c>
      <c r="H427" s="61">
        <v>2</v>
      </c>
      <c r="I427" s="62"/>
      <c r="J427" s="61">
        <f>ROUND(I427*H427,2)</f>
        <v>0</v>
      </c>
      <c r="K427" s="59" t="s">
        <v>161</v>
      </c>
      <c r="L427" s="203"/>
      <c r="M427" s="255" t="s">
        <v>18</v>
      </c>
      <c r="N427" s="256" t="s">
        <v>38</v>
      </c>
      <c r="P427" s="257">
        <f>O427*H427</f>
        <v>0</v>
      </c>
      <c r="Q427" s="257">
        <v>2.9E-4</v>
      </c>
      <c r="R427" s="257">
        <f>Q427*H427</f>
        <v>5.8E-4</v>
      </c>
      <c r="S427" s="257">
        <v>0</v>
      </c>
      <c r="T427" s="63">
        <f>S427*H427</f>
        <v>0</v>
      </c>
      <c r="AR427" s="258" t="s">
        <v>162</v>
      </c>
      <c r="AT427" s="258" t="s">
        <v>157</v>
      </c>
      <c r="AU427" s="258" t="s">
        <v>77</v>
      </c>
      <c r="AY427" s="200" t="s">
        <v>155</v>
      </c>
      <c r="BE427" s="259">
        <f>IF(N427="základní",J427,0)</f>
        <v>0</v>
      </c>
      <c r="BF427" s="259">
        <f>IF(N427="snížená",J427,0)</f>
        <v>0</v>
      </c>
      <c r="BG427" s="259">
        <f>IF(N427="zákl. přenesená",J427,0)</f>
        <v>0</v>
      </c>
      <c r="BH427" s="259">
        <f>IF(N427="sníž. přenesená",J427,0)</f>
        <v>0</v>
      </c>
      <c r="BI427" s="259">
        <f>IF(N427="nulová",J427,0)</f>
        <v>0</v>
      </c>
      <c r="BJ427" s="200" t="s">
        <v>75</v>
      </c>
      <c r="BK427" s="259">
        <f>ROUND(I427*H427,2)</f>
        <v>0</v>
      </c>
      <c r="BL427" s="200" t="s">
        <v>162</v>
      </c>
      <c r="BM427" s="258" t="s">
        <v>607</v>
      </c>
    </row>
    <row r="428" spans="2:65" s="204" customFormat="1" ht="29.25" x14ac:dyDescent="0.2">
      <c r="B428" s="203"/>
      <c r="D428" s="64" t="s">
        <v>164</v>
      </c>
      <c r="F428" s="65" t="s">
        <v>608</v>
      </c>
      <c r="I428" s="197"/>
      <c r="L428" s="203"/>
      <c r="M428" s="260"/>
      <c r="T428" s="213"/>
      <c r="AT428" s="200" t="s">
        <v>164</v>
      </c>
      <c r="AU428" s="200" t="s">
        <v>77</v>
      </c>
    </row>
    <row r="429" spans="2:65" s="204" customFormat="1" x14ac:dyDescent="0.2">
      <c r="B429" s="203"/>
      <c r="D429" s="66" t="s">
        <v>166</v>
      </c>
      <c r="F429" s="67" t="s">
        <v>609</v>
      </c>
      <c r="I429" s="197"/>
      <c r="L429" s="203"/>
      <c r="M429" s="260"/>
      <c r="T429" s="213"/>
      <c r="AT429" s="200" t="s">
        <v>166</v>
      </c>
      <c r="AU429" s="200" t="s">
        <v>77</v>
      </c>
    </row>
    <row r="430" spans="2:65" s="69" customFormat="1" x14ac:dyDescent="0.2">
      <c r="B430" s="68"/>
      <c r="D430" s="64" t="s">
        <v>168</v>
      </c>
      <c r="E430" s="70" t="s">
        <v>18</v>
      </c>
      <c r="F430" s="71" t="s">
        <v>370</v>
      </c>
      <c r="H430" s="70" t="s">
        <v>18</v>
      </c>
      <c r="I430" s="72"/>
      <c r="L430" s="68"/>
      <c r="M430" s="73"/>
      <c r="T430" s="74"/>
      <c r="AT430" s="70" t="s">
        <v>168</v>
      </c>
      <c r="AU430" s="70" t="s">
        <v>77</v>
      </c>
      <c r="AV430" s="69" t="s">
        <v>75</v>
      </c>
      <c r="AW430" s="69" t="s">
        <v>29</v>
      </c>
      <c r="AX430" s="69" t="s">
        <v>67</v>
      </c>
      <c r="AY430" s="70" t="s">
        <v>155</v>
      </c>
    </row>
    <row r="431" spans="2:65" s="69" customFormat="1" x14ac:dyDescent="0.2">
      <c r="B431" s="68"/>
      <c r="D431" s="64" t="s">
        <v>168</v>
      </c>
      <c r="E431" s="70" t="s">
        <v>18</v>
      </c>
      <c r="F431" s="71" t="s">
        <v>371</v>
      </c>
      <c r="H431" s="70" t="s">
        <v>18</v>
      </c>
      <c r="I431" s="72"/>
      <c r="L431" s="68"/>
      <c r="M431" s="73"/>
      <c r="T431" s="74"/>
      <c r="AT431" s="70" t="s">
        <v>168</v>
      </c>
      <c r="AU431" s="70" t="s">
        <v>77</v>
      </c>
      <c r="AV431" s="69" t="s">
        <v>75</v>
      </c>
      <c r="AW431" s="69" t="s">
        <v>29</v>
      </c>
      <c r="AX431" s="69" t="s">
        <v>67</v>
      </c>
      <c r="AY431" s="70" t="s">
        <v>155</v>
      </c>
    </row>
    <row r="432" spans="2:65" s="76" customFormat="1" x14ac:dyDescent="0.2">
      <c r="B432" s="75"/>
      <c r="D432" s="64" t="s">
        <v>168</v>
      </c>
      <c r="E432" s="77" t="s">
        <v>18</v>
      </c>
      <c r="F432" s="78" t="s">
        <v>610</v>
      </c>
      <c r="H432" s="79">
        <v>2</v>
      </c>
      <c r="I432" s="80"/>
      <c r="L432" s="75"/>
      <c r="M432" s="81"/>
      <c r="T432" s="82"/>
      <c r="AT432" s="77" t="s">
        <v>168</v>
      </c>
      <c r="AU432" s="77" t="s">
        <v>77</v>
      </c>
      <c r="AV432" s="76" t="s">
        <v>77</v>
      </c>
      <c r="AW432" s="76" t="s">
        <v>29</v>
      </c>
      <c r="AX432" s="76" t="s">
        <v>75</v>
      </c>
      <c r="AY432" s="77" t="s">
        <v>155</v>
      </c>
    </row>
    <row r="433" spans="2:65" s="204" customFormat="1" ht="24.2" customHeight="1" x14ac:dyDescent="0.2">
      <c r="B433" s="203"/>
      <c r="C433" s="57" t="s">
        <v>611</v>
      </c>
      <c r="D433" s="57" t="s">
        <v>157</v>
      </c>
      <c r="E433" s="58" t="s">
        <v>612</v>
      </c>
      <c r="F433" s="59" t="s">
        <v>613</v>
      </c>
      <c r="G433" s="60" t="s">
        <v>257</v>
      </c>
      <c r="H433" s="61">
        <v>11.72</v>
      </c>
      <c r="I433" s="62"/>
      <c r="J433" s="61">
        <f>ROUND(I433*H433,2)</f>
        <v>0</v>
      </c>
      <c r="K433" s="59" t="s">
        <v>161</v>
      </c>
      <c r="L433" s="203"/>
      <c r="M433" s="255" t="s">
        <v>18</v>
      </c>
      <c r="N433" s="256" t="s">
        <v>38</v>
      </c>
      <c r="P433" s="257">
        <f>O433*H433</f>
        <v>0</v>
      </c>
      <c r="Q433" s="257">
        <v>2.1000000000000001E-4</v>
      </c>
      <c r="R433" s="257">
        <f>Q433*H433</f>
        <v>2.4612000000000002E-3</v>
      </c>
      <c r="S433" s="257">
        <v>0</v>
      </c>
      <c r="T433" s="63">
        <f>S433*H433</f>
        <v>0</v>
      </c>
      <c r="AR433" s="258" t="s">
        <v>162</v>
      </c>
      <c r="AT433" s="258" t="s">
        <v>157</v>
      </c>
      <c r="AU433" s="258" t="s">
        <v>77</v>
      </c>
      <c r="AY433" s="200" t="s">
        <v>155</v>
      </c>
      <c r="BE433" s="259">
        <f>IF(N433="základní",J433,0)</f>
        <v>0</v>
      </c>
      <c r="BF433" s="259">
        <f>IF(N433="snížená",J433,0)</f>
        <v>0</v>
      </c>
      <c r="BG433" s="259">
        <f>IF(N433="zákl. přenesená",J433,0)</f>
        <v>0</v>
      </c>
      <c r="BH433" s="259">
        <f>IF(N433="sníž. přenesená",J433,0)</f>
        <v>0</v>
      </c>
      <c r="BI433" s="259">
        <f>IF(N433="nulová",J433,0)</f>
        <v>0</v>
      </c>
      <c r="BJ433" s="200" t="s">
        <v>75</v>
      </c>
      <c r="BK433" s="259">
        <f>ROUND(I433*H433,2)</f>
        <v>0</v>
      </c>
      <c r="BL433" s="200" t="s">
        <v>162</v>
      </c>
      <c r="BM433" s="258" t="s">
        <v>614</v>
      </c>
    </row>
    <row r="434" spans="2:65" s="204" customFormat="1" ht="19.5" x14ac:dyDescent="0.2">
      <c r="B434" s="203"/>
      <c r="D434" s="64" t="s">
        <v>164</v>
      </c>
      <c r="F434" s="65" t="s">
        <v>615</v>
      </c>
      <c r="I434" s="197"/>
      <c r="L434" s="203"/>
      <c r="M434" s="260"/>
      <c r="T434" s="213"/>
      <c r="AT434" s="200" t="s">
        <v>164</v>
      </c>
      <c r="AU434" s="200" t="s">
        <v>77</v>
      </c>
    </row>
    <row r="435" spans="2:65" s="204" customFormat="1" x14ac:dyDescent="0.2">
      <c r="B435" s="203"/>
      <c r="D435" s="66" t="s">
        <v>166</v>
      </c>
      <c r="F435" s="67" t="s">
        <v>616</v>
      </c>
      <c r="I435" s="197"/>
      <c r="L435" s="203"/>
      <c r="M435" s="260"/>
      <c r="T435" s="213"/>
      <c r="AT435" s="200" t="s">
        <v>166</v>
      </c>
      <c r="AU435" s="200" t="s">
        <v>77</v>
      </c>
    </row>
    <row r="436" spans="2:65" s="69" customFormat="1" x14ac:dyDescent="0.2">
      <c r="B436" s="68"/>
      <c r="D436" s="64" t="s">
        <v>168</v>
      </c>
      <c r="E436" s="70" t="s">
        <v>18</v>
      </c>
      <c r="F436" s="71" t="s">
        <v>617</v>
      </c>
      <c r="H436" s="70" t="s">
        <v>18</v>
      </c>
      <c r="I436" s="72"/>
      <c r="L436" s="68"/>
      <c r="M436" s="73"/>
      <c r="T436" s="74"/>
      <c r="AT436" s="70" t="s">
        <v>168</v>
      </c>
      <c r="AU436" s="70" t="s">
        <v>77</v>
      </c>
      <c r="AV436" s="69" t="s">
        <v>75</v>
      </c>
      <c r="AW436" s="69" t="s">
        <v>29</v>
      </c>
      <c r="AX436" s="69" t="s">
        <v>67</v>
      </c>
      <c r="AY436" s="70" t="s">
        <v>155</v>
      </c>
    </row>
    <row r="437" spans="2:65" s="76" customFormat="1" x14ac:dyDescent="0.2">
      <c r="B437" s="75"/>
      <c r="D437" s="64" t="s">
        <v>168</v>
      </c>
      <c r="E437" s="77" t="s">
        <v>18</v>
      </c>
      <c r="F437" s="78" t="s">
        <v>618</v>
      </c>
      <c r="H437" s="79">
        <v>11.72</v>
      </c>
      <c r="I437" s="80"/>
      <c r="L437" s="75"/>
      <c r="M437" s="81"/>
      <c r="T437" s="82"/>
      <c r="AT437" s="77" t="s">
        <v>168</v>
      </c>
      <c r="AU437" s="77" t="s">
        <v>77</v>
      </c>
      <c r="AV437" s="76" t="s">
        <v>77</v>
      </c>
      <c r="AW437" s="76" t="s">
        <v>29</v>
      </c>
      <c r="AX437" s="76" t="s">
        <v>75</v>
      </c>
      <c r="AY437" s="77" t="s">
        <v>155</v>
      </c>
    </row>
    <row r="438" spans="2:65" s="204" customFormat="1" ht="37.9" customHeight="1" x14ac:dyDescent="0.2">
      <c r="B438" s="203"/>
      <c r="C438" s="57" t="s">
        <v>619</v>
      </c>
      <c r="D438" s="57" t="s">
        <v>157</v>
      </c>
      <c r="E438" s="58" t="s">
        <v>620</v>
      </c>
      <c r="F438" s="59" t="s">
        <v>621</v>
      </c>
      <c r="G438" s="60" t="s">
        <v>257</v>
      </c>
      <c r="H438" s="61">
        <v>28.4</v>
      </c>
      <c r="I438" s="62"/>
      <c r="J438" s="61">
        <f>ROUND(I438*H438,2)</f>
        <v>0</v>
      </c>
      <c r="K438" s="59" t="s">
        <v>18</v>
      </c>
      <c r="L438" s="203"/>
      <c r="M438" s="255" t="s">
        <v>18</v>
      </c>
      <c r="N438" s="256" t="s">
        <v>38</v>
      </c>
      <c r="P438" s="257">
        <f>O438*H438</f>
        <v>0</v>
      </c>
      <c r="Q438" s="257">
        <v>0</v>
      </c>
      <c r="R438" s="257">
        <f>Q438*H438</f>
        <v>0</v>
      </c>
      <c r="S438" s="257">
        <v>0</v>
      </c>
      <c r="T438" s="63">
        <f>S438*H438</f>
        <v>0</v>
      </c>
      <c r="AR438" s="258" t="s">
        <v>162</v>
      </c>
      <c r="AT438" s="258" t="s">
        <v>157</v>
      </c>
      <c r="AU438" s="258" t="s">
        <v>77</v>
      </c>
      <c r="AY438" s="200" t="s">
        <v>155</v>
      </c>
      <c r="BE438" s="259">
        <f>IF(N438="základní",J438,0)</f>
        <v>0</v>
      </c>
      <c r="BF438" s="259">
        <f>IF(N438="snížená",J438,0)</f>
        <v>0</v>
      </c>
      <c r="BG438" s="259">
        <f>IF(N438="zákl. přenesená",J438,0)</f>
        <v>0</v>
      </c>
      <c r="BH438" s="259">
        <f>IF(N438="sníž. přenesená",J438,0)</f>
        <v>0</v>
      </c>
      <c r="BI438" s="259">
        <f>IF(N438="nulová",J438,0)</f>
        <v>0</v>
      </c>
      <c r="BJ438" s="200" t="s">
        <v>75</v>
      </c>
      <c r="BK438" s="259">
        <f>ROUND(I438*H438,2)</f>
        <v>0</v>
      </c>
      <c r="BL438" s="200" t="s">
        <v>162</v>
      </c>
      <c r="BM438" s="258" t="s">
        <v>622</v>
      </c>
    </row>
    <row r="439" spans="2:65" s="204" customFormat="1" ht="19.5" x14ac:dyDescent="0.2">
      <c r="B439" s="203"/>
      <c r="D439" s="64" t="s">
        <v>164</v>
      </c>
      <c r="F439" s="65" t="s">
        <v>621</v>
      </c>
      <c r="I439" s="197"/>
      <c r="L439" s="203"/>
      <c r="M439" s="260"/>
      <c r="T439" s="213"/>
      <c r="AT439" s="200" t="s">
        <v>164</v>
      </c>
      <c r="AU439" s="200" t="s">
        <v>77</v>
      </c>
    </row>
    <row r="440" spans="2:65" s="76" customFormat="1" x14ac:dyDescent="0.2">
      <c r="B440" s="75"/>
      <c r="D440" s="64" t="s">
        <v>168</v>
      </c>
      <c r="E440" s="77" t="s">
        <v>18</v>
      </c>
      <c r="F440" s="78" t="s">
        <v>623</v>
      </c>
      <c r="H440" s="79">
        <v>28.4</v>
      </c>
      <c r="I440" s="80"/>
      <c r="L440" s="75"/>
      <c r="M440" s="81"/>
      <c r="T440" s="82"/>
      <c r="AT440" s="77" t="s">
        <v>168</v>
      </c>
      <c r="AU440" s="77" t="s">
        <v>77</v>
      </c>
      <c r="AV440" s="76" t="s">
        <v>77</v>
      </c>
      <c r="AW440" s="76" t="s">
        <v>29</v>
      </c>
      <c r="AX440" s="76" t="s">
        <v>75</v>
      </c>
      <c r="AY440" s="77" t="s">
        <v>155</v>
      </c>
    </row>
    <row r="441" spans="2:65" s="204" customFormat="1" ht="33" customHeight="1" x14ac:dyDescent="0.2">
      <c r="B441" s="203"/>
      <c r="C441" s="57" t="s">
        <v>624</v>
      </c>
      <c r="D441" s="57" t="s">
        <v>157</v>
      </c>
      <c r="E441" s="58" t="s">
        <v>625</v>
      </c>
      <c r="F441" s="59" t="s">
        <v>626</v>
      </c>
      <c r="G441" s="60" t="s">
        <v>160</v>
      </c>
      <c r="H441" s="61">
        <v>0.38</v>
      </c>
      <c r="I441" s="62"/>
      <c r="J441" s="61">
        <f>ROUND(I441*H441,2)</f>
        <v>0</v>
      </c>
      <c r="K441" s="59" t="s">
        <v>161</v>
      </c>
      <c r="L441" s="203"/>
      <c r="M441" s="255" t="s">
        <v>18</v>
      </c>
      <c r="N441" s="256" t="s">
        <v>38</v>
      </c>
      <c r="P441" s="257">
        <f>O441*H441</f>
        <v>0</v>
      </c>
      <c r="Q441" s="257">
        <v>2.3010199999999998</v>
      </c>
      <c r="R441" s="257">
        <f>Q441*H441</f>
        <v>0.87438759999999993</v>
      </c>
      <c r="S441" s="257">
        <v>0</v>
      </c>
      <c r="T441" s="63">
        <f>S441*H441</f>
        <v>0</v>
      </c>
      <c r="AR441" s="258" t="s">
        <v>162</v>
      </c>
      <c r="AT441" s="258" t="s">
        <v>157</v>
      </c>
      <c r="AU441" s="258" t="s">
        <v>77</v>
      </c>
      <c r="AY441" s="200" t="s">
        <v>155</v>
      </c>
      <c r="BE441" s="259">
        <f>IF(N441="základní",J441,0)</f>
        <v>0</v>
      </c>
      <c r="BF441" s="259">
        <f>IF(N441="snížená",J441,0)</f>
        <v>0</v>
      </c>
      <c r="BG441" s="259">
        <f>IF(N441="zákl. přenesená",J441,0)</f>
        <v>0</v>
      </c>
      <c r="BH441" s="259">
        <f>IF(N441="sníž. přenesená",J441,0)</f>
        <v>0</v>
      </c>
      <c r="BI441" s="259">
        <f>IF(N441="nulová",J441,0)</f>
        <v>0</v>
      </c>
      <c r="BJ441" s="200" t="s">
        <v>75</v>
      </c>
      <c r="BK441" s="259">
        <f>ROUND(I441*H441,2)</f>
        <v>0</v>
      </c>
      <c r="BL441" s="200" t="s">
        <v>162</v>
      </c>
      <c r="BM441" s="258" t="s">
        <v>627</v>
      </c>
    </row>
    <row r="442" spans="2:65" s="204" customFormat="1" ht="19.5" x14ac:dyDescent="0.2">
      <c r="B442" s="203"/>
      <c r="D442" s="64" t="s">
        <v>164</v>
      </c>
      <c r="F442" s="65" t="s">
        <v>628</v>
      </c>
      <c r="I442" s="197"/>
      <c r="L442" s="203"/>
      <c r="M442" s="260"/>
      <c r="T442" s="213"/>
      <c r="AT442" s="200" t="s">
        <v>164</v>
      </c>
      <c r="AU442" s="200" t="s">
        <v>77</v>
      </c>
    </row>
    <row r="443" spans="2:65" s="204" customFormat="1" x14ac:dyDescent="0.2">
      <c r="B443" s="203"/>
      <c r="D443" s="66" t="s">
        <v>166</v>
      </c>
      <c r="F443" s="67" t="s">
        <v>629</v>
      </c>
      <c r="I443" s="197"/>
      <c r="L443" s="203"/>
      <c r="M443" s="260"/>
      <c r="T443" s="213"/>
      <c r="AT443" s="200" t="s">
        <v>166</v>
      </c>
      <c r="AU443" s="200" t="s">
        <v>77</v>
      </c>
    </row>
    <row r="444" spans="2:65" s="69" customFormat="1" x14ac:dyDescent="0.2">
      <c r="B444" s="68"/>
      <c r="D444" s="64" t="s">
        <v>168</v>
      </c>
      <c r="E444" s="70" t="s">
        <v>18</v>
      </c>
      <c r="F444" s="71" t="s">
        <v>221</v>
      </c>
      <c r="H444" s="70" t="s">
        <v>18</v>
      </c>
      <c r="I444" s="72"/>
      <c r="L444" s="68"/>
      <c r="M444" s="73"/>
      <c r="T444" s="74"/>
      <c r="AT444" s="70" t="s">
        <v>168</v>
      </c>
      <c r="AU444" s="70" t="s">
        <v>77</v>
      </c>
      <c r="AV444" s="69" t="s">
        <v>75</v>
      </c>
      <c r="AW444" s="69" t="s">
        <v>29</v>
      </c>
      <c r="AX444" s="69" t="s">
        <v>67</v>
      </c>
      <c r="AY444" s="70" t="s">
        <v>155</v>
      </c>
    </row>
    <row r="445" spans="2:65" s="69" customFormat="1" x14ac:dyDescent="0.2">
      <c r="B445" s="68"/>
      <c r="D445" s="64" t="s">
        <v>168</v>
      </c>
      <c r="E445" s="70" t="s">
        <v>18</v>
      </c>
      <c r="F445" s="71" t="s">
        <v>630</v>
      </c>
      <c r="H445" s="70" t="s">
        <v>18</v>
      </c>
      <c r="I445" s="72"/>
      <c r="L445" s="68"/>
      <c r="M445" s="73"/>
      <c r="T445" s="74"/>
      <c r="AT445" s="70" t="s">
        <v>168</v>
      </c>
      <c r="AU445" s="70" t="s">
        <v>77</v>
      </c>
      <c r="AV445" s="69" t="s">
        <v>75</v>
      </c>
      <c r="AW445" s="69" t="s">
        <v>29</v>
      </c>
      <c r="AX445" s="69" t="s">
        <v>67</v>
      </c>
      <c r="AY445" s="70" t="s">
        <v>155</v>
      </c>
    </row>
    <row r="446" spans="2:65" s="76" customFormat="1" x14ac:dyDescent="0.2">
      <c r="B446" s="75"/>
      <c r="D446" s="64" t="s">
        <v>168</v>
      </c>
      <c r="E446" s="77" t="s">
        <v>18</v>
      </c>
      <c r="F446" s="78" t="s">
        <v>631</v>
      </c>
      <c r="H446" s="79">
        <v>0.38</v>
      </c>
      <c r="I446" s="80"/>
      <c r="L446" s="75"/>
      <c r="M446" s="81"/>
      <c r="T446" s="82"/>
      <c r="AT446" s="77" t="s">
        <v>168</v>
      </c>
      <c r="AU446" s="77" t="s">
        <v>77</v>
      </c>
      <c r="AV446" s="76" t="s">
        <v>77</v>
      </c>
      <c r="AW446" s="76" t="s">
        <v>29</v>
      </c>
      <c r="AX446" s="76" t="s">
        <v>75</v>
      </c>
      <c r="AY446" s="77" t="s">
        <v>155</v>
      </c>
    </row>
    <row r="447" spans="2:65" s="204" customFormat="1" ht="33" customHeight="1" x14ac:dyDescent="0.2">
      <c r="B447" s="203"/>
      <c r="C447" s="57" t="s">
        <v>632</v>
      </c>
      <c r="D447" s="57" t="s">
        <v>157</v>
      </c>
      <c r="E447" s="58" t="s">
        <v>633</v>
      </c>
      <c r="F447" s="59" t="s">
        <v>634</v>
      </c>
      <c r="G447" s="60" t="s">
        <v>160</v>
      </c>
      <c r="H447" s="61">
        <v>0.93</v>
      </c>
      <c r="I447" s="62"/>
      <c r="J447" s="61">
        <f>ROUND(I447*H447,2)</f>
        <v>0</v>
      </c>
      <c r="K447" s="59" t="s">
        <v>161</v>
      </c>
      <c r="L447" s="203"/>
      <c r="M447" s="255" t="s">
        <v>18</v>
      </c>
      <c r="N447" s="256" t="s">
        <v>38</v>
      </c>
      <c r="P447" s="257">
        <f>O447*H447</f>
        <v>0</v>
      </c>
      <c r="Q447" s="257">
        <v>2.5018699999999998</v>
      </c>
      <c r="R447" s="257">
        <f>Q447*H447</f>
        <v>2.3267391000000002</v>
      </c>
      <c r="S447" s="257">
        <v>0</v>
      </c>
      <c r="T447" s="63">
        <f>S447*H447</f>
        <v>0</v>
      </c>
      <c r="AR447" s="258" t="s">
        <v>162</v>
      </c>
      <c r="AT447" s="258" t="s">
        <v>157</v>
      </c>
      <c r="AU447" s="258" t="s">
        <v>77</v>
      </c>
      <c r="AY447" s="200" t="s">
        <v>155</v>
      </c>
      <c r="BE447" s="259">
        <f>IF(N447="základní",J447,0)</f>
        <v>0</v>
      </c>
      <c r="BF447" s="259">
        <f>IF(N447="snížená",J447,0)</f>
        <v>0</v>
      </c>
      <c r="BG447" s="259">
        <f>IF(N447="zákl. přenesená",J447,0)</f>
        <v>0</v>
      </c>
      <c r="BH447" s="259">
        <f>IF(N447="sníž. přenesená",J447,0)</f>
        <v>0</v>
      </c>
      <c r="BI447" s="259">
        <f>IF(N447="nulová",J447,0)</f>
        <v>0</v>
      </c>
      <c r="BJ447" s="200" t="s">
        <v>75</v>
      </c>
      <c r="BK447" s="259">
        <f>ROUND(I447*H447,2)</f>
        <v>0</v>
      </c>
      <c r="BL447" s="200" t="s">
        <v>162</v>
      </c>
      <c r="BM447" s="258" t="s">
        <v>635</v>
      </c>
    </row>
    <row r="448" spans="2:65" s="204" customFormat="1" ht="19.5" x14ac:dyDescent="0.2">
      <c r="B448" s="203"/>
      <c r="D448" s="64" t="s">
        <v>164</v>
      </c>
      <c r="F448" s="65" t="s">
        <v>636</v>
      </c>
      <c r="I448" s="197"/>
      <c r="L448" s="203"/>
      <c r="M448" s="260"/>
      <c r="T448" s="213"/>
      <c r="AT448" s="200" t="s">
        <v>164</v>
      </c>
      <c r="AU448" s="200" t="s">
        <v>77</v>
      </c>
    </row>
    <row r="449" spans="2:65" s="204" customFormat="1" x14ac:dyDescent="0.2">
      <c r="B449" s="203"/>
      <c r="D449" s="66" t="s">
        <v>166</v>
      </c>
      <c r="F449" s="67" t="s">
        <v>637</v>
      </c>
      <c r="I449" s="197"/>
      <c r="L449" s="203"/>
      <c r="M449" s="260"/>
      <c r="T449" s="213"/>
      <c r="AT449" s="200" t="s">
        <v>166</v>
      </c>
      <c r="AU449" s="200" t="s">
        <v>77</v>
      </c>
    </row>
    <row r="450" spans="2:65" s="69" customFormat="1" x14ac:dyDescent="0.2">
      <c r="B450" s="68"/>
      <c r="D450" s="64" t="s">
        <v>168</v>
      </c>
      <c r="E450" s="70" t="s">
        <v>18</v>
      </c>
      <c r="F450" s="71" t="s">
        <v>221</v>
      </c>
      <c r="H450" s="70" t="s">
        <v>18</v>
      </c>
      <c r="I450" s="72"/>
      <c r="L450" s="68"/>
      <c r="M450" s="73"/>
      <c r="T450" s="74"/>
      <c r="AT450" s="70" t="s">
        <v>168</v>
      </c>
      <c r="AU450" s="70" t="s">
        <v>77</v>
      </c>
      <c r="AV450" s="69" t="s">
        <v>75</v>
      </c>
      <c r="AW450" s="69" t="s">
        <v>29</v>
      </c>
      <c r="AX450" s="69" t="s">
        <v>67</v>
      </c>
      <c r="AY450" s="70" t="s">
        <v>155</v>
      </c>
    </row>
    <row r="451" spans="2:65" s="69" customFormat="1" x14ac:dyDescent="0.2">
      <c r="B451" s="68"/>
      <c r="D451" s="64" t="s">
        <v>168</v>
      </c>
      <c r="E451" s="70" t="s">
        <v>18</v>
      </c>
      <c r="F451" s="71" t="s">
        <v>638</v>
      </c>
      <c r="H451" s="70" t="s">
        <v>18</v>
      </c>
      <c r="I451" s="72"/>
      <c r="L451" s="68"/>
      <c r="M451" s="73"/>
      <c r="T451" s="74"/>
      <c r="AT451" s="70" t="s">
        <v>168</v>
      </c>
      <c r="AU451" s="70" t="s">
        <v>77</v>
      </c>
      <c r="AV451" s="69" t="s">
        <v>75</v>
      </c>
      <c r="AW451" s="69" t="s">
        <v>29</v>
      </c>
      <c r="AX451" s="69" t="s">
        <v>67</v>
      </c>
      <c r="AY451" s="70" t="s">
        <v>155</v>
      </c>
    </row>
    <row r="452" spans="2:65" s="69" customFormat="1" x14ac:dyDescent="0.2">
      <c r="B452" s="68"/>
      <c r="D452" s="64" t="s">
        <v>168</v>
      </c>
      <c r="E452" s="70" t="s">
        <v>18</v>
      </c>
      <c r="F452" s="71" t="s">
        <v>639</v>
      </c>
      <c r="H452" s="70" t="s">
        <v>18</v>
      </c>
      <c r="I452" s="72"/>
      <c r="L452" s="68"/>
      <c r="M452" s="73"/>
      <c r="T452" s="74"/>
      <c r="AT452" s="70" t="s">
        <v>168</v>
      </c>
      <c r="AU452" s="70" t="s">
        <v>77</v>
      </c>
      <c r="AV452" s="69" t="s">
        <v>75</v>
      </c>
      <c r="AW452" s="69" t="s">
        <v>29</v>
      </c>
      <c r="AX452" s="69" t="s">
        <v>67</v>
      </c>
      <c r="AY452" s="70" t="s">
        <v>155</v>
      </c>
    </row>
    <row r="453" spans="2:65" s="76" customFormat="1" x14ac:dyDescent="0.2">
      <c r="B453" s="75"/>
      <c r="D453" s="64" t="s">
        <v>168</v>
      </c>
      <c r="E453" s="77" t="s">
        <v>18</v>
      </c>
      <c r="F453" s="78" t="s">
        <v>640</v>
      </c>
      <c r="H453" s="79">
        <v>0.93</v>
      </c>
      <c r="I453" s="80"/>
      <c r="L453" s="75"/>
      <c r="M453" s="81"/>
      <c r="T453" s="82"/>
      <c r="AT453" s="77" t="s">
        <v>168</v>
      </c>
      <c r="AU453" s="77" t="s">
        <v>77</v>
      </c>
      <c r="AV453" s="76" t="s">
        <v>77</v>
      </c>
      <c r="AW453" s="76" t="s">
        <v>29</v>
      </c>
      <c r="AX453" s="76" t="s">
        <v>75</v>
      </c>
      <c r="AY453" s="77" t="s">
        <v>155</v>
      </c>
    </row>
    <row r="454" spans="2:65" s="204" customFormat="1" ht="33" customHeight="1" x14ac:dyDescent="0.2">
      <c r="B454" s="203"/>
      <c r="C454" s="57" t="s">
        <v>641</v>
      </c>
      <c r="D454" s="57" t="s">
        <v>157</v>
      </c>
      <c r="E454" s="58" t="s">
        <v>642</v>
      </c>
      <c r="F454" s="59" t="s">
        <v>643</v>
      </c>
      <c r="G454" s="60" t="s">
        <v>160</v>
      </c>
      <c r="H454" s="61">
        <v>6.39</v>
      </c>
      <c r="I454" s="62"/>
      <c r="J454" s="61">
        <f>ROUND(I454*H454,2)</f>
        <v>0</v>
      </c>
      <c r="K454" s="59" t="s">
        <v>161</v>
      </c>
      <c r="L454" s="203"/>
      <c r="M454" s="255" t="s">
        <v>18</v>
      </c>
      <c r="N454" s="256" t="s">
        <v>38</v>
      </c>
      <c r="P454" s="257">
        <f>O454*H454</f>
        <v>0</v>
      </c>
      <c r="Q454" s="257">
        <v>2.3010199999999998</v>
      </c>
      <c r="R454" s="257">
        <f>Q454*H454</f>
        <v>14.703517799999998</v>
      </c>
      <c r="S454" s="257">
        <v>0</v>
      </c>
      <c r="T454" s="63">
        <f>S454*H454</f>
        <v>0</v>
      </c>
      <c r="AR454" s="258" t="s">
        <v>162</v>
      </c>
      <c r="AT454" s="258" t="s">
        <v>157</v>
      </c>
      <c r="AU454" s="258" t="s">
        <v>77</v>
      </c>
      <c r="AY454" s="200" t="s">
        <v>155</v>
      </c>
      <c r="BE454" s="259">
        <f>IF(N454="základní",J454,0)</f>
        <v>0</v>
      </c>
      <c r="BF454" s="259">
        <f>IF(N454="snížená",J454,0)</f>
        <v>0</v>
      </c>
      <c r="BG454" s="259">
        <f>IF(N454="zákl. přenesená",J454,0)</f>
        <v>0</v>
      </c>
      <c r="BH454" s="259">
        <f>IF(N454="sníž. přenesená",J454,0)</f>
        <v>0</v>
      </c>
      <c r="BI454" s="259">
        <f>IF(N454="nulová",J454,0)</f>
        <v>0</v>
      </c>
      <c r="BJ454" s="200" t="s">
        <v>75</v>
      </c>
      <c r="BK454" s="259">
        <f>ROUND(I454*H454,2)</f>
        <v>0</v>
      </c>
      <c r="BL454" s="200" t="s">
        <v>162</v>
      </c>
      <c r="BM454" s="258" t="s">
        <v>644</v>
      </c>
    </row>
    <row r="455" spans="2:65" s="204" customFormat="1" ht="19.5" x14ac:dyDescent="0.2">
      <c r="B455" s="203"/>
      <c r="D455" s="64" t="s">
        <v>164</v>
      </c>
      <c r="F455" s="65" t="s">
        <v>645</v>
      </c>
      <c r="I455" s="197"/>
      <c r="L455" s="203"/>
      <c r="M455" s="260"/>
      <c r="T455" s="213"/>
      <c r="AT455" s="200" t="s">
        <v>164</v>
      </c>
      <c r="AU455" s="200" t="s">
        <v>77</v>
      </c>
    </row>
    <row r="456" spans="2:65" s="204" customFormat="1" x14ac:dyDescent="0.2">
      <c r="B456" s="203"/>
      <c r="D456" s="66" t="s">
        <v>166</v>
      </c>
      <c r="F456" s="67" t="s">
        <v>646</v>
      </c>
      <c r="I456" s="197"/>
      <c r="L456" s="203"/>
      <c r="M456" s="260"/>
      <c r="T456" s="213"/>
      <c r="AT456" s="200" t="s">
        <v>166</v>
      </c>
      <c r="AU456" s="200" t="s">
        <v>77</v>
      </c>
    </row>
    <row r="457" spans="2:65" s="69" customFormat="1" x14ac:dyDescent="0.2">
      <c r="B457" s="68"/>
      <c r="D457" s="64" t="s">
        <v>168</v>
      </c>
      <c r="E457" s="70" t="s">
        <v>18</v>
      </c>
      <c r="F457" s="71" t="s">
        <v>647</v>
      </c>
      <c r="H457" s="70" t="s">
        <v>18</v>
      </c>
      <c r="I457" s="72"/>
      <c r="L457" s="68"/>
      <c r="M457" s="73"/>
      <c r="T457" s="74"/>
      <c r="AT457" s="70" t="s">
        <v>168</v>
      </c>
      <c r="AU457" s="70" t="s">
        <v>77</v>
      </c>
      <c r="AV457" s="69" t="s">
        <v>75</v>
      </c>
      <c r="AW457" s="69" t="s">
        <v>29</v>
      </c>
      <c r="AX457" s="69" t="s">
        <v>67</v>
      </c>
      <c r="AY457" s="70" t="s">
        <v>155</v>
      </c>
    </row>
    <row r="458" spans="2:65" s="76" customFormat="1" x14ac:dyDescent="0.2">
      <c r="B458" s="75"/>
      <c r="D458" s="64" t="s">
        <v>168</v>
      </c>
      <c r="E458" s="77" t="s">
        <v>18</v>
      </c>
      <c r="F458" s="78" t="s">
        <v>648</v>
      </c>
      <c r="H458" s="79">
        <v>6.39</v>
      </c>
      <c r="I458" s="80"/>
      <c r="L458" s="75"/>
      <c r="M458" s="81"/>
      <c r="T458" s="82"/>
      <c r="AT458" s="77" t="s">
        <v>168</v>
      </c>
      <c r="AU458" s="77" t="s">
        <v>77</v>
      </c>
      <c r="AV458" s="76" t="s">
        <v>77</v>
      </c>
      <c r="AW458" s="76" t="s">
        <v>29</v>
      </c>
      <c r="AX458" s="76" t="s">
        <v>75</v>
      </c>
      <c r="AY458" s="77" t="s">
        <v>155</v>
      </c>
    </row>
    <row r="459" spans="2:65" s="204" customFormat="1" ht="33" customHeight="1" x14ac:dyDescent="0.2">
      <c r="B459" s="203"/>
      <c r="C459" s="57" t="s">
        <v>649</v>
      </c>
      <c r="D459" s="57" t="s">
        <v>157</v>
      </c>
      <c r="E459" s="58" t="s">
        <v>650</v>
      </c>
      <c r="F459" s="59" t="s">
        <v>651</v>
      </c>
      <c r="G459" s="60" t="s">
        <v>160</v>
      </c>
      <c r="H459" s="61">
        <v>7.32</v>
      </c>
      <c r="I459" s="62"/>
      <c r="J459" s="61">
        <f>ROUND(I459*H459,2)</f>
        <v>0</v>
      </c>
      <c r="K459" s="59" t="s">
        <v>161</v>
      </c>
      <c r="L459" s="203"/>
      <c r="M459" s="255" t="s">
        <v>18</v>
      </c>
      <c r="N459" s="256" t="s">
        <v>38</v>
      </c>
      <c r="P459" s="257">
        <f>O459*H459</f>
        <v>0</v>
      </c>
      <c r="Q459" s="257">
        <v>0</v>
      </c>
      <c r="R459" s="257">
        <f>Q459*H459</f>
        <v>0</v>
      </c>
      <c r="S459" s="257">
        <v>0</v>
      </c>
      <c r="T459" s="63">
        <f>S459*H459</f>
        <v>0</v>
      </c>
      <c r="AR459" s="258" t="s">
        <v>162</v>
      </c>
      <c r="AT459" s="258" t="s">
        <v>157</v>
      </c>
      <c r="AU459" s="258" t="s">
        <v>77</v>
      </c>
      <c r="AY459" s="200" t="s">
        <v>155</v>
      </c>
      <c r="BE459" s="259">
        <f>IF(N459="základní",J459,0)</f>
        <v>0</v>
      </c>
      <c r="BF459" s="259">
        <f>IF(N459="snížená",J459,0)</f>
        <v>0</v>
      </c>
      <c r="BG459" s="259">
        <f>IF(N459="zákl. přenesená",J459,0)</f>
        <v>0</v>
      </c>
      <c r="BH459" s="259">
        <f>IF(N459="sníž. přenesená",J459,0)</f>
        <v>0</v>
      </c>
      <c r="BI459" s="259">
        <f>IF(N459="nulová",J459,0)</f>
        <v>0</v>
      </c>
      <c r="BJ459" s="200" t="s">
        <v>75</v>
      </c>
      <c r="BK459" s="259">
        <f>ROUND(I459*H459,2)</f>
        <v>0</v>
      </c>
      <c r="BL459" s="200" t="s">
        <v>162</v>
      </c>
      <c r="BM459" s="258" t="s">
        <v>652</v>
      </c>
    </row>
    <row r="460" spans="2:65" s="204" customFormat="1" ht="29.25" x14ac:dyDescent="0.2">
      <c r="B460" s="203"/>
      <c r="D460" s="64" t="s">
        <v>164</v>
      </c>
      <c r="F460" s="65" t="s">
        <v>653</v>
      </c>
      <c r="I460" s="197"/>
      <c r="L460" s="203"/>
      <c r="M460" s="260"/>
      <c r="T460" s="213"/>
      <c r="AT460" s="200" t="s">
        <v>164</v>
      </c>
      <c r="AU460" s="200" t="s">
        <v>77</v>
      </c>
    </row>
    <row r="461" spans="2:65" s="204" customFormat="1" x14ac:dyDescent="0.2">
      <c r="B461" s="203"/>
      <c r="D461" s="66" t="s">
        <v>166</v>
      </c>
      <c r="F461" s="67" t="s">
        <v>654</v>
      </c>
      <c r="I461" s="197"/>
      <c r="L461" s="203"/>
      <c r="M461" s="260"/>
      <c r="T461" s="213"/>
      <c r="AT461" s="200" t="s">
        <v>166</v>
      </c>
      <c r="AU461" s="200" t="s">
        <v>77</v>
      </c>
    </row>
    <row r="462" spans="2:65" s="76" customFormat="1" x14ac:dyDescent="0.2">
      <c r="B462" s="75"/>
      <c r="D462" s="64" t="s">
        <v>168</v>
      </c>
      <c r="E462" s="77" t="s">
        <v>18</v>
      </c>
      <c r="F462" s="78" t="s">
        <v>655</v>
      </c>
      <c r="H462" s="79">
        <v>7.32</v>
      </c>
      <c r="I462" s="80"/>
      <c r="L462" s="75"/>
      <c r="M462" s="81"/>
      <c r="T462" s="82"/>
      <c r="AT462" s="77" t="s">
        <v>168</v>
      </c>
      <c r="AU462" s="77" t="s">
        <v>77</v>
      </c>
      <c r="AV462" s="76" t="s">
        <v>77</v>
      </c>
      <c r="AW462" s="76" t="s">
        <v>29</v>
      </c>
      <c r="AX462" s="76" t="s">
        <v>75</v>
      </c>
      <c r="AY462" s="77" t="s">
        <v>155</v>
      </c>
    </row>
    <row r="463" spans="2:65" s="204" customFormat="1" ht="16.5" customHeight="1" x14ac:dyDescent="0.2">
      <c r="B463" s="203"/>
      <c r="C463" s="57" t="s">
        <v>656</v>
      </c>
      <c r="D463" s="57" t="s">
        <v>157</v>
      </c>
      <c r="E463" s="58" t="s">
        <v>657</v>
      </c>
      <c r="F463" s="59" t="s">
        <v>658</v>
      </c>
      <c r="G463" s="60" t="s">
        <v>234</v>
      </c>
      <c r="H463" s="61">
        <v>2.0499999999999998</v>
      </c>
      <c r="I463" s="62"/>
      <c r="J463" s="61">
        <f>ROUND(I463*H463,2)</f>
        <v>0</v>
      </c>
      <c r="K463" s="59" t="s">
        <v>161</v>
      </c>
      <c r="L463" s="203"/>
      <c r="M463" s="255" t="s">
        <v>18</v>
      </c>
      <c r="N463" s="256" t="s">
        <v>38</v>
      </c>
      <c r="P463" s="257">
        <f>O463*H463</f>
        <v>0</v>
      </c>
      <c r="Q463" s="257">
        <v>1.3520000000000001E-2</v>
      </c>
      <c r="R463" s="257">
        <f>Q463*H463</f>
        <v>2.7715999999999998E-2</v>
      </c>
      <c r="S463" s="257">
        <v>0</v>
      </c>
      <c r="T463" s="63">
        <f>S463*H463</f>
        <v>0</v>
      </c>
      <c r="AR463" s="258" t="s">
        <v>162</v>
      </c>
      <c r="AT463" s="258" t="s">
        <v>157</v>
      </c>
      <c r="AU463" s="258" t="s">
        <v>77</v>
      </c>
      <c r="AY463" s="200" t="s">
        <v>155</v>
      </c>
      <c r="BE463" s="259">
        <f>IF(N463="základní",J463,0)</f>
        <v>0</v>
      </c>
      <c r="BF463" s="259">
        <f>IF(N463="snížená",J463,0)</f>
        <v>0</v>
      </c>
      <c r="BG463" s="259">
        <f>IF(N463="zákl. přenesená",J463,0)</f>
        <v>0</v>
      </c>
      <c r="BH463" s="259">
        <f>IF(N463="sníž. přenesená",J463,0)</f>
        <v>0</v>
      </c>
      <c r="BI463" s="259">
        <f>IF(N463="nulová",J463,0)</f>
        <v>0</v>
      </c>
      <c r="BJ463" s="200" t="s">
        <v>75</v>
      </c>
      <c r="BK463" s="259">
        <f>ROUND(I463*H463,2)</f>
        <v>0</v>
      </c>
      <c r="BL463" s="200" t="s">
        <v>162</v>
      </c>
      <c r="BM463" s="258" t="s">
        <v>659</v>
      </c>
    </row>
    <row r="464" spans="2:65" s="204" customFormat="1" x14ac:dyDescent="0.2">
      <c r="B464" s="203"/>
      <c r="D464" s="64" t="s">
        <v>164</v>
      </c>
      <c r="F464" s="65" t="s">
        <v>660</v>
      </c>
      <c r="I464" s="197"/>
      <c r="L464" s="203"/>
      <c r="M464" s="260"/>
      <c r="T464" s="213"/>
      <c r="AT464" s="200" t="s">
        <v>164</v>
      </c>
      <c r="AU464" s="200" t="s">
        <v>77</v>
      </c>
    </row>
    <row r="465" spans="2:65" s="204" customFormat="1" x14ac:dyDescent="0.2">
      <c r="B465" s="203"/>
      <c r="D465" s="66" t="s">
        <v>166</v>
      </c>
      <c r="F465" s="67" t="s">
        <v>661</v>
      </c>
      <c r="I465" s="197"/>
      <c r="L465" s="203"/>
      <c r="M465" s="260"/>
      <c r="T465" s="213"/>
      <c r="AT465" s="200" t="s">
        <v>166</v>
      </c>
      <c r="AU465" s="200" t="s">
        <v>77</v>
      </c>
    </row>
    <row r="466" spans="2:65" s="69" customFormat="1" x14ac:dyDescent="0.2">
      <c r="B466" s="68"/>
      <c r="D466" s="64" t="s">
        <v>168</v>
      </c>
      <c r="E466" s="70" t="s">
        <v>18</v>
      </c>
      <c r="F466" s="71" t="s">
        <v>662</v>
      </c>
      <c r="H466" s="70" t="s">
        <v>18</v>
      </c>
      <c r="I466" s="72"/>
      <c r="L466" s="68"/>
      <c r="M466" s="73"/>
      <c r="T466" s="74"/>
      <c r="AT466" s="70" t="s">
        <v>168</v>
      </c>
      <c r="AU466" s="70" t="s">
        <v>77</v>
      </c>
      <c r="AV466" s="69" t="s">
        <v>75</v>
      </c>
      <c r="AW466" s="69" t="s">
        <v>29</v>
      </c>
      <c r="AX466" s="69" t="s">
        <v>67</v>
      </c>
      <c r="AY466" s="70" t="s">
        <v>155</v>
      </c>
    </row>
    <row r="467" spans="2:65" s="76" customFormat="1" x14ac:dyDescent="0.2">
      <c r="B467" s="75"/>
      <c r="D467" s="64" t="s">
        <v>168</v>
      </c>
      <c r="E467" s="77" t="s">
        <v>18</v>
      </c>
      <c r="F467" s="78" t="s">
        <v>663</v>
      </c>
      <c r="H467" s="79">
        <v>0.55000000000000004</v>
      </c>
      <c r="I467" s="80"/>
      <c r="L467" s="75"/>
      <c r="M467" s="81"/>
      <c r="T467" s="82"/>
      <c r="AT467" s="77" t="s">
        <v>168</v>
      </c>
      <c r="AU467" s="77" t="s">
        <v>77</v>
      </c>
      <c r="AV467" s="76" t="s">
        <v>77</v>
      </c>
      <c r="AW467" s="76" t="s">
        <v>29</v>
      </c>
      <c r="AX467" s="76" t="s">
        <v>67</v>
      </c>
      <c r="AY467" s="77" t="s">
        <v>155</v>
      </c>
    </row>
    <row r="468" spans="2:65" s="76" customFormat="1" x14ac:dyDescent="0.2">
      <c r="B468" s="75"/>
      <c r="D468" s="64" t="s">
        <v>168</v>
      </c>
      <c r="E468" s="77" t="s">
        <v>18</v>
      </c>
      <c r="F468" s="78" t="s">
        <v>664</v>
      </c>
      <c r="H468" s="79">
        <v>1.5</v>
      </c>
      <c r="I468" s="80"/>
      <c r="L468" s="75"/>
      <c r="M468" s="81"/>
      <c r="T468" s="82"/>
      <c r="AT468" s="77" t="s">
        <v>168</v>
      </c>
      <c r="AU468" s="77" t="s">
        <v>77</v>
      </c>
      <c r="AV468" s="76" t="s">
        <v>77</v>
      </c>
      <c r="AW468" s="76" t="s">
        <v>29</v>
      </c>
      <c r="AX468" s="76" t="s">
        <v>67</v>
      </c>
      <c r="AY468" s="77" t="s">
        <v>155</v>
      </c>
    </row>
    <row r="469" spans="2:65" s="84" customFormat="1" x14ac:dyDescent="0.2">
      <c r="B469" s="83"/>
      <c r="D469" s="64" t="s">
        <v>168</v>
      </c>
      <c r="E469" s="85" t="s">
        <v>18</v>
      </c>
      <c r="F469" s="86" t="s">
        <v>297</v>
      </c>
      <c r="H469" s="87">
        <v>2.0499999999999998</v>
      </c>
      <c r="I469" s="88"/>
      <c r="L469" s="83"/>
      <c r="M469" s="89"/>
      <c r="T469" s="90"/>
      <c r="AT469" s="85" t="s">
        <v>168</v>
      </c>
      <c r="AU469" s="85" t="s">
        <v>77</v>
      </c>
      <c r="AV469" s="84" t="s">
        <v>162</v>
      </c>
      <c r="AW469" s="84" t="s">
        <v>29</v>
      </c>
      <c r="AX469" s="84" t="s">
        <v>75</v>
      </c>
      <c r="AY469" s="85" t="s">
        <v>155</v>
      </c>
    </row>
    <row r="470" spans="2:65" s="204" customFormat="1" ht="16.5" customHeight="1" x14ac:dyDescent="0.2">
      <c r="B470" s="203"/>
      <c r="C470" s="57" t="s">
        <v>665</v>
      </c>
      <c r="D470" s="57" t="s">
        <v>157</v>
      </c>
      <c r="E470" s="58" t="s">
        <v>666</v>
      </c>
      <c r="F470" s="59" t="s">
        <v>667</v>
      </c>
      <c r="G470" s="60" t="s">
        <v>234</v>
      </c>
      <c r="H470" s="61">
        <v>2.0499999999999998</v>
      </c>
      <c r="I470" s="62"/>
      <c r="J470" s="61">
        <f>ROUND(I470*H470,2)</f>
        <v>0</v>
      </c>
      <c r="K470" s="59" t="s">
        <v>161</v>
      </c>
      <c r="L470" s="203"/>
      <c r="M470" s="255" t="s">
        <v>18</v>
      </c>
      <c r="N470" s="256" t="s">
        <v>38</v>
      </c>
      <c r="P470" s="257">
        <f>O470*H470</f>
        <v>0</v>
      </c>
      <c r="Q470" s="257">
        <v>0</v>
      </c>
      <c r="R470" s="257">
        <f>Q470*H470</f>
        <v>0</v>
      </c>
      <c r="S470" s="257">
        <v>0</v>
      </c>
      <c r="T470" s="63">
        <f>S470*H470</f>
        <v>0</v>
      </c>
      <c r="AR470" s="258" t="s">
        <v>162</v>
      </c>
      <c r="AT470" s="258" t="s">
        <v>157</v>
      </c>
      <c r="AU470" s="258" t="s">
        <v>77</v>
      </c>
      <c r="AY470" s="200" t="s">
        <v>155</v>
      </c>
      <c r="BE470" s="259">
        <f>IF(N470="základní",J470,0)</f>
        <v>0</v>
      </c>
      <c r="BF470" s="259">
        <f>IF(N470="snížená",J470,0)</f>
        <v>0</v>
      </c>
      <c r="BG470" s="259">
        <f>IF(N470="zákl. přenesená",J470,0)</f>
        <v>0</v>
      </c>
      <c r="BH470" s="259">
        <f>IF(N470="sníž. přenesená",J470,0)</f>
        <v>0</v>
      </c>
      <c r="BI470" s="259">
        <f>IF(N470="nulová",J470,0)</f>
        <v>0</v>
      </c>
      <c r="BJ470" s="200" t="s">
        <v>75</v>
      </c>
      <c r="BK470" s="259">
        <f>ROUND(I470*H470,2)</f>
        <v>0</v>
      </c>
      <c r="BL470" s="200" t="s">
        <v>162</v>
      </c>
      <c r="BM470" s="258" t="s">
        <v>668</v>
      </c>
    </row>
    <row r="471" spans="2:65" s="204" customFormat="1" x14ac:dyDescent="0.2">
      <c r="B471" s="203"/>
      <c r="D471" s="64" t="s">
        <v>164</v>
      </c>
      <c r="F471" s="65" t="s">
        <v>669</v>
      </c>
      <c r="I471" s="197"/>
      <c r="L471" s="203"/>
      <c r="M471" s="260"/>
      <c r="T471" s="213"/>
      <c r="AT471" s="200" t="s">
        <v>164</v>
      </c>
      <c r="AU471" s="200" t="s">
        <v>77</v>
      </c>
    </row>
    <row r="472" spans="2:65" s="204" customFormat="1" x14ac:dyDescent="0.2">
      <c r="B472" s="203"/>
      <c r="D472" s="66" t="s">
        <v>166</v>
      </c>
      <c r="F472" s="67" t="s">
        <v>670</v>
      </c>
      <c r="I472" s="197"/>
      <c r="L472" s="203"/>
      <c r="M472" s="260"/>
      <c r="T472" s="213"/>
      <c r="AT472" s="200" t="s">
        <v>166</v>
      </c>
      <c r="AU472" s="200" t="s">
        <v>77</v>
      </c>
    </row>
    <row r="473" spans="2:65" s="204" customFormat="1" ht="16.5" customHeight="1" x14ac:dyDescent="0.2">
      <c r="B473" s="203"/>
      <c r="C473" s="57" t="s">
        <v>671</v>
      </c>
      <c r="D473" s="57" t="s">
        <v>157</v>
      </c>
      <c r="E473" s="58" t="s">
        <v>672</v>
      </c>
      <c r="F473" s="59" t="s">
        <v>673</v>
      </c>
      <c r="G473" s="60" t="s">
        <v>209</v>
      </c>
      <c r="H473" s="61">
        <v>0.21</v>
      </c>
      <c r="I473" s="62"/>
      <c r="J473" s="61">
        <f>ROUND(I473*H473,2)</f>
        <v>0</v>
      </c>
      <c r="K473" s="59" t="s">
        <v>161</v>
      </c>
      <c r="L473" s="203"/>
      <c r="M473" s="255" t="s">
        <v>18</v>
      </c>
      <c r="N473" s="256" t="s">
        <v>38</v>
      </c>
      <c r="P473" s="257">
        <f>O473*H473</f>
        <v>0</v>
      </c>
      <c r="Q473" s="257">
        <v>1.06277</v>
      </c>
      <c r="R473" s="257">
        <f>Q473*H473</f>
        <v>0.22318169999999998</v>
      </c>
      <c r="S473" s="257">
        <v>0</v>
      </c>
      <c r="T473" s="63">
        <f>S473*H473</f>
        <v>0</v>
      </c>
      <c r="AR473" s="258" t="s">
        <v>162</v>
      </c>
      <c r="AT473" s="258" t="s">
        <v>157</v>
      </c>
      <c r="AU473" s="258" t="s">
        <v>77</v>
      </c>
      <c r="AY473" s="200" t="s">
        <v>155</v>
      </c>
      <c r="BE473" s="259">
        <f>IF(N473="základní",J473,0)</f>
        <v>0</v>
      </c>
      <c r="BF473" s="259">
        <f>IF(N473="snížená",J473,0)</f>
        <v>0</v>
      </c>
      <c r="BG473" s="259">
        <f>IF(N473="zákl. přenesená",J473,0)</f>
        <v>0</v>
      </c>
      <c r="BH473" s="259">
        <f>IF(N473="sníž. přenesená",J473,0)</f>
        <v>0</v>
      </c>
      <c r="BI473" s="259">
        <f>IF(N473="nulová",J473,0)</f>
        <v>0</v>
      </c>
      <c r="BJ473" s="200" t="s">
        <v>75</v>
      </c>
      <c r="BK473" s="259">
        <f>ROUND(I473*H473,2)</f>
        <v>0</v>
      </c>
      <c r="BL473" s="200" t="s">
        <v>162</v>
      </c>
      <c r="BM473" s="258" t="s">
        <v>674</v>
      </c>
    </row>
    <row r="474" spans="2:65" s="204" customFormat="1" x14ac:dyDescent="0.2">
      <c r="B474" s="203"/>
      <c r="D474" s="64" t="s">
        <v>164</v>
      </c>
      <c r="F474" s="65" t="s">
        <v>675</v>
      </c>
      <c r="I474" s="197"/>
      <c r="L474" s="203"/>
      <c r="M474" s="260"/>
      <c r="T474" s="213"/>
      <c r="AT474" s="200" t="s">
        <v>164</v>
      </c>
      <c r="AU474" s="200" t="s">
        <v>77</v>
      </c>
    </row>
    <row r="475" spans="2:65" s="204" customFormat="1" x14ac:dyDescent="0.2">
      <c r="B475" s="203"/>
      <c r="D475" s="66" t="s">
        <v>166</v>
      </c>
      <c r="F475" s="67" t="s">
        <v>676</v>
      </c>
      <c r="I475" s="197"/>
      <c r="L475" s="203"/>
      <c r="M475" s="260"/>
      <c r="T475" s="213"/>
      <c r="AT475" s="200" t="s">
        <v>166</v>
      </c>
      <c r="AU475" s="200" t="s">
        <v>77</v>
      </c>
    </row>
    <row r="476" spans="2:65" s="69" customFormat="1" x14ac:dyDescent="0.2">
      <c r="B476" s="68"/>
      <c r="D476" s="64" t="s">
        <v>168</v>
      </c>
      <c r="E476" s="70" t="s">
        <v>18</v>
      </c>
      <c r="F476" s="71" t="s">
        <v>647</v>
      </c>
      <c r="H476" s="70" t="s">
        <v>18</v>
      </c>
      <c r="I476" s="72"/>
      <c r="L476" s="68"/>
      <c r="M476" s="73"/>
      <c r="T476" s="74"/>
      <c r="AT476" s="70" t="s">
        <v>168</v>
      </c>
      <c r="AU476" s="70" t="s">
        <v>77</v>
      </c>
      <c r="AV476" s="69" t="s">
        <v>75</v>
      </c>
      <c r="AW476" s="69" t="s">
        <v>29</v>
      </c>
      <c r="AX476" s="69" t="s">
        <v>67</v>
      </c>
      <c r="AY476" s="70" t="s">
        <v>155</v>
      </c>
    </row>
    <row r="477" spans="2:65" s="76" customFormat="1" x14ac:dyDescent="0.2">
      <c r="B477" s="75"/>
      <c r="D477" s="64" t="s">
        <v>168</v>
      </c>
      <c r="E477" s="77" t="s">
        <v>18</v>
      </c>
      <c r="F477" s="78" t="s">
        <v>677</v>
      </c>
      <c r="H477" s="79">
        <v>0.21</v>
      </c>
      <c r="I477" s="80"/>
      <c r="L477" s="75"/>
      <c r="M477" s="81"/>
      <c r="T477" s="82"/>
      <c r="AT477" s="77" t="s">
        <v>168</v>
      </c>
      <c r="AU477" s="77" t="s">
        <v>77</v>
      </c>
      <c r="AV477" s="76" t="s">
        <v>77</v>
      </c>
      <c r="AW477" s="76" t="s">
        <v>29</v>
      </c>
      <c r="AX477" s="76" t="s">
        <v>75</v>
      </c>
      <c r="AY477" s="77" t="s">
        <v>155</v>
      </c>
    </row>
    <row r="478" spans="2:65" s="204" customFormat="1" ht="24.2" customHeight="1" x14ac:dyDescent="0.2">
      <c r="B478" s="203"/>
      <c r="C478" s="57" t="s">
        <v>678</v>
      </c>
      <c r="D478" s="57" t="s">
        <v>157</v>
      </c>
      <c r="E478" s="58" t="s">
        <v>679</v>
      </c>
      <c r="F478" s="59" t="s">
        <v>680</v>
      </c>
      <c r="G478" s="60" t="s">
        <v>234</v>
      </c>
      <c r="H478" s="61">
        <v>18.43</v>
      </c>
      <c r="I478" s="62"/>
      <c r="J478" s="61">
        <f>ROUND(I478*H478,2)</f>
        <v>0</v>
      </c>
      <c r="K478" s="59" t="s">
        <v>161</v>
      </c>
      <c r="L478" s="203"/>
      <c r="M478" s="255" t="s">
        <v>18</v>
      </c>
      <c r="N478" s="256" t="s">
        <v>38</v>
      </c>
      <c r="P478" s="257">
        <f>O478*H478</f>
        <v>0</v>
      </c>
      <c r="Q478" s="257">
        <v>0.1231</v>
      </c>
      <c r="R478" s="257">
        <f>Q478*H478</f>
        <v>2.2687330000000001</v>
      </c>
      <c r="S478" s="257">
        <v>0</v>
      </c>
      <c r="T478" s="63">
        <f>S478*H478</f>
        <v>0</v>
      </c>
      <c r="AR478" s="258" t="s">
        <v>162</v>
      </c>
      <c r="AT478" s="258" t="s">
        <v>157</v>
      </c>
      <c r="AU478" s="258" t="s">
        <v>77</v>
      </c>
      <c r="AY478" s="200" t="s">
        <v>155</v>
      </c>
      <c r="BE478" s="259">
        <f>IF(N478="základní",J478,0)</f>
        <v>0</v>
      </c>
      <c r="BF478" s="259">
        <f>IF(N478="snížená",J478,0)</f>
        <v>0</v>
      </c>
      <c r="BG478" s="259">
        <f>IF(N478="zákl. přenesená",J478,0)</f>
        <v>0</v>
      </c>
      <c r="BH478" s="259">
        <f>IF(N478="sníž. přenesená",J478,0)</f>
        <v>0</v>
      </c>
      <c r="BI478" s="259">
        <f>IF(N478="nulová",J478,0)</f>
        <v>0</v>
      </c>
      <c r="BJ478" s="200" t="s">
        <v>75</v>
      </c>
      <c r="BK478" s="259">
        <f>ROUND(I478*H478,2)</f>
        <v>0</v>
      </c>
      <c r="BL478" s="200" t="s">
        <v>162</v>
      </c>
      <c r="BM478" s="258" t="s">
        <v>681</v>
      </c>
    </row>
    <row r="479" spans="2:65" s="204" customFormat="1" ht="19.5" x14ac:dyDescent="0.2">
      <c r="B479" s="203"/>
      <c r="D479" s="64" t="s">
        <v>164</v>
      </c>
      <c r="F479" s="65" t="s">
        <v>682</v>
      </c>
      <c r="I479" s="197"/>
      <c r="L479" s="203"/>
      <c r="M479" s="260"/>
      <c r="T479" s="213"/>
      <c r="AT479" s="200" t="s">
        <v>164</v>
      </c>
      <c r="AU479" s="200" t="s">
        <v>77</v>
      </c>
    </row>
    <row r="480" spans="2:65" s="204" customFormat="1" x14ac:dyDescent="0.2">
      <c r="B480" s="203"/>
      <c r="D480" s="66" t="s">
        <v>166</v>
      </c>
      <c r="F480" s="67" t="s">
        <v>683</v>
      </c>
      <c r="I480" s="197"/>
      <c r="L480" s="203"/>
      <c r="M480" s="260"/>
      <c r="T480" s="213"/>
      <c r="AT480" s="200" t="s">
        <v>166</v>
      </c>
      <c r="AU480" s="200" t="s">
        <v>77</v>
      </c>
    </row>
    <row r="481" spans="2:65" s="69" customFormat="1" x14ac:dyDescent="0.2">
      <c r="B481" s="68"/>
      <c r="D481" s="64" t="s">
        <v>168</v>
      </c>
      <c r="E481" s="70" t="s">
        <v>18</v>
      </c>
      <c r="F481" s="71" t="s">
        <v>684</v>
      </c>
      <c r="H481" s="70" t="s">
        <v>18</v>
      </c>
      <c r="I481" s="72"/>
      <c r="L481" s="68"/>
      <c r="M481" s="73"/>
      <c r="T481" s="74"/>
      <c r="AT481" s="70" t="s">
        <v>168</v>
      </c>
      <c r="AU481" s="70" t="s">
        <v>77</v>
      </c>
      <c r="AV481" s="69" t="s">
        <v>75</v>
      </c>
      <c r="AW481" s="69" t="s">
        <v>29</v>
      </c>
      <c r="AX481" s="69" t="s">
        <v>67</v>
      </c>
      <c r="AY481" s="70" t="s">
        <v>155</v>
      </c>
    </row>
    <row r="482" spans="2:65" s="69" customFormat="1" x14ac:dyDescent="0.2">
      <c r="B482" s="68"/>
      <c r="D482" s="64" t="s">
        <v>168</v>
      </c>
      <c r="E482" s="70" t="s">
        <v>18</v>
      </c>
      <c r="F482" s="71" t="s">
        <v>685</v>
      </c>
      <c r="H482" s="70" t="s">
        <v>18</v>
      </c>
      <c r="I482" s="72"/>
      <c r="L482" s="68"/>
      <c r="M482" s="73"/>
      <c r="T482" s="74"/>
      <c r="AT482" s="70" t="s">
        <v>168</v>
      </c>
      <c r="AU482" s="70" t="s">
        <v>77</v>
      </c>
      <c r="AV482" s="69" t="s">
        <v>75</v>
      </c>
      <c r="AW482" s="69" t="s">
        <v>29</v>
      </c>
      <c r="AX482" s="69" t="s">
        <v>67</v>
      </c>
      <c r="AY482" s="70" t="s">
        <v>155</v>
      </c>
    </row>
    <row r="483" spans="2:65" s="76" customFormat="1" x14ac:dyDescent="0.2">
      <c r="B483" s="75"/>
      <c r="D483" s="64" t="s">
        <v>168</v>
      </c>
      <c r="E483" s="77" t="s">
        <v>18</v>
      </c>
      <c r="F483" s="78" t="s">
        <v>686</v>
      </c>
      <c r="H483" s="79">
        <v>6.73</v>
      </c>
      <c r="I483" s="80"/>
      <c r="L483" s="75"/>
      <c r="M483" s="81"/>
      <c r="T483" s="82"/>
      <c r="AT483" s="77" t="s">
        <v>168</v>
      </c>
      <c r="AU483" s="77" t="s">
        <v>77</v>
      </c>
      <c r="AV483" s="76" t="s">
        <v>77</v>
      </c>
      <c r="AW483" s="76" t="s">
        <v>29</v>
      </c>
      <c r="AX483" s="76" t="s">
        <v>67</v>
      </c>
      <c r="AY483" s="77" t="s">
        <v>155</v>
      </c>
    </row>
    <row r="484" spans="2:65" s="69" customFormat="1" x14ac:dyDescent="0.2">
      <c r="B484" s="68"/>
      <c r="D484" s="64" t="s">
        <v>168</v>
      </c>
      <c r="E484" s="70" t="s">
        <v>18</v>
      </c>
      <c r="F484" s="71" t="s">
        <v>687</v>
      </c>
      <c r="H484" s="70" t="s">
        <v>18</v>
      </c>
      <c r="I484" s="72"/>
      <c r="L484" s="68"/>
      <c r="M484" s="73"/>
      <c r="T484" s="74"/>
      <c r="AT484" s="70" t="s">
        <v>168</v>
      </c>
      <c r="AU484" s="70" t="s">
        <v>77</v>
      </c>
      <c r="AV484" s="69" t="s">
        <v>75</v>
      </c>
      <c r="AW484" s="69" t="s">
        <v>29</v>
      </c>
      <c r="AX484" s="69" t="s">
        <v>67</v>
      </c>
      <c r="AY484" s="70" t="s">
        <v>155</v>
      </c>
    </row>
    <row r="485" spans="2:65" s="76" customFormat="1" x14ac:dyDescent="0.2">
      <c r="B485" s="75"/>
      <c r="D485" s="64" t="s">
        <v>168</v>
      </c>
      <c r="E485" s="77" t="s">
        <v>18</v>
      </c>
      <c r="F485" s="78" t="s">
        <v>688</v>
      </c>
      <c r="H485" s="79">
        <v>5.85</v>
      </c>
      <c r="I485" s="80"/>
      <c r="L485" s="75"/>
      <c r="M485" s="81"/>
      <c r="T485" s="82"/>
      <c r="AT485" s="77" t="s">
        <v>168</v>
      </c>
      <c r="AU485" s="77" t="s">
        <v>77</v>
      </c>
      <c r="AV485" s="76" t="s">
        <v>77</v>
      </c>
      <c r="AW485" s="76" t="s">
        <v>29</v>
      </c>
      <c r="AX485" s="76" t="s">
        <v>67</v>
      </c>
      <c r="AY485" s="77" t="s">
        <v>155</v>
      </c>
    </row>
    <row r="486" spans="2:65" s="69" customFormat="1" x14ac:dyDescent="0.2">
      <c r="B486" s="68"/>
      <c r="D486" s="64" t="s">
        <v>168</v>
      </c>
      <c r="E486" s="70" t="s">
        <v>18</v>
      </c>
      <c r="F486" s="71" t="s">
        <v>689</v>
      </c>
      <c r="H486" s="70" t="s">
        <v>18</v>
      </c>
      <c r="I486" s="72"/>
      <c r="L486" s="68"/>
      <c r="M486" s="73"/>
      <c r="T486" s="74"/>
      <c r="AT486" s="70" t="s">
        <v>168</v>
      </c>
      <c r="AU486" s="70" t="s">
        <v>77</v>
      </c>
      <c r="AV486" s="69" t="s">
        <v>75</v>
      </c>
      <c r="AW486" s="69" t="s">
        <v>29</v>
      </c>
      <c r="AX486" s="69" t="s">
        <v>67</v>
      </c>
      <c r="AY486" s="70" t="s">
        <v>155</v>
      </c>
    </row>
    <row r="487" spans="2:65" s="76" customFormat="1" x14ac:dyDescent="0.2">
      <c r="B487" s="75"/>
      <c r="D487" s="64" t="s">
        <v>168</v>
      </c>
      <c r="E487" s="77" t="s">
        <v>18</v>
      </c>
      <c r="F487" s="78" t="s">
        <v>688</v>
      </c>
      <c r="H487" s="79">
        <v>5.85</v>
      </c>
      <c r="I487" s="80"/>
      <c r="L487" s="75"/>
      <c r="M487" s="81"/>
      <c r="T487" s="82"/>
      <c r="AT487" s="77" t="s">
        <v>168</v>
      </c>
      <c r="AU487" s="77" t="s">
        <v>77</v>
      </c>
      <c r="AV487" s="76" t="s">
        <v>77</v>
      </c>
      <c r="AW487" s="76" t="s">
        <v>29</v>
      </c>
      <c r="AX487" s="76" t="s">
        <v>67</v>
      </c>
      <c r="AY487" s="77" t="s">
        <v>155</v>
      </c>
    </row>
    <row r="488" spans="2:65" s="84" customFormat="1" x14ac:dyDescent="0.2">
      <c r="B488" s="83"/>
      <c r="D488" s="64" t="s">
        <v>168</v>
      </c>
      <c r="E488" s="85" t="s">
        <v>18</v>
      </c>
      <c r="F488" s="86" t="s">
        <v>297</v>
      </c>
      <c r="H488" s="87">
        <v>18.43</v>
      </c>
      <c r="I488" s="88"/>
      <c r="L488" s="83"/>
      <c r="M488" s="89"/>
      <c r="T488" s="90"/>
      <c r="AT488" s="85" t="s">
        <v>168</v>
      </c>
      <c r="AU488" s="85" t="s">
        <v>77</v>
      </c>
      <c r="AV488" s="84" t="s">
        <v>162</v>
      </c>
      <c r="AW488" s="84" t="s">
        <v>29</v>
      </c>
      <c r="AX488" s="84" t="s">
        <v>75</v>
      </c>
      <c r="AY488" s="85" t="s">
        <v>155</v>
      </c>
    </row>
    <row r="489" spans="2:65" s="204" customFormat="1" ht="16.5" customHeight="1" x14ac:dyDescent="0.2">
      <c r="B489" s="203"/>
      <c r="C489" s="57" t="s">
        <v>690</v>
      </c>
      <c r="D489" s="57" t="s">
        <v>157</v>
      </c>
      <c r="E489" s="58" t="s">
        <v>691</v>
      </c>
      <c r="F489" s="59" t="s">
        <v>692</v>
      </c>
      <c r="G489" s="60" t="s">
        <v>234</v>
      </c>
      <c r="H489" s="61">
        <v>18.43</v>
      </c>
      <c r="I489" s="62"/>
      <c r="J489" s="61">
        <f>ROUND(I489*H489,2)</f>
        <v>0</v>
      </c>
      <c r="K489" s="59" t="s">
        <v>161</v>
      </c>
      <c r="L489" s="203"/>
      <c r="M489" s="255" t="s">
        <v>18</v>
      </c>
      <c r="N489" s="256" t="s">
        <v>38</v>
      </c>
      <c r="P489" s="257">
        <f>O489*H489</f>
        <v>0</v>
      </c>
      <c r="Q489" s="257">
        <v>1.2999999999999999E-4</v>
      </c>
      <c r="R489" s="257">
        <f>Q489*H489</f>
        <v>2.3958999999999999E-3</v>
      </c>
      <c r="S489" s="257">
        <v>0</v>
      </c>
      <c r="T489" s="63">
        <f>S489*H489</f>
        <v>0</v>
      </c>
      <c r="AR489" s="258" t="s">
        <v>162</v>
      </c>
      <c r="AT489" s="258" t="s">
        <v>157</v>
      </c>
      <c r="AU489" s="258" t="s">
        <v>77</v>
      </c>
      <c r="AY489" s="200" t="s">
        <v>155</v>
      </c>
      <c r="BE489" s="259">
        <f>IF(N489="základní",J489,0)</f>
        <v>0</v>
      </c>
      <c r="BF489" s="259">
        <f>IF(N489="snížená",J489,0)</f>
        <v>0</v>
      </c>
      <c r="BG489" s="259">
        <f>IF(N489="zákl. přenesená",J489,0)</f>
        <v>0</v>
      </c>
      <c r="BH489" s="259">
        <f>IF(N489="sníž. přenesená",J489,0)</f>
        <v>0</v>
      </c>
      <c r="BI489" s="259">
        <f>IF(N489="nulová",J489,0)</f>
        <v>0</v>
      </c>
      <c r="BJ489" s="200" t="s">
        <v>75</v>
      </c>
      <c r="BK489" s="259">
        <f>ROUND(I489*H489,2)</f>
        <v>0</v>
      </c>
      <c r="BL489" s="200" t="s">
        <v>162</v>
      </c>
      <c r="BM489" s="258" t="s">
        <v>693</v>
      </c>
    </row>
    <row r="490" spans="2:65" s="204" customFormat="1" ht="19.5" x14ac:dyDescent="0.2">
      <c r="B490" s="203"/>
      <c r="D490" s="64" t="s">
        <v>164</v>
      </c>
      <c r="F490" s="65" t="s">
        <v>694</v>
      </c>
      <c r="I490" s="197"/>
      <c r="L490" s="203"/>
      <c r="M490" s="260"/>
      <c r="T490" s="213"/>
      <c r="AT490" s="200" t="s">
        <v>164</v>
      </c>
      <c r="AU490" s="200" t="s">
        <v>77</v>
      </c>
    </row>
    <row r="491" spans="2:65" s="204" customFormat="1" x14ac:dyDescent="0.2">
      <c r="B491" s="203"/>
      <c r="D491" s="66" t="s">
        <v>166</v>
      </c>
      <c r="F491" s="67" t="s">
        <v>695</v>
      </c>
      <c r="I491" s="197"/>
      <c r="L491" s="203"/>
      <c r="M491" s="260"/>
      <c r="T491" s="213"/>
      <c r="AT491" s="200" t="s">
        <v>166</v>
      </c>
      <c r="AU491" s="200" t="s">
        <v>77</v>
      </c>
    </row>
    <row r="492" spans="2:65" s="69" customFormat="1" x14ac:dyDescent="0.2">
      <c r="B492" s="68"/>
      <c r="D492" s="64" t="s">
        <v>168</v>
      </c>
      <c r="E492" s="70" t="s">
        <v>18</v>
      </c>
      <c r="F492" s="71" t="s">
        <v>696</v>
      </c>
      <c r="H492" s="70" t="s">
        <v>18</v>
      </c>
      <c r="I492" s="72"/>
      <c r="L492" s="68"/>
      <c r="M492" s="73"/>
      <c r="T492" s="74"/>
      <c r="AT492" s="70" t="s">
        <v>168</v>
      </c>
      <c r="AU492" s="70" t="s">
        <v>77</v>
      </c>
      <c r="AV492" s="69" t="s">
        <v>75</v>
      </c>
      <c r="AW492" s="69" t="s">
        <v>29</v>
      </c>
      <c r="AX492" s="69" t="s">
        <v>67</v>
      </c>
      <c r="AY492" s="70" t="s">
        <v>155</v>
      </c>
    </row>
    <row r="493" spans="2:65" s="69" customFormat="1" x14ac:dyDescent="0.2">
      <c r="B493" s="68"/>
      <c r="D493" s="64" t="s">
        <v>168</v>
      </c>
      <c r="E493" s="70" t="s">
        <v>18</v>
      </c>
      <c r="F493" s="71" t="s">
        <v>684</v>
      </c>
      <c r="H493" s="70" t="s">
        <v>18</v>
      </c>
      <c r="I493" s="72"/>
      <c r="L493" s="68"/>
      <c r="M493" s="73"/>
      <c r="T493" s="74"/>
      <c r="AT493" s="70" t="s">
        <v>168</v>
      </c>
      <c r="AU493" s="70" t="s">
        <v>77</v>
      </c>
      <c r="AV493" s="69" t="s">
        <v>75</v>
      </c>
      <c r="AW493" s="69" t="s">
        <v>29</v>
      </c>
      <c r="AX493" s="69" t="s">
        <v>67</v>
      </c>
      <c r="AY493" s="70" t="s">
        <v>155</v>
      </c>
    </row>
    <row r="494" spans="2:65" s="69" customFormat="1" x14ac:dyDescent="0.2">
      <c r="B494" s="68"/>
      <c r="D494" s="64" t="s">
        <v>168</v>
      </c>
      <c r="E494" s="70" t="s">
        <v>18</v>
      </c>
      <c r="F494" s="71" t="s">
        <v>685</v>
      </c>
      <c r="H494" s="70" t="s">
        <v>18</v>
      </c>
      <c r="I494" s="72"/>
      <c r="L494" s="68"/>
      <c r="M494" s="73"/>
      <c r="T494" s="74"/>
      <c r="AT494" s="70" t="s">
        <v>168</v>
      </c>
      <c r="AU494" s="70" t="s">
        <v>77</v>
      </c>
      <c r="AV494" s="69" t="s">
        <v>75</v>
      </c>
      <c r="AW494" s="69" t="s">
        <v>29</v>
      </c>
      <c r="AX494" s="69" t="s">
        <v>67</v>
      </c>
      <c r="AY494" s="70" t="s">
        <v>155</v>
      </c>
    </row>
    <row r="495" spans="2:65" s="76" customFormat="1" x14ac:dyDescent="0.2">
      <c r="B495" s="75"/>
      <c r="D495" s="64" t="s">
        <v>168</v>
      </c>
      <c r="E495" s="77" t="s">
        <v>18</v>
      </c>
      <c r="F495" s="78" t="s">
        <v>686</v>
      </c>
      <c r="H495" s="79">
        <v>6.73</v>
      </c>
      <c r="I495" s="80"/>
      <c r="L495" s="75"/>
      <c r="M495" s="81"/>
      <c r="T495" s="82"/>
      <c r="AT495" s="77" t="s">
        <v>168</v>
      </c>
      <c r="AU495" s="77" t="s">
        <v>77</v>
      </c>
      <c r="AV495" s="76" t="s">
        <v>77</v>
      </c>
      <c r="AW495" s="76" t="s">
        <v>29</v>
      </c>
      <c r="AX495" s="76" t="s">
        <v>67</v>
      </c>
      <c r="AY495" s="77" t="s">
        <v>155</v>
      </c>
    </row>
    <row r="496" spans="2:65" s="69" customFormat="1" x14ac:dyDescent="0.2">
      <c r="B496" s="68"/>
      <c r="D496" s="64" t="s">
        <v>168</v>
      </c>
      <c r="E496" s="70" t="s">
        <v>18</v>
      </c>
      <c r="F496" s="71" t="s">
        <v>687</v>
      </c>
      <c r="H496" s="70" t="s">
        <v>18</v>
      </c>
      <c r="I496" s="72"/>
      <c r="L496" s="68"/>
      <c r="M496" s="73"/>
      <c r="T496" s="74"/>
      <c r="AT496" s="70" t="s">
        <v>168</v>
      </c>
      <c r="AU496" s="70" t="s">
        <v>77</v>
      </c>
      <c r="AV496" s="69" t="s">
        <v>75</v>
      </c>
      <c r="AW496" s="69" t="s">
        <v>29</v>
      </c>
      <c r="AX496" s="69" t="s">
        <v>67</v>
      </c>
      <c r="AY496" s="70" t="s">
        <v>155</v>
      </c>
    </row>
    <row r="497" spans="2:65" s="76" customFormat="1" x14ac:dyDescent="0.2">
      <c r="B497" s="75"/>
      <c r="D497" s="64" t="s">
        <v>168</v>
      </c>
      <c r="E497" s="77" t="s">
        <v>18</v>
      </c>
      <c r="F497" s="78" t="s">
        <v>688</v>
      </c>
      <c r="H497" s="79">
        <v>5.85</v>
      </c>
      <c r="I497" s="80"/>
      <c r="L497" s="75"/>
      <c r="M497" s="81"/>
      <c r="T497" s="82"/>
      <c r="AT497" s="77" t="s">
        <v>168</v>
      </c>
      <c r="AU497" s="77" t="s">
        <v>77</v>
      </c>
      <c r="AV497" s="76" t="s">
        <v>77</v>
      </c>
      <c r="AW497" s="76" t="s">
        <v>29</v>
      </c>
      <c r="AX497" s="76" t="s">
        <v>67</v>
      </c>
      <c r="AY497" s="77" t="s">
        <v>155</v>
      </c>
    </row>
    <row r="498" spans="2:65" s="69" customFormat="1" x14ac:dyDescent="0.2">
      <c r="B498" s="68"/>
      <c r="D498" s="64" t="s">
        <v>168</v>
      </c>
      <c r="E498" s="70" t="s">
        <v>18</v>
      </c>
      <c r="F498" s="71" t="s">
        <v>689</v>
      </c>
      <c r="H498" s="70" t="s">
        <v>18</v>
      </c>
      <c r="I498" s="72"/>
      <c r="L498" s="68"/>
      <c r="M498" s="73"/>
      <c r="T498" s="74"/>
      <c r="AT498" s="70" t="s">
        <v>168</v>
      </c>
      <c r="AU498" s="70" t="s">
        <v>77</v>
      </c>
      <c r="AV498" s="69" t="s">
        <v>75</v>
      </c>
      <c r="AW498" s="69" t="s">
        <v>29</v>
      </c>
      <c r="AX498" s="69" t="s">
        <v>67</v>
      </c>
      <c r="AY498" s="70" t="s">
        <v>155</v>
      </c>
    </row>
    <row r="499" spans="2:65" s="76" customFormat="1" x14ac:dyDescent="0.2">
      <c r="B499" s="75"/>
      <c r="D499" s="64" t="s">
        <v>168</v>
      </c>
      <c r="E499" s="77" t="s">
        <v>18</v>
      </c>
      <c r="F499" s="78" t="s">
        <v>688</v>
      </c>
      <c r="H499" s="79">
        <v>5.85</v>
      </c>
      <c r="I499" s="80"/>
      <c r="L499" s="75"/>
      <c r="M499" s="81"/>
      <c r="T499" s="82"/>
      <c r="AT499" s="77" t="s">
        <v>168</v>
      </c>
      <c r="AU499" s="77" t="s">
        <v>77</v>
      </c>
      <c r="AV499" s="76" t="s">
        <v>77</v>
      </c>
      <c r="AW499" s="76" t="s">
        <v>29</v>
      </c>
      <c r="AX499" s="76" t="s">
        <v>67</v>
      </c>
      <c r="AY499" s="77" t="s">
        <v>155</v>
      </c>
    </row>
    <row r="500" spans="2:65" s="84" customFormat="1" x14ac:dyDescent="0.2">
      <c r="B500" s="83"/>
      <c r="D500" s="64" t="s">
        <v>168</v>
      </c>
      <c r="E500" s="85" t="s">
        <v>18</v>
      </c>
      <c r="F500" s="86" t="s">
        <v>297</v>
      </c>
      <c r="H500" s="87">
        <v>18.43</v>
      </c>
      <c r="I500" s="88"/>
      <c r="L500" s="83"/>
      <c r="M500" s="89"/>
      <c r="T500" s="90"/>
      <c r="AT500" s="85" t="s">
        <v>168</v>
      </c>
      <c r="AU500" s="85" t="s">
        <v>77</v>
      </c>
      <c r="AV500" s="84" t="s">
        <v>162</v>
      </c>
      <c r="AW500" s="84" t="s">
        <v>29</v>
      </c>
      <c r="AX500" s="84" t="s">
        <v>75</v>
      </c>
      <c r="AY500" s="85" t="s">
        <v>155</v>
      </c>
    </row>
    <row r="501" spans="2:65" s="204" customFormat="1" ht="37.9" customHeight="1" x14ac:dyDescent="0.2">
      <c r="B501" s="203"/>
      <c r="C501" s="57" t="s">
        <v>697</v>
      </c>
      <c r="D501" s="57" t="s">
        <v>157</v>
      </c>
      <c r="E501" s="58" t="s">
        <v>698</v>
      </c>
      <c r="F501" s="59" t="s">
        <v>699</v>
      </c>
      <c r="G501" s="60" t="s">
        <v>257</v>
      </c>
      <c r="H501" s="61">
        <v>31</v>
      </c>
      <c r="I501" s="62"/>
      <c r="J501" s="61">
        <f>ROUND(I501*H501,2)</f>
        <v>0</v>
      </c>
      <c r="K501" s="59" t="s">
        <v>161</v>
      </c>
      <c r="L501" s="203"/>
      <c r="M501" s="255" t="s">
        <v>18</v>
      </c>
      <c r="N501" s="256" t="s">
        <v>38</v>
      </c>
      <c r="P501" s="257">
        <f>O501*H501</f>
        <v>0</v>
      </c>
      <c r="Q501" s="257">
        <v>2.0000000000000002E-5</v>
      </c>
      <c r="R501" s="257">
        <f>Q501*H501</f>
        <v>6.2E-4</v>
      </c>
      <c r="S501" s="257">
        <v>0</v>
      </c>
      <c r="T501" s="63">
        <f>S501*H501</f>
        <v>0</v>
      </c>
      <c r="AR501" s="258" t="s">
        <v>162</v>
      </c>
      <c r="AT501" s="258" t="s">
        <v>157</v>
      </c>
      <c r="AU501" s="258" t="s">
        <v>77</v>
      </c>
      <c r="AY501" s="200" t="s">
        <v>155</v>
      </c>
      <c r="BE501" s="259">
        <f>IF(N501="základní",J501,0)</f>
        <v>0</v>
      </c>
      <c r="BF501" s="259">
        <f>IF(N501="snížená",J501,0)</f>
        <v>0</v>
      </c>
      <c r="BG501" s="259">
        <f>IF(N501="zákl. přenesená",J501,0)</f>
        <v>0</v>
      </c>
      <c r="BH501" s="259">
        <f>IF(N501="sníž. přenesená",J501,0)</f>
        <v>0</v>
      </c>
      <c r="BI501" s="259">
        <f>IF(N501="nulová",J501,0)</f>
        <v>0</v>
      </c>
      <c r="BJ501" s="200" t="s">
        <v>75</v>
      </c>
      <c r="BK501" s="259">
        <f>ROUND(I501*H501,2)</f>
        <v>0</v>
      </c>
      <c r="BL501" s="200" t="s">
        <v>162</v>
      </c>
      <c r="BM501" s="258" t="s">
        <v>700</v>
      </c>
    </row>
    <row r="502" spans="2:65" s="204" customFormat="1" ht="29.25" x14ac:dyDescent="0.2">
      <c r="B502" s="203"/>
      <c r="D502" s="64" t="s">
        <v>164</v>
      </c>
      <c r="F502" s="65" t="s">
        <v>701</v>
      </c>
      <c r="I502" s="197"/>
      <c r="L502" s="203"/>
      <c r="M502" s="260"/>
      <c r="T502" s="213"/>
      <c r="AT502" s="200" t="s">
        <v>164</v>
      </c>
      <c r="AU502" s="200" t="s">
        <v>77</v>
      </c>
    </row>
    <row r="503" spans="2:65" s="204" customFormat="1" x14ac:dyDescent="0.2">
      <c r="B503" s="203"/>
      <c r="D503" s="66" t="s">
        <v>166</v>
      </c>
      <c r="F503" s="67" t="s">
        <v>702</v>
      </c>
      <c r="I503" s="197"/>
      <c r="L503" s="203"/>
      <c r="M503" s="260"/>
      <c r="T503" s="213"/>
      <c r="AT503" s="200" t="s">
        <v>166</v>
      </c>
      <c r="AU503" s="200" t="s">
        <v>77</v>
      </c>
    </row>
    <row r="504" spans="2:65" s="69" customFormat="1" x14ac:dyDescent="0.2">
      <c r="B504" s="68"/>
      <c r="D504" s="64" t="s">
        <v>168</v>
      </c>
      <c r="E504" s="70" t="s">
        <v>18</v>
      </c>
      <c r="F504" s="71" t="s">
        <v>703</v>
      </c>
      <c r="H504" s="70" t="s">
        <v>18</v>
      </c>
      <c r="I504" s="72"/>
      <c r="L504" s="68"/>
      <c r="M504" s="73"/>
      <c r="T504" s="74"/>
      <c r="AT504" s="70" t="s">
        <v>168</v>
      </c>
      <c r="AU504" s="70" t="s">
        <v>77</v>
      </c>
      <c r="AV504" s="69" t="s">
        <v>75</v>
      </c>
      <c r="AW504" s="69" t="s">
        <v>29</v>
      </c>
      <c r="AX504" s="69" t="s">
        <v>67</v>
      </c>
      <c r="AY504" s="70" t="s">
        <v>155</v>
      </c>
    </row>
    <row r="505" spans="2:65" s="76" customFormat="1" x14ac:dyDescent="0.2">
      <c r="B505" s="75"/>
      <c r="D505" s="64" t="s">
        <v>168</v>
      </c>
      <c r="E505" s="77" t="s">
        <v>18</v>
      </c>
      <c r="F505" s="78" t="s">
        <v>704</v>
      </c>
      <c r="H505" s="79">
        <v>7.32</v>
      </c>
      <c r="I505" s="80"/>
      <c r="L505" s="75"/>
      <c r="M505" s="81"/>
      <c r="T505" s="82"/>
      <c r="AT505" s="77" t="s">
        <v>168</v>
      </c>
      <c r="AU505" s="77" t="s">
        <v>77</v>
      </c>
      <c r="AV505" s="76" t="s">
        <v>77</v>
      </c>
      <c r="AW505" s="76" t="s">
        <v>29</v>
      </c>
      <c r="AX505" s="76" t="s">
        <v>67</v>
      </c>
      <c r="AY505" s="77" t="s">
        <v>155</v>
      </c>
    </row>
    <row r="506" spans="2:65" s="76" customFormat="1" x14ac:dyDescent="0.2">
      <c r="B506" s="75"/>
      <c r="D506" s="64" t="s">
        <v>168</v>
      </c>
      <c r="E506" s="77" t="s">
        <v>18</v>
      </c>
      <c r="F506" s="78" t="s">
        <v>705</v>
      </c>
      <c r="H506" s="79">
        <v>9.32</v>
      </c>
      <c r="I506" s="80"/>
      <c r="L506" s="75"/>
      <c r="M506" s="81"/>
      <c r="T506" s="82"/>
      <c r="AT506" s="77" t="s">
        <v>168</v>
      </c>
      <c r="AU506" s="77" t="s">
        <v>77</v>
      </c>
      <c r="AV506" s="76" t="s">
        <v>77</v>
      </c>
      <c r="AW506" s="76" t="s">
        <v>29</v>
      </c>
      <c r="AX506" s="76" t="s">
        <v>67</v>
      </c>
      <c r="AY506" s="77" t="s">
        <v>155</v>
      </c>
    </row>
    <row r="507" spans="2:65" s="69" customFormat="1" x14ac:dyDescent="0.2">
      <c r="B507" s="68"/>
      <c r="D507" s="64" t="s">
        <v>168</v>
      </c>
      <c r="E507" s="70" t="s">
        <v>18</v>
      </c>
      <c r="F507" s="71" t="s">
        <v>706</v>
      </c>
      <c r="H507" s="70" t="s">
        <v>18</v>
      </c>
      <c r="I507" s="72"/>
      <c r="L507" s="68"/>
      <c r="M507" s="73"/>
      <c r="T507" s="74"/>
      <c r="AT507" s="70" t="s">
        <v>168</v>
      </c>
      <c r="AU507" s="70" t="s">
        <v>77</v>
      </c>
      <c r="AV507" s="69" t="s">
        <v>75</v>
      </c>
      <c r="AW507" s="69" t="s">
        <v>29</v>
      </c>
      <c r="AX507" s="69" t="s">
        <v>67</v>
      </c>
      <c r="AY507" s="70" t="s">
        <v>155</v>
      </c>
    </row>
    <row r="508" spans="2:65" s="76" customFormat="1" x14ac:dyDescent="0.2">
      <c r="B508" s="75"/>
      <c r="D508" s="64" t="s">
        <v>168</v>
      </c>
      <c r="E508" s="77" t="s">
        <v>18</v>
      </c>
      <c r="F508" s="78" t="s">
        <v>707</v>
      </c>
      <c r="H508" s="79">
        <v>14.36</v>
      </c>
      <c r="I508" s="80"/>
      <c r="L508" s="75"/>
      <c r="M508" s="81"/>
      <c r="T508" s="82"/>
      <c r="AT508" s="77" t="s">
        <v>168</v>
      </c>
      <c r="AU508" s="77" t="s">
        <v>77</v>
      </c>
      <c r="AV508" s="76" t="s">
        <v>77</v>
      </c>
      <c r="AW508" s="76" t="s">
        <v>29</v>
      </c>
      <c r="AX508" s="76" t="s">
        <v>67</v>
      </c>
      <c r="AY508" s="77" t="s">
        <v>155</v>
      </c>
    </row>
    <row r="509" spans="2:65" s="84" customFormat="1" x14ac:dyDescent="0.2">
      <c r="B509" s="83"/>
      <c r="D509" s="64" t="s">
        <v>168</v>
      </c>
      <c r="E509" s="85" t="s">
        <v>18</v>
      </c>
      <c r="F509" s="86" t="s">
        <v>297</v>
      </c>
      <c r="H509" s="87">
        <v>31</v>
      </c>
      <c r="I509" s="88"/>
      <c r="L509" s="83"/>
      <c r="M509" s="89"/>
      <c r="T509" s="90"/>
      <c r="AT509" s="85" t="s">
        <v>168</v>
      </c>
      <c r="AU509" s="85" t="s">
        <v>77</v>
      </c>
      <c r="AV509" s="84" t="s">
        <v>162</v>
      </c>
      <c r="AW509" s="84" t="s">
        <v>29</v>
      </c>
      <c r="AX509" s="84" t="s">
        <v>75</v>
      </c>
      <c r="AY509" s="85" t="s">
        <v>155</v>
      </c>
    </row>
    <row r="510" spans="2:65" s="204" customFormat="1" ht="24.2" customHeight="1" x14ac:dyDescent="0.2">
      <c r="B510" s="203"/>
      <c r="C510" s="57" t="s">
        <v>708</v>
      </c>
      <c r="D510" s="57" t="s">
        <v>157</v>
      </c>
      <c r="E510" s="58" t="s">
        <v>709</v>
      </c>
      <c r="F510" s="59" t="s">
        <v>710</v>
      </c>
      <c r="G510" s="60" t="s">
        <v>160</v>
      </c>
      <c r="H510" s="61">
        <v>6.39</v>
      </c>
      <c r="I510" s="62"/>
      <c r="J510" s="61">
        <f>ROUND(I510*H510,2)</f>
        <v>0</v>
      </c>
      <c r="K510" s="59" t="s">
        <v>161</v>
      </c>
      <c r="L510" s="203"/>
      <c r="M510" s="255" t="s">
        <v>18</v>
      </c>
      <c r="N510" s="256" t="s">
        <v>38</v>
      </c>
      <c r="P510" s="257">
        <f>O510*H510</f>
        <v>0</v>
      </c>
      <c r="Q510" s="257">
        <v>2.16</v>
      </c>
      <c r="R510" s="257">
        <f>Q510*H510</f>
        <v>13.8024</v>
      </c>
      <c r="S510" s="257">
        <v>0</v>
      </c>
      <c r="T510" s="63">
        <f>S510*H510</f>
        <v>0</v>
      </c>
      <c r="AR510" s="258" t="s">
        <v>162</v>
      </c>
      <c r="AT510" s="258" t="s">
        <v>157</v>
      </c>
      <c r="AU510" s="258" t="s">
        <v>77</v>
      </c>
      <c r="AY510" s="200" t="s">
        <v>155</v>
      </c>
      <c r="BE510" s="259">
        <f>IF(N510="základní",J510,0)</f>
        <v>0</v>
      </c>
      <c r="BF510" s="259">
        <f>IF(N510="snížená",J510,0)</f>
        <v>0</v>
      </c>
      <c r="BG510" s="259">
        <f>IF(N510="zákl. přenesená",J510,0)</f>
        <v>0</v>
      </c>
      <c r="BH510" s="259">
        <f>IF(N510="sníž. přenesená",J510,0)</f>
        <v>0</v>
      </c>
      <c r="BI510" s="259">
        <f>IF(N510="nulová",J510,0)</f>
        <v>0</v>
      </c>
      <c r="BJ510" s="200" t="s">
        <v>75</v>
      </c>
      <c r="BK510" s="259">
        <f>ROUND(I510*H510,2)</f>
        <v>0</v>
      </c>
      <c r="BL510" s="200" t="s">
        <v>162</v>
      </c>
      <c r="BM510" s="258" t="s">
        <v>711</v>
      </c>
    </row>
    <row r="511" spans="2:65" s="204" customFormat="1" ht="19.5" x14ac:dyDescent="0.2">
      <c r="B511" s="203"/>
      <c r="D511" s="64" t="s">
        <v>164</v>
      </c>
      <c r="F511" s="65" t="s">
        <v>712</v>
      </c>
      <c r="I511" s="197"/>
      <c r="L511" s="203"/>
      <c r="M511" s="260"/>
      <c r="T511" s="213"/>
      <c r="AT511" s="200" t="s">
        <v>164</v>
      </c>
      <c r="AU511" s="200" t="s">
        <v>77</v>
      </c>
    </row>
    <row r="512" spans="2:65" s="204" customFormat="1" x14ac:dyDescent="0.2">
      <c r="B512" s="203"/>
      <c r="D512" s="66" t="s">
        <v>166</v>
      </c>
      <c r="F512" s="67" t="s">
        <v>713</v>
      </c>
      <c r="I512" s="197"/>
      <c r="L512" s="203"/>
      <c r="M512" s="260"/>
      <c r="T512" s="213"/>
      <c r="AT512" s="200" t="s">
        <v>166</v>
      </c>
      <c r="AU512" s="200" t="s">
        <v>77</v>
      </c>
    </row>
    <row r="513" spans="2:65" s="69" customFormat="1" x14ac:dyDescent="0.2">
      <c r="B513" s="68"/>
      <c r="D513" s="64" t="s">
        <v>168</v>
      </c>
      <c r="E513" s="70" t="s">
        <v>18</v>
      </c>
      <c r="F513" s="71" t="s">
        <v>647</v>
      </c>
      <c r="H513" s="70" t="s">
        <v>18</v>
      </c>
      <c r="I513" s="72"/>
      <c r="L513" s="68"/>
      <c r="M513" s="73"/>
      <c r="T513" s="74"/>
      <c r="AT513" s="70" t="s">
        <v>168</v>
      </c>
      <c r="AU513" s="70" t="s">
        <v>77</v>
      </c>
      <c r="AV513" s="69" t="s">
        <v>75</v>
      </c>
      <c r="AW513" s="69" t="s">
        <v>29</v>
      </c>
      <c r="AX513" s="69" t="s">
        <v>67</v>
      </c>
      <c r="AY513" s="70" t="s">
        <v>155</v>
      </c>
    </row>
    <row r="514" spans="2:65" s="76" customFormat="1" x14ac:dyDescent="0.2">
      <c r="B514" s="75"/>
      <c r="D514" s="64" t="s">
        <v>168</v>
      </c>
      <c r="E514" s="77" t="s">
        <v>18</v>
      </c>
      <c r="F514" s="78" t="s">
        <v>648</v>
      </c>
      <c r="H514" s="79">
        <v>6.39</v>
      </c>
      <c r="I514" s="80"/>
      <c r="L514" s="75"/>
      <c r="M514" s="81"/>
      <c r="T514" s="82"/>
      <c r="AT514" s="77" t="s">
        <v>168</v>
      </c>
      <c r="AU514" s="77" t="s">
        <v>77</v>
      </c>
      <c r="AV514" s="76" t="s">
        <v>77</v>
      </c>
      <c r="AW514" s="76" t="s">
        <v>29</v>
      </c>
      <c r="AX514" s="76" t="s">
        <v>75</v>
      </c>
      <c r="AY514" s="77" t="s">
        <v>155</v>
      </c>
    </row>
    <row r="515" spans="2:65" s="204" customFormat="1" ht="49.15" customHeight="1" x14ac:dyDescent="0.2">
      <c r="B515" s="203"/>
      <c r="C515" s="57" t="s">
        <v>714</v>
      </c>
      <c r="D515" s="57" t="s">
        <v>157</v>
      </c>
      <c r="E515" s="58" t="s">
        <v>715</v>
      </c>
      <c r="F515" s="59" t="s">
        <v>716</v>
      </c>
      <c r="G515" s="60" t="s">
        <v>234</v>
      </c>
      <c r="H515" s="61">
        <v>42.6</v>
      </c>
      <c r="I515" s="62"/>
      <c r="J515" s="61">
        <f>ROUND(I515*H515,2)</f>
        <v>0</v>
      </c>
      <c r="K515" s="59" t="s">
        <v>18</v>
      </c>
      <c r="L515" s="203"/>
      <c r="M515" s="255" t="s">
        <v>18</v>
      </c>
      <c r="N515" s="256" t="s">
        <v>38</v>
      </c>
      <c r="P515" s="257">
        <f>O515*H515</f>
        <v>0</v>
      </c>
      <c r="Q515" s="257">
        <v>0</v>
      </c>
      <c r="R515" s="257">
        <f>Q515*H515</f>
        <v>0</v>
      </c>
      <c r="S515" s="257">
        <v>0</v>
      </c>
      <c r="T515" s="63">
        <f>S515*H515</f>
        <v>0</v>
      </c>
      <c r="AR515" s="258" t="s">
        <v>162</v>
      </c>
      <c r="AT515" s="258" t="s">
        <v>157</v>
      </c>
      <c r="AU515" s="258" t="s">
        <v>77</v>
      </c>
      <c r="AY515" s="200" t="s">
        <v>155</v>
      </c>
      <c r="BE515" s="259">
        <f>IF(N515="základní",J515,0)</f>
        <v>0</v>
      </c>
      <c r="BF515" s="259">
        <f>IF(N515="snížená",J515,0)</f>
        <v>0</v>
      </c>
      <c r="BG515" s="259">
        <f>IF(N515="zákl. přenesená",J515,0)</f>
        <v>0</v>
      </c>
      <c r="BH515" s="259">
        <f>IF(N515="sníž. přenesená",J515,0)</f>
        <v>0</v>
      </c>
      <c r="BI515" s="259">
        <f>IF(N515="nulová",J515,0)</f>
        <v>0</v>
      </c>
      <c r="BJ515" s="200" t="s">
        <v>75</v>
      </c>
      <c r="BK515" s="259">
        <f>ROUND(I515*H515,2)</f>
        <v>0</v>
      </c>
      <c r="BL515" s="200" t="s">
        <v>162</v>
      </c>
      <c r="BM515" s="258" t="s">
        <v>717</v>
      </c>
    </row>
    <row r="516" spans="2:65" s="204" customFormat="1" ht="29.25" x14ac:dyDescent="0.2">
      <c r="B516" s="203"/>
      <c r="D516" s="64" t="s">
        <v>164</v>
      </c>
      <c r="F516" s="65" t="s">
        <v>716</v>
      </c>
      <c r="I516" s="197"/>
      <c r="L516" s="203"/>
      <c r="M516" s="260"/>
      <c r="T516" s="213"/>
      <c r="AT516" s="200" t="s">
        <v>164</v>
      </c>
      <c r="AU516" s="200" t="s">
        <v>77</v>
      </c>
    </row>
    <row r="517" spans="2:65" s="69" customFormat="1" x14ac:dyDescent="0.2">
      <c r="B517" s="68"/>
      <c r="D517" s="64" t="s">
        <v>168</v>
      </c>
      <c r="E517" s="70" t="s">
        <v>18</v>
      </c>
      <c r="F517" s="71" t="s">
        <v>647</v>
      </c>
      <c r="H517" s="70" t="s">
        <v>18</v>
      </c>
      <c r="I517" s="72"/>
      <c r="L517" s="68"/>
      <c r="M517" s="73"/>
      <c r="T517" s="74"/>
      <c r="AT517" s="70" t="s">
        <v>168</v>
      </c>
      <c r="AU517" s="70" t="s">
        <v>77</v>
      </c>
      <c r="AV517" s="69" t="s">
        <v>75</v>
      </c>
      <c r="AW517" s="69" t="s">
        <v>29</v>
      </c>
      <c r="AX517" s="69" t="s">
        <v>67</v>
      </c>
      <c r="AY517" s="70" t="s">
        <v>155</v>
      </c>
    </row>
    <row r="518" spans="2:65" s="76" customFormat="1" x14ac:dyDescent="0.2">
      <c r="B518" s="75"/>
      <c r="D518" s="64" t="s">
        <v>168</v>
      </c>
      <c r="E518" s="77" t="s">
        <v>18</v>
      </c>
      <c r="F518" s="78" t="s">
        <v>718</v>
      </c>
      <c r="H518" s="79">
        <v>42.6</v>
      </c>
      <c r="I518" s="80"/>
      <c r="L518" s="75"/>
      <c r="M518" s="81"/>
      <c r="T518" s="82"/>
      <c r="AT518" s="77" t="s">
        <v>168</v>
      </c>
      <c r="AU518" s="77" t="s">
        <v>77</v>
      </c>
      <c r="AV518" s="76" t="s">
        <v>77</v>
      </c>
      <c r="AW518" s="76" t="s">
        <v>29</v>
      </c>
      <c r="AX518" s="76" t="s">
        <v>75</v>
      </c>
      <c r="AY518" s="77" t="s">
        <v>155</v>
      </c>
    </row>
    <row r="519" spans="2:65" s="204" customFormat="1" ht="16.5" customHeight="1" x14ac:dyDescent="0.2">
      <c r="B519" s="203"/>
      <c r="C519" s="91" t="s">
        <v>719</v>
      </c>
      <c r="D519" s="91" t="s">
        <v>487</v>
      </c>
      <c r="E519" s="92" t="s">
        <v>720</v>
      </c>
      <c r="F519" s="93" t="s">
        <v>721</v>
      </c>
      <c r="G519" s="94" t="s">
        <v>234</v>
      </c>
      <c r="H519" s="95">
        <v>45</v>
      </c>
      <c r="I519" s="96"/>
      <c r="J519" s="95">
        <f>ROUND(I519*H519,2)</f>
        <v>0</v>
      </c>
      <c r="K519" s="93" t="s">
        <v>161</v>
      </c>
      <c r="L519" s="261"/>
      <c r="M519" s="262" t="s">
        <v>18</v>
      </c>
      <c r="N519" s="263" t="s">
        <v>38</v>
      </c>
      <c r="P519" s="257">
        <f>O519*H519</f>
        <v>0</v>
      </c>
      <c r="Q519" s="257">
        <v>0.108</v>
      </c>
      <c r="R519" s="257">
        <f>Q519*H519</f>
        <v>4.8600000000000003</v>
      </c>
      <c r="S519" s="257">
        <v>0</v>
      </c>
      <c r="T519" s="63">
        <f>S519*H519</f>
        <v>0</v>
      </c>
      <c r="AR519" s="258" t="s">
        <v>215</v>
      </c>
      <c r="AT519" s="258" t="s">
        <v>487</v>
      </c>
      <c r="AU519" s="258" t="s">
        <v>77</v>
      </c>
      <c r="AY519" s="200" t="s">
        <v>155</v>
      </c>
      <c r="BE519" s="259">
        <f>IF(N519="základní",J519,0)</f>
        <v>0</v>
      </c>
      <c r="BF519" s="259">
        <f>IF(N519="snížená",J519,0)</f>
        <v>0</v>
      </c>
      <c r="BG519" s="259">
        <f>IF(N519="zákl. přenesená",J519,0)</f>
        <v>0</v>
      </c>
      <c r="BH519" s="259">
        <f>IF(N519="sníž. přenesená",J519,0)</f>
        <v>0</v>
      </c>
      <c r="BI519" s="259">
        <f>IF(N519="nulová",J519,0)</f>
        <v>0</v>
      </c>
      <c r="BJ519" s="200" t="s">
        <v>75</v>
      </c>
      <c r="BK519" s="259">
        <f>ROUND(I519*H519,2)</f>
        <v>0</v>
      </c>
      <c r="BL519" s="200" t="s">
        <v>162</v>
      </c>
      <c r="BM519" s="258" t="s">
        <v>722</v>
      </c>
    </row>
    <row r="520" spans="2:65" s="204" customFormat="1" x14ac:dyDescent="0.2">
      <c r="B520" s="203"/>
      <c r="D520" s="64" t="s">
        <v>164</v>
      </c>
      <c r="F520" s="65" t="s">
        <v>721</v>
      </c>
      <c r="I520" s="197"/>
      <c r="L520" s="203"/>
      <c r="M520" s="260"/>
      <c r="T520" s="213"/>
      <c r="AT520" s="200" t="s">
        <v>164</v>
      </c>
      <c r="AU520" s="200" t="s">
        <v>77</v>
      </c>
    </row>
    <row r="521" spans="2:65" s="69" customFormat="1" x14ac:dyDescent="0.2">
      <c r="B521" s="68"/>
      <c r="D521" s="64" t="s">
        <v>168</v>
      </c>
      <c r="E521" s="70" t="s">
        <v>18</v>
      </c>
      <c r="F521" s="71" t="s">
        <v>647</v>
      </c>
      <c r="H521" s="70" t="s">
        <v>18</v>
      </c>
      <c r="I521" s="72"/>
      <c r="L521" s="68"/>
      <c r="M521" s="73"/>
      <c r="T521" s="74"/>
      <c r="AT521" s="70" t="s">
        <v>168</v>
      </c>
      <c r="AU521" s="70" t="s">
        <v>77</v>
      </c>
      <c r="AV521" s="69" t="s">
        <v>75</v>
      </c>
      <c r="AW521" s="69" t="s">
        <v>29</v>
      </c>
      <c r="AX521" s="69" t="s">
        <v>67</v>
      </c>
      <c r="AY521" s="70" t="s">
        <v>155</v>
      </c>
    </row>
    <row r="522" spans="2:65" s="76" customFormat="1" x14ac:dyDescent="0.2">
      <c r="B522" s="75"/>
      <c r="D522" s="64" t="s">
        <v>168</v>
      </c>
      <c r="E522" s="77" t="s">
        <v>18</v>
      </c>
      <c r="F522" s="78" t="s">
        <v>723</v>
      </c>
      <c r="H522" s="79">
        <v>45</v>
      </c>
      <c r="I522" s="80"/>
      <c r="L522" s="75"/>
      <c r="M522" s="81"/>
      <c r="T522" s="82"/>
      <c r="AT522" s="77" t="s">
        <v>168</v>
      </c>
      <c r="AU522" s="77" t="s">
        <v>77</v>
      </c>
      <c r="AV522" s="76" t="s">
        <v>77</v>
      </c>
      <c r="AW522" s="76" t="s">
        <v>29</v>
      </c>
      <c r="AX522" s="76" t="s">
        <v>75</v>
      </c>
      <c r="AY522" s="77" t="s">
        <v>155</v>
      </c>
    </row>
    <row r="523" spans="2:65" s="204" customFormat="1" ht="24.2" customHeight="1" x14ac:dyDescent="0.2">
      <c r="B523" s="203"/>
      <c r="C523" s="57" t="s">
        <v>724</v>
      </c>
      <c r="D523" s="57" t="s">
        <v>157</v>
      </c>
      <c r="E523" s="58" t="s">
        <v>725</v>
      </c>
      <c r="F523" s="59" t="s">
        <v>726</v>
      </c>
      <c r="G523" s="60" t="s">
        <v>322</v>
      </c>
      <c r="H523" s="61">
        <v>1</v>
      </c>
      <c r="I523" s="62"/>
      <c r="J523" s="61">
        <f>ROUND(I523*H523,2)</f>
        <v>0</v>
      </c>
      <c r="K523" s="59" t="s">
        <v>161</v>
      </c>
      <c r="L523" s="203"/>
      <c r="M523" s="255" t="s">
        <v>18</v>
      </c>
      <c r="N523" s="256" t="s">
        <v>38</v>
      </c>
      <c r="P523" s="257">
        <f>O523*H523</f>
        <v>0</v>
      </c>
      <c r="Q523" s="257">
        <v>0</v>
      </c>
      <c r="R523" s="257">
        <f>Q523*H523</f>
        <v>0</v>
      </c>
      <c r="S523" s="257">
        <v>0</v>
      </c>
      <c r="T523" s="63">
        <f>S523*H523</f>
        <v>0</v>
      </c>
      <c r="AR523" s="258" t="s">
        <v>162</v>
      </c>
      <c r="AT523" s="258" t="s">
        <v>157</v>
      </c>
      <c r="AU523" s="258" t="s">
        <v>77</v>
      </c>
      <c r="AY523" s="200" t="s">
        <v>155</v>
      </c>
      <c r="BE523" s="259">
        <f>IF(N523="základní",J523,0)</f>
        <v>0</v>
      </c>
      <c r="BF523" s="259">
        <f>IF(N523="snížená",J523,0)</f>
        <v>0</v>
      </c>
      <c r="BG523" s="259">
        <f>IF(N523="zákl. přenesená",J523,0)</f>
        <v>0</v>
      </c>
      <c r="BH523" s="259">
        <f>IF(N523="sníž. přenesená",J523,0)</f>
        <v>0</v>
      </c>
      <c r="BI523" s="259">
        <f>IF(N523="nulová",J523,0)</f>
        <v>0</v>
      </c>
      <c r="BJ523" s="200" t="s">
        <v>75</v>
      </c>
      <c r="BK523" s="259">
        <f>ROUND(I523*H523,2)</f>
        <v>0</v>
      </c>
      <c r="BL523" s="200" t="s">
        <v>162</v>
      </c>
      <c r="BM523" s="258" t="s">
        <v>727</v>
      </c>
    </row>
    <row r="524" spans="2:65" s="204" customFormat="1" ht="19.5" x14ac:dyDescent="0.2">
      <c r="B524" s="203"/>
      <c r="D524" s="64" t="s">
        <v>164</v>
      </c>
      <c r="F524" s="65" t="s">
        <v>728</v>
      </c>
      <c r="I524" s="197"/>
      <c r="L524" s="203"/>
      <c r="M524" s="260"/>
      <c r="T524" s="213"/>
      <c r="AT524" s="200" t="s">
        <v>164</v>
      </c>
      <c r="AU524" s="200" t="s">
        <v>77</v>
      </c>
    </row>
    <row r="525" spans="2:65" s="204" customFormat="1" x14ac:dyDescent="0.2">
      <c r="B525" s="203"/>
      <c r="D525" s="66" t="s">
        <v>166</v>
      </c>
      <c r="F525" s="67" t="s">
        <v>729</v>
      </c>
      <c r="I525" s="197"/>
      <c r="L525" s="203"/>
      <c r="M525" s="260"/>
      <c r="T525" s="213"/>
      <c r="AT525" s="200" t="s">
        <v>166</v>
      </c>
      <c r="AU525" s="200" t="s">
        <v>77</v>
      </c>
    </row>
    <row r="526" spans="2:65" s="69" customFormat="1" x14ac:dyDescent="0.2">
      <c r="B526" s="68"/>
      <c r="D526" s="64" t="s">
        <v>168</v>
      </c>
      <c r="E526" s="70" t="s">
        <v>18</v>
      </c>
      <c r="F526" s="71" t="s">
        <v>730</v>
      </c>
      <c r="H526" s="70" t="s">
        <v>18</v>
      </c>
      <c r="I526" s="72"/>
      <c r="L526" s="68"/>
      <c r="M526" s="73"/>
      <c r="T526" s="74"/>
      <c r="AT526" s="70" t="s">
        <v>168</v>
      </c>
      <c r="AU526" s="70" t="s">
        <v>77</v>
      </c>
      <c r="AV526" s="69" t="s">
        <v>75</v>
      </c>
      <c r="AW526" s="69" t="s">
        <v>29</v>
      </c>
      <c r="AX526" s="69" t="s">
        <v>67</v>
      </c>
      <c r="AY526" s="70" t="s">
        <v>155</v>
      </c>
    </row>
    <row r="527" spans="2:65" s="76" customFormat="1" x14ac:dyDescent="0.2">
      <c r="B527" s="75"/>
      <c r="D527" s="64" t="s">
        <v>168</v>
      </c>
      <c r="E527" s="77" t="s">
        <v>18</v>
      </c>
      <c r="F527" s="78" t="s">
        <v>75</v>
      </c>
      <c r="H527" s="79">
        <v>1</v>
      </c>
      <c r="I527" s="80"/>
      <c r="L527" s="75"/>
      <c r="M527" s="81"/>
      <c r="T527" s="82"/>
      <c r="AT527" s="77" t="s">
        <v>168</v>
      </c>
      <c r="AU527" s="77" t="s">
        <v>77</v>
      </c>
      <c r="AV527" s="76" t="s">
        <v>77</v>
      </c>
      <c r="AW527" s="76" t="s">
        <v>29</v>
      </c>
      <c r="AX527" s="76" t="s">
        <v>75</v>
      </c>
      <c r="AY527" s="77" t="s">
        <v>155</v>
      </c>
    </row>
    <row r="528" spans="2:65" s="204" customFormat="1" ht="16.5" customHeight="1" x14ac:dyDescent="0.2">
      <c r="B528" s="203"/>
      <c r="C528" s="91" t="s">
        <v>731</v>
      </c>
      <c r="D528" s="91" t="s">
        <v>487</v>
      </c>
      <c r="E528" s="92" t="s">
        <v>732</v>
      </c>
      <c r="F528" s="93" t="s">
        <v>733</v>
      </c>
      <c r="G528" s="94" t="s">
        <v>322</v>
      </c>
      <c r="H528" s="95">
        <v>1</v>
      </c>
      <c r="I528" s="96"/>
      <c r="J528" s="95">
        <f>ROUND(I528*H528,2)</f>
        <v>0</v>
      </c>
      <c r="K528" s="93" t="s">
        <v>161</v>
      </c>
      <c r="L528" s="261"/>
      <c r="M528" s="262" t="s">
        <v>18</v>
      </c>
      <c r="N528" s="263" t="s">
        <v>38</v>
      </c>
      <c r="P528" s="257">
        <f>O528*H528</f>
        <v>0</v>
      </c>
      <c r="Q528" s="257">
        <v>3.5E-4</v>
      </c>
      <c r="R528" s="257">
        <f>Q528*H528</f>
        <v>3.5E-4</v>
      </c>
      <c r="S528" s="257">
        <v>0</v>
      </c>
      <c r="T528" s="63">
        <f>S528*H528</f>
        <v>0</v>
      </c>
      <c r="AR528" s="258" t="s">
        <v>215</v>
      </c>
      <c r="AT528" s="258" t="s">
        <v>487</v>
      </c>
      <c r="AU528" s="258" t="s">
        <v>77</v>
      </c>
      <c r="AY528" s="200" t="s">
        <v>155</v>
      </c>
      <c r="BE528" s="259">
        <f>IF(N528="základní",J528,0)</f>
        <v>0</v>
      </c>
      <c r="BF528" s="259">
        <f>IF(N528="snížená",J528,0)</f>
        <v>0</v>
      </c>
      <c r="BG528" s="259">
        <f>IF(N528="zákl. přenesená",J528,0)</f>
        <v>0</v>
      </c>
      <c r="BH528" s="259">
        <f>IF(N528="sníž. přenesená",J528,0)</f>
        <v>0</v>
      </c>
      <c r="BI528" s="259">
        <f>IF(N528="nulová",J528,0)</f>
        <v>0</v>
      </c>
      <c r="BJ528" s="200" t="s">
        <v>75</v>
      </c>
      <c r="BK528" s="259">
        <f>ROUND(I528*H528,2)</f>
        <v>0</v>
      </c>
      <c r="BL528" s="200" t="s">
        <v>162</v>
      </c>
      <c r="BM528" s="258" t="s">
        <v>734</v>
      </c>
    </row>
    <row r="529" spans="2:65" s="204" customFormat="1" x14ac:dyDescent="0.2">
      <c r="B529" s="203"/>
      <c r="D529" s="64" t="s">
        <v>164</v>
      </c>
      <c r="F529" s="65" t="s">
        <v>733</v>
      </c>
      <c r="I529" s="197"/>
      <c r="L529" s="203"/>
      <c r="M529" s="260"/>
      <c r="T529" s="213"/>
      <c r="AT529" s="200" t="s">
        <v>164</v>
      </c>
      <c r="AU529" s="200" t="s">
        <v>77</v>
      </c>
    </row>
    <row r="530" spans="2:65" s="204" customFormat="1" ht="24.2" customHeight="1" x14ac:dyDescent="0.2">
      <c r="B530" s="203"/>
      <c r="C530" s="57" t="s">
        <v>735</v>
      </c>
      <c r="D530" s="57" t="s">
        <v>157</v>
      </c>
      <c r="E530" s="58" t="s">
        <v>736</v>
      </c>
      <c r="F530" s="59" t="s">
        <v>737</v>
      </c>
      <c r="G530" s="60" t="s">
        <v>322</v>
      </c>
      <c r="H530" s="61">
        <v>3</v>
      </c>
      <c r="I530" s="62"/>
      <c r="J530" s="61">
        <f>ROUND(I530*H530,2)</f>
        <v>0</v>
      </c>
      <c r="K530" s="59" t="s">
        <v>161</v>
      </c>
      <c r="L530" s="203"/>
      <c r="M530" s="255" t="s">
        <v>18</v>
      </c>
      <c r="N530" s="256" t="s">
        <v>38</v>
      </c>
      <c r="P530" s="257">
        <f>O530*H530</f>
        <v>0</v>
      </c>
      <c r="Q530" s="257">
        <v>4.8000000000000001E-4</v>
      </c>
      <c r="R530" s="257">
        <f>Q530*H530</f>
        <v>1.4400000000000001E-3</v>
      </c>
      <c r="S530" s="257">
        <v>0</v>
      </c>
      <c r="T530" s="63">
        <f>S530*H530</f>
        <v>0</v>
      </c>
      <c r="AR530" s="258" t="s">
        <v>162</v>
      </c>
      <c r="AT530" s="258" t="s">
        <v>157</v>
      </c>
      <c r="AU530" s="258" t="s">
        <v>77</v>
      </c>
      <c r="AY530" s="200" t="s">
        <v>155</v>
      </c>
      <c r="BE530" s="259">
        <f>IF(N530="základní",J530,0)</f>
        <v>0</v>
      </c>
      <c r="BF530" s="259">
        <f>IF(N530="snížená",J530,0)</f>
        <v>0</v>
      </c>
      <c r="BG530" s="259">
        <f>IF(N530="zákl. přenesená",J530,0)</f>
        <v>0</v>
      </c>
      <c r="BH530" s="259">
        <f>IF(N530="sníž. přenesená",J530,0)</f>
        <v>0</v>
      </c>
      <c r="BI530" s="259">
        <f>IF(N530="nulová",J530,0)</f>
        <v>0</v>
      </c>
      <c r="BJ530" s="200" t="s">
        <v>75</v>
      </c>
      <c r="BK530" s="259">
        <f>ROUND(I530*H530,2)</f>
        <v>0</v>
      </c>
      <c r="BL530" s="200" t="s">
        <v>162</v>
      </c>
      <c r="BM530" s="258" t="s">
        <v>738</v>
      </c>
    </row>
    <row r="531" spans="2:65" s="204" customFormat="1" ht="29.25" x14ac:dyDescent="0.2">
      <c r="B531" s="203"/>
      <c r="D531" s="64" t="s">
        <v>164</v>
      </c>
      <c r="F531" s="65" t="s">
        <v>739</v>
      </c>
      <c r="I531" s="197"/>
      <c r="L531" s="203"/>
      <c r="M531" s="260"/>
      <c r="T531" s="213"/>
      <c r="AT531" s="200" t="s">
        <v>164</v>
      </c>
      <c r="AU531" s="200" t="s">
        <v>77</v>
      </c>
    </row>
    <row r="532" spans="2:65" s="204" customFormat="1" x14ac:dyDescent="0.2">
      <c r="B532" s="203"/>
      <c r="D532" s="66" t="s">
        <v>166</v>
      </c>
      <c r="F532" s="67" t="s">
        <v>740</v>
      </c>
      <c r="I532" s="197"/>
      <c r="L532" s="203"/>
      <c r="M532" s="260"/>
      <c r="T532" s="213"/>
      <c r="AT532" s="200" t="s">
        <v>166</v>
      </c>
      <c r="AU532" s="200" t="s">
        <v>77</v>
      </c>
    </row>
    <row r="533" spans="2:65" s="69" customFormat="1" x14ac:dyDescent="0.2">
      <c r="B533" s="68"/>
      <c r="D533" s="64" t="s">
        <v>168</v>
      </c>
      <c r="E533" s="70" t="s">
        <v>18</v>
      </c>
      <c r="F533" s="71" t="s">
        <v>741</v>
      </c>
      <c r="H533" s="70" t="s">
        <v>18</v>
      </c>
      <c r="I533" s="72"/>
      <c r="L533" s="68"/>
      <c r="M533" s="73"/>
      <c r="T533" s="74"/>
      <c r="AT533" s="70" t="s">
        <v>168</v>
      </c>
      <c r="AU533" s="70" t="s">
        <v>77</v>
      </c>
      <c r="AV533" s="69" t="s">
        <v>75</v>
      </c>
      <c r="AW533" s="69" t="s">
        <v>29</v>
      </c>
      <c r="AX533" s="69" t="s">
        <v>67</v>
      </c>
      <c r="AY533" s="70" t="s">
        <v>155</v>
      </c>
    </row>
    <row r="534" spans="2:65" s="76" customFormat="1" x14ac:dyDescent="0.2">
      <c r="B534" s="75"/>
      <c r="D534" s="64" t="s">
        <v>168</v>
      </c>
      <c r="E534" s="77" t="s">
        <v>18</v>
      </c>
      <c r="F534" s="78" t="s">
        <v>742</v>
      </c>
      <c r="H534" s="79">
        <v>3</v>
      </c>
      <c r="I534" s="80"/>
      <c r="L534" s="75"/>
      <c r="M534" s="81"/>
      <c r="T534" s="82"/>
      <c r="AT534" s="77" t="s">
        <v>168</v>
      </c>
      <c r="AU534" s="77" t="s">
        <v>77</v>
      </c>
      <c r="AV534" s="76" t="s">
        <v>77</v>
      </c>
      <c r="AW534" s="76" t="s">
        <v>29</v>
      </c>
      <c r="AX534" s="76" t="s">
        <v>75</v>
      </c>
      <c r="AY534" s="77" t="s">
        <v>155</v>
      </c>
    </row>
    <row r="535" spans="2:65" s="204" customFormat="1" ht="24.2" customHeight="1" x14ac:dyDescent="0.2">
      <c r="B535" s="203"/>
      <c r="C535" s="91" t="s">
        <v>743</v>
      </c>
      <c r="D535" s="91" t="s">
        <v>487</v>
      </c>
      <c r="E535" s="92" t="s">
        <v>744</v>
      </c>
      <c r="F535" s="93" t="s">
        <v>745</v>
      </c>
      <c r="G535" s="94" t="s">
        <v>322</v>
      </c>
      <c r="H535" s="95">
        <v>1</v>
      </c>
      <c r="I535" s="96"/>
      <c r="J535" s="95">
        <f>ROUND(I535*H535,2)</f>
        <v>0</v>
      </c>
      <c r="K535" s="93" t="s">
        <v>161</v>
      </c>
      <c r="L535" s="261"/>
      <c r="M535" s="262" t="s">
        <v>18</v>
      </c>
      <c r="N535" s="263" t="s">
        <v>38</v>
      </c>
      <c r="P535" s="257">
        <f>O535*H535</f>
        <v>0</v>
      </c>
      <c r="Q535" s="257">
        <v>1.14E-2</v>
      </c>
      <c r="R535" s="257">
        <f>Q535*H535</f>
        <v>1.14E-2</v>
      </c>
      <c r="S535" s="257">
        <v>0</v>
      </c>
      <c r="T535" s="63">
        <f>S535*H535</f>
        <v>0</v>
      </c>
      <c r="AR535" s="258" t="s">
        <v>215</v>
      </c>
      <c r="AT535" s="258" t="s">
        <v>487</v>
      </c>
      <c r="AU535" s="258" t="s">
        <v>77</v>
      </c>
      <c r="AY535" s="200" t="s">
        <v>155</v>
      </c>
      <c r="BE535" s="259">
        <f>IF(N535="základní",J535,0)</f>
        <v>0</v>
      </c>
      <c r="BF535" s="259">
        <f>IF(N535="snížená",J535,0)</f>
        <v>0</v>
      </c>
      <c r="BG535" s="259">
        <f>IF(N535="zákl. přenesená",J535,0)</f>
        <v>0</v>
      </c>
      <c r="BH535" s="259">
        <f>IF(N535="sníž. přenesená",J535,0)</f>
        <v>0</v>
      </c>
      <c r="BI535" s="259">
        <f>IF(N535="nulová",J535,0)</f>
        <v>0</v>
      </c>
      <c r="BJ535" s="200" t="s">
        <v>75</v>
      </c>
      <c r="BK535" s="259">
        <f>ROUND(I535*H535,2)</f>
        <v>0</v>
      </c>
      <c r="BL535" s="200" t="s">
        <v>162</v>
      </c>
      <c r="BM535" s="258" t="s">
        <v>746</v>
      </c>
    </row>
    <row r="536" spans="2:65" s="204" customFormat="1" x14ac:dyDescent="0.2">
      <c r="B536" s="203"/>
      <c r="D536" s="64" t="s">
        <v>164</v>
      </c>
      <c r="F536" s="65" t="s">
        <v>745</v>
      </c>
      <c r="I536" s="197"/>
      <c r="L536" s="203"/>
      <c r="M536" s="260"/>
      <c r="T536" s="213"/>
      <c r="AT536" s="200" t="s">
        <v>164</v>
      </c>
      <c r="AU536" s="200" t="s">
        <v>77</v>
      </c>
    </row>
    <row r="537" spans="2:65" s="204" customFormat="1" ht="24.2" customHeight="1" x14ac:dyDescent="0.2">
      <c r="B537" s="203"/>
      <c r="C537" s="91" t="s">
        <v>747</v>
      </c>
      <c r="D537" s="91" t="s">
        <v>487</v>
      </c>
      <c r="E537" s="92" t="s">
        <v>748</v>
      </c>
      <c r="F537" s="93" t="s">
        <v>749</v>
      </c>
      <c r="G537" s="94" t="s">
        <v>322</v>
      </c>
      <c r="H537" s="95">
        <v>2</v>
      </c>
      <c r="I537" s="96"/>
      <c r="J537" s="95">
        <f>ROUND(I537*H537,2)</f>
        <v>0</v>
      </c>
      <c r="K537" s="93" t="s">
        <v>161</v>
      </c>
      <c r="L537" s="261"/>
      <c r="M537" s="262" t="s">
        <v>18</v>
      </c>
      <c r="N537" s="263" t="s">
        <v>38</v>
      </c>
      <c r="P537" s="257">
        <f>O537*H537</f>
        <v>0</v>
      </c>
      <c r="Q537" s="257">
        <v>1.38E-2</v>
      </c>
      <c r="R537" s="257">
        <f>Q537*H537</f>
        <v>2.76E-2</v>
      </c>
      <c r="S537" s="257">
        <v>0</v>
      </c>
      <c r="T537" s="63">
        <f>S537*H537</f>
        <v>0</v>
      </c>
      <c r="AR537" s="258" t="s">
        <v>215</v>
      </c>
      <c r="AT537" s="258" t="s">
        <v>487</v>
      </c>
      <c r="AU537" s="258" t="s">
        <v>77</v>
      </c>
      <c r="AY537" s="200" t="s">
        <v>155</v>
      </c>
      <c r="BE537" s="259">
        <f>IF(N537="základní",J537,0)</f>
        <v>0</v>
      </c>
      <c r="BF537" s="259">
        <f>IF(N537="snížená",J537,0)</f>
        <v>0</v>
      </c>
      <c r="BG537" s="259">
        <f>IF(N537="zákl. přenesená",J537,0)</f>
        <v>0</v>
      </c>
      <c r="BH537" s="259">
        <f>IF(N537="sníž. přenesená",J537,0)</f>
        <v>0</v>
      </c>
      <c r="BI537" s="259">
        <f>IF(N537="nulová",J537,0)</f>
        <v>0</v>
      </c>
      <c r="BJ537" s="200" t="s">
        <v>75</v>
      </c>
      <c r="BK537" s="259">
        <f>ROUND(I537*H537,2)</f>
        <v>0</v>
      </c>
      <c r="BL537" s="200" t="s">
        <v>162</v>
      </c>
      <c r="BM537" s="258" t="s">
        <v>750</v>
      </c>
    </row>
    <row r="538" spans="2:65" s="204" customFormat="1" x14ac:dyDescent="0.2">
      <c r="B538" s="203"/>
      <c r="D538" s="64" t="s">
        <v>164</v>
      </c>
      <c r="F538" s="65" t="s">
        <v>749</v>
      </c>
      <c r="I538" s="197"/>
      <c r="L538" s="203"/>
      <c r="M538" s="260"/>
      <c r="T538" s="213"/>
      <c r="AT538" s="200" t="s">
        <v>164</v>
      </c>
      <c r="AU538" s="200" t="s">
        <v>77</v>
      </c>
    </row>
    <row r="539" spans="2:65" s="204" customFormat="1" ht="21.75" customHeight="1" x14ac:dyDescent="0.2">
      <c r="B539" s="203"/>
      <c r="C539" s="57" t="s">
        <v>751</v>
      </c>
      <c r="D539" s="57" t="s">
        <v>157</v>
      </c>
      <c r="E539" s="58" t="s">
        <v>752</v>
      </c>
      <c r="F539" s="59" t="s">
        <v>753</v>
      </c>
      <c r="G539" s="60" t="s">
        <v>322</v>
      </c>
      <c r="H539" s="61">
        <v>7</v>
      </c>
      <c r="I539" s="62"/>
      <c r="J539" s="61">
        <f>ROUND(I539*H539,2)</f>
        <v>0</v>
      </c>
      <c r="K539" s="59" t="s">
        <v>18</v>
      </c>
      <c r="L539" s="203"/>
      <c r="M539" s="255" t="s">
        <v>18</v>
      </c>
      <c r="N539" s="256" t="s">
        <v>38</v>
      </c>
      <c r="P539" s="257">
        <f>O539*H539</f>
        <v>0</v>
      </c>
      <c r="Q539" s="257">
        <v>0</v>
      </c>
      <c r="R539" s="257">
        <f>Q539*H539</f>
        <v>0</v>
      </c>
      <c r="S539" s="257">
        <v>0</v>
      </c>
      <c r="T539" s="63">
        <f>S539*H539</f>
        <v>0</v>
      </c>
      <c r="AR539" s="258" t="s">
        <v>162</v>
      </c>
      <c r="AT539" s="258" t="s">
        <v>157</v>
      </c>
      <c r="AU539" s="258" t="s">
        <v>77</v>
      </c>
      <c r="AY539" s="200" t="s">
        <v>155</v>
      </c>
      <c r="BE539" s="259">
        <f>IF(N539="základní",J539,0)</f>
        <v>0</v>
      </c>
      <c r="BF539" s="259">
        <f>IF(N539="snížená",J539,0)</f>
        <v>0</v>
      </c>
      <c r="BG539" s="259">
        <f>IF(N539="zákl. přenesená",J539,0)</f>
        <v>0</v>
      </c>
      <c r="BH539" s="259">
        <f>IF(N539="sníž. přenesená",J539,0)</f>
        <v>0</v>
      </c>
      <c r="BI539" s="259">
        <f>IF(N539="nulová",J539,0)</f>
        <v>0</v>
      </c>
      <c r="BJ539" s="200" t="s">
        <v>75</v>
      </c>
      <c r="BK539" s="259">
        <f>ROUND(I539*H539,2)</f>
        <v>0</v>
      </c>
      <c r="BL539" s="200" t="s">
        <v>162</v>
      </c>
      <c r="BM539" s="258" t="s">
        <v>754</v>
      </c>
    </row>
    <row r="540" spans="2:65" s="204" customFormat="1" x14ac:dyDescent="0.2">
      <c r="B540" s="203"/>
      <c r="D540" s="64" t="s">
        <v>164</v>
      </c>
      <c r="F540" s="65" t="s">
        <v>753</v>
      </c>
      <c r="I540" s="197"/>
      <c r="L540" s="203"/>
      <c r="M540" s="260"/>
      <c r="T540" s="213"/>
      <c r="AT540" s="200" t="s">
        <v>164</v>
      </c>
      <c r="AU540" s="200" t="s">
        <v>77</v>
      </c>
    </row>
    <row r="541" spans="2:65" s="204" customFormat="1" ht="16.5" customHeight="1" x14ac:dyDescent="0.2">
      <c r="B541" s="203"/>
      <c r="C541" s="57" t="s">
        <v>755</v>
      </c>
      <c r="D541" s="57" t="s">
        <v>157</v>
      </c>
      <c r="E541" s="58" t="s">
        <v>756</v>
      </c>
      <c r="F541" s="59" t="s">
        <v>757</v>
      </c>
      <c r="G541" s="60" t="s">
        <v>257</v>
      </c>
      <c r="H541" s="61">
        <v>77.13</v>
      </c>
      <c r="I541" s="62"/>
      <c r="J541" s="61">
        <f>ROUND(I541*H541,2)</f>
        <v>0</v>
      </c>
      <c r="K541" s="59" t="s">
        <v>18</v>
      </c>
      <c r="L541" s="203"/>
      <c r="M541" s="255" t="s">
        <v>18</v>
      </c>
      <c r="N541" s="256" t="s">
        <v>38</v>
      </c>
      <c r="P541" s="257">
        <f>O541*H541</f>
        <v>0</v>
      </c>
      <c r="Q541" s="257">
        <v>0</v>
      </c>
      <c r="R541" s="257">
        <f>Q541*H541</f>
        <v>0</v>
      </c>
      <c r="S541" s="257">
        <v>0</v>
      </c>
      <c r="T541" s="63">
        <f>S541*H541</f>
        <v>0</v>
      </c>
      <c r="AR541" s="258" t="s">
        <v>162</v>
      </c>
      <c r="AT541" s="258" t="s">
        <v>157</v>
      </c>
      <c r="AU541" s="258" t="s">
        <v>77</v>
      </c>
      <c r="AY541" s="200" t="s">
        <v>155</v>
      </c>
      <c r="BE541" s="259">
        <f>IF(N541="základní",J541,0)</f>
        <v>0</v>
      </c>
      <c r="BF541" s="259">
        <f>IF(N541="snížená",J541,0)</f>
        <v>0</v>
      </c>
      <c r="BG541" s="259">
        <f>IF(N541="zákl. přenesená",J541,0)</f>
        <v>0</v>
      </c>
      <c r="BH541" s="259">
        <f>IF(N541="sníž. přenesená",J541,0)</f>
        <v>0</v>
      </c>
      <c r="BI541" s="259">
        <f>IF(N541="nulová",J541,0)</f>
        <v>0</v>
      </c>
      <c r="BJ541" s="200" t="s">
        <v>75</v>
      </c>
      <c r="BK541" s="259">
        <f>ROUND(I541*H541,2)</f>
        <v>0</v>
      </c>
      <c r="BL541" s="200" t="s">
        <v>162</v>
      </c>
      <c r="BM541" s="258" t="s">
        <v>758</v>
      </c>
    </row>
    <row r="542" spans="2:65" s="204" customFormat="1" x14ac:dyDescent="0.2">
      <c r="B542" s="203"/>
      <c r="D542" s="64" t="s">
        <v>164</v>
      </c>
      <c r="F542" s="65" t="s">
        <v>757</v>
      </c>
      <c r="I542" s="197"/>
      <c r="L542" s="203"/>
      <c r="M542" s="260"/>
      <c r="T542" s="213"/>
      <c r="AT542" s="200" t="s">
        <v>164</v>
      </c>
      <c r="AU542" s="200" t="s">
        <v>77</v>
      </c>
    </row>
    <row r="543" spans="2:65" s="76" customFormat="1" x14ac:dyDescent="0.2">
      <c r="B543" s="75"/>
      <c r="D543" s="64" t="s">
        <v>168</v>
      </c>
      <c r="E543" s="77" t="s">
        <v>18</v>
      </c>
      <c r="F543" s="78" t="s">
        <v>759</v>
      </c>
      <c r="H543" s="79">
        <v>31.98</v>
      </c>
      <c r="I543" s="80"/>
      <c r="L543" s="75"/>
      <c r="M543" s="81"/>
      <c r="T543" s="82"/>
      <c r="AT543" s="77" t="s">
        <v>168</v>
      </c>
      <c r="AU543" s="77" t="s">
        <v>77</v>
      </c>
      <c r="AV543" s="76" t="s">
        <v>77</v>
      </c>
      <c r="AW543" s="76" t="s">
        <v>29</v>
      </c>
      <c r="AX543" s="76" t="s">
        <v>67</v>
      </c>
      <c r="AY543" s="77" t="s">
        <v>155</v>
      </c>
    </row>
    <row r="544" spans="2:65" s="76" customFormat="1" x14ac:dyDescent="0.2">
      <c r="B544" s="75"/>
      <c r="D544" s="64" t="s">
        <v>168</v>
      </c>
      <c r="E544" s="77" t="s">
        <v>18</v>
      </c>
      <c r="F544" s="78" t="s">
        <v>760</v>
      </c>
      <c r="H544" s="79">
        <v>39.369999999999997</v>
      </c>
      <c r="I544" s="80"/>
      <c r="L544" s="75"/>
      <c r="M544" s="81"/>
      <c r="T544" s="82"/>
      <c r="AT544" s="77" t="s">
        <v>168</v>
      </c>
      <c r="AU544" s="77" t="s">
        <v>77</v>
      </c>
      <c r="AV544" s="76" t="s">
        <v>77</v>
      </c>
      <c r="AW544" s="76" t="s">
        <v>29</v>
      </c>
      <c r="AX544" s="76" t="s">
        <v>67</v>
      </c>
      <c r="AY544" s="77" t="s">
        <v>155</v>
      </c>
    </row>
    <row r="545" spans="2:65" s="76" customFormat="1" x14ac:dyDescent="0.2">
      <c r="B545" s="75"/>
      <c r="D545" s="64" t="s">
        <v>168</v>
      </c>
      <c r="E545" s="77" t="s">
        <v>18</v>
      </c>
      <c r="F545" s="78" t="s">
        <v>761</v>
      </c>
      <c r="H545" s="79">
        <v>5.78</v>
      </c>
      <c r="I545" s="80"/>
      <c r="L545" s="75"/>
      <c r="M545" s="81"/>
      <c r="T545" s="82"/>
      <c r="AT545" s="77" t="s">
        <v>168</v>
      </c>
      <c r="AU545" s="77" t="s">
        <v>77</v>
      </c>
      <c r="AV545" s="76" t="s">
        <v>77</v>
      </c>
      <c r="AW545" s="76" t="s">
        <v>29</v>
      </c>
      <c r="AX545" s="76" t="s">
        <v>67</v>
      </c>
      <c r="AY545" s="77" t="s">
        <v>155</v>
      </c>
    </row>
    <row r="546" spans="2:65" s="84" customFormat="1" x14ac:dyDescent="0.2">
      <c r="B546" s="83"/>
      <c r="D546" s="64" t="s">
        <v>168</v>
      </c>
      <c r="E546" s="85" t="s">
        <v>18</v>
      </c>
      <c r="F546" s="86" t="s">
        <v>297</v>
      </c>
      <c r="H546" s="87">
        <v>77.13</v>
      </c>
      <c r="I546" s="88"/>
      <c r="L546" s="83"/>
      <c r="M546" s="89"/>
      <c r="T546" s="90"/>
      <c r="AT546" s="85" t="s">
        <v>168</v>
      </c>
      <c r="AU546" s="85" t="s">
        <v>77</v>
      </c>
      <c r="AV546" s="84" t="s">
        <v>162</v>
      </c>
      <c r="AW546" s="84" t="s">
        <v>29</v>
      </c>
      <c r="AX546" s="84" t="s">
        <v>75</v>
      </c>
      <c r="AY546" s="85" t="s">
        <v>155</v>
      </c>
    </row>
    <row r="547" spans="2:65" s="247" customFormat="1" ht="22.9" customHeight="1" x14ac:dyDescent="0.2">
      <c r="B547" s="246"/>
      <c r="D547" s="54" t="s">
        <v>66</v>
      </c>
      <c r="E547" s="56" t="s">
        <v>762</v>
      </c>
      <c r="F547" s="56" t="s">
        <v>763</v>
      </c>
      <c r="I547" s="196"/>
      <c r="J547" s="254">
        <f>BK547</f>
        <v>0</v>
      </c>
      <c r="L547" s="246"/>
      <c r="M547" s="249"/>
      <c r="P547" s="250">
        <f>SUM(P548:P549)</f>
        <v>0</v>
      </c>
      <c r="R547" s="250">
        <f>SUM(R548:R549)</f>
        <v>0</v>
      </c>
      <c r="T547" s="251">
        <f>SUM(T548:T549)</f>
        <v>0</v>
      </c>
      <c r="AR547" s="54" t="s">
        <v>75</v>
      </c>
      <c r="AT547" s="252" t="s">
        <v>66</v>
      </c>
      <c r="AU547" s="252" t="s">
        <v>75</v>
      </c>
      <c r="AY547" s="54" t="s">
        <v>155</v>
      </c>
      <c r="BK547" s="253">
        <f>SUM(BK548:BK549)</f>
        <v>0</v>
      </c>
    </row>
    <row r="548" spans="2:65" s="204" customFormat="1" ht="37.9" customHeight="1" x14ac:dyDescent="0.2">
      <c r="B548" s="203"/>
      <c r="C548" s="57" t="s">
        <v>764</v>
      </c>
      <c r="D548" s="57" t="s">
        <v>157</v>
      </c>
      <c r="E548" s="58" t="s">
        <v>765</v>
      </c>
      <c r="F548" s="59" t="s">
        <v>766</v>
      </c>
      <c r="G548" s="60" t="s">
        <v>257</v>
      </c>
      <c r="H548" s="61">
        <v>1</v>
      </c>
      <c r="I548" s="62"/>
      <c r="J548" s="61">
        <f>ROUND(I548*H548,2)</f>
        <v>0</v>
      </c>
      <c r="K548" s="59" t="s">
        <v>18</v>
      </c>
      <c r="L548" s="203"/>
      <c r="M548" s="255" t="s">
        <v>18</v>
      </c>
      <c r="N548" s="256" t="s">
        <v>38</v>
      </c>
      <c r="P548" s="257">
        <f>O548*H548</f>
        <v>0</v>
      </c>
      <c r="Q548" s="257">
        <v>0</v>
      </c>
      <c r="R548" s="257">
        <f>Q548*H548</f>
        <v>0</v>
      </c>
      <c r="S548" s="257">
        <v>0</v>
      </c>
      <c r="T548" s="63">
        <f>S548*H548</f>
        <v>0</v>
      </c>
      <c r="AR548" s="258" t="s">
        <v>162</v>
      </c>
      <c r="AT548" s="258" t="s">
        <v>157</v>
      </c>
      <c r="AU548" s="258" t="s">
        <v>77</v>
      </c>
      <c r="AY548" s="200" t="s">
        <v>155</v>
      </c>
      <c r="BE548" s="259">
        <f>IF(N548="základní",J548,0)</f>
        <v>0</v>
      </c>
      <c r="BF548" s="259">
        <f>IF(N548="snížená",J548,0)</f>
        <v>0</v>
      </c>
      <c r="BG548" s="259">
        <f>IF(N548="zákl. přenesená",J548,0)</f>
        <v>0</v>
      </c>
      <c r="BH548" s="259">
        <f>IF(N548="sníž. přenesená",J548,0)</f>
        <v>0</v>
      </c>
      <c r="BI548" s="259">
        <f>IF(N548="nulová",J548,0)</f>
        <v>0</v>
      </c>
      <c r="BJ548" s="200" t="s">
        <v>75</v>
      </c>
      <c r="BK548" s="259">
        <f>ROUND(I548*H548,2)</f>
        <v>0</v>
      </c>
      <c r="BL548" s="200" t="s">
        <v>162</v>
      </c>
      <c r="BM548" s="258" t="s">
        <v>767</v>
      </c>
    </row>
    <row r="549" spans="2:65" s="204" customFormat="1" ht="19.5" x14ac:dyDescent="0.2">
      <c r="B549" s="203"/>
      <c r="D549" s="64" t="s">
        <v>164</v>
      </c>
      <c r="F549" s="65" t="s">
        <v>766</v>
      </c>
      <c r="I549" s="197"/>
      <c r="L549" s="203"/>
      <c r="M549" s="260"/>
      <c r="T549" s="213"/>
      <c r="AT549" s="200" t="s">
        <v>164</v>
      </c>
      <c r="AU549" s="200" t="s">
        <v>77</v>
      </c>
    </row>
    <row r="550" spans="2:65" s="247" customFormat="1" ht="22.9" customHeight="1" x14ac:dyDescent="0.2">
      <c r="B550" s="246"/>
      <c r="D550" s="54" t="s">
        <v>66</v>
      </c>
      <c r="E550" s="56" t="s">
        <v>768</v>
      </c>
      <c r="F550" s="56" t="s">
        <v>769</v>
      </c>
      <c r="I550" s="196"/>
      <c r="J550" s="254">
        <f>BK550</f>
        <v>0</v>
      </c>
      <c r="L550" s="246"/>
      <c r="M550" s="249"/>
      <c r="P550" s="250">
        <f>SUM(P551:P555)</f>
        <v>0</v>
      </c>
      <c r="R550" s="250">
        <f>SUM(R551:R555)</f>
        <v>4.4999999999999999E-4</v>
      </c>
      <c r="T550" s="251">
        <f>SUM(T551:T555)</f>
        <v>0</v>
      </c>
      <c r="AR550" s="54" t="s">
        <v>75</v>
      </c>
      <c r="AT550" s="252" t="s">
        <v>66</v>
      </c>
      <c r="AU550" s="252" t="s">
        <v>75</v>
      </c>
      <c r="AY550" s="54" t="s">
        <v>155</v>
      </c>
      <c r="BK550" s="253">
        <f>SUM(BK551:BK555)</f>
        <v>0</v>
      </c>
    </row>
    <row r="551" spans="2:65" s="204" customFormat="1" ht="24.2" customHeight="1" x14ac:dyDescent="0.2">
      <c r="B551" s="203"/>
      <c r="C551" s="57" t="s">
        <v>770</v>
      </c>
      <c r="D551" s="57" t="s">
        <v>157</v>
      </c>
      <c r="E551" s="58" t="s">
        <v>771</v>
      </c>
      <c r="F551" s="59" t="s">
        <v>772</v>
      </c>
      <c r="G551" s="60" t="s">
        <v>257</v>
      </c>
      <c r="H551" s="61">
        <v>15</v>
      </c>
      <c r="I551" s="62"/>
      <c r="J551" s="61">
        <f>ROUND(I551*H551,2)</f>
        <v>0</v>
      </c>
      <c r="K551" s="59" t="s">
        <v>161</v>
      </c>
      <c r="L551" s="203"/>
      <c r="M551" s="255" t="s">
        <v>18</v>
      </c>
      <c r="N551" s="256" t="s">
        <v>38</v>
      </c>
      <c r="P551" s="257">
        <f>O551*H551</f>
        <v>0</v>
      </c>
      <c r="Q551" s="257">
        <v>3.0000000000000001E-5</v>
      </c>
      <c r="R551" s="257">
        <f>Q551*H551</f>
        <v>4.4999999999999999E-4</v>
      </c>
      <c r="S551" s="257">
        <v>0</v>
      </c>
      <c r="T551" s="63">
        <f>S551*H551</f>
        <v>0</v>
      </c>
      <c r="AR551" s="258" t="s">
        <v>162</v>
      </c>
      <c r="AT551" s="258" t="s">
        <v>157</v>
      </c>
      <c r="AU551" s="258" t="s">
        <v>77</v>
      </c>
      <c r="AY551" s="200" t="s">
        <v>155</v>
      </c>
      <c r="BE551" s="259">
        <f>IF(N551="základní",J551,0)</f>
        <v>0</v>
      </c>
      <c r="BF551" s="259">
        <f>IF(N551="snížená",J551,0)</f>
        <v>0</v>
      </c>
      <c r="BG551" s="259">
        <f>IF(N551="zákl. přenesená",J551,0)</f>
        <v>0</v>
      </c>
      <c r="BH551" s="259">
        <f>IF(N551="sníž. přenesená",J551,0)</f>
        <v>0</v>
      </c>
      <c r="BI551" s="259">
        <f>IF(N551="nulová",J551,0)</f>
        <v>0</v>
      </c>
      <c r="BJ551" s="200" t="s">
        <v>75</v>
      </c>
      <c r="BK551" s="259">
        <f>ROUND(I551*H551,2)</f>
        <v>0</v>
      </c>
      <c r="BL551" s="200" t="s">
        <v>162</v>
      </c>
      <c r="BM551" s="258" t="s">
        <v>773</v>
      </c>
    </row>
    <row r="552" spans="2:65" s="204" customFormat="1" ht="19.5" x14ac:dyDescent="0.2">
      <c r="B552" s="203"/>
      <c r="D552" s="64" t="s">
        <v>164</v>
      </c>
      <c r="F552" s="65" t="s">
        <v>774</v>
      </c>
      <c r="I552" s="197"/>
      <c r="L552" s="203"/>
      <c r="M552" s="260"/>
      <c r="T552" s="213"/>
      <c r="AT552" s="200" t="s">
        <v>164</v>
      </c>
      <c r="AU552" s="200" t="s">
        <v>77</v>
      </c>
    </row>
    <row r="553" spans="2:65" s="204" customFormat="1" x14ac:dyDescent="0.2">
      <c r="B553" s="203"/>
      <c r="D553" s="66" t="s">
        <v>166</v>
      </c>
      <c r="F553" s="67" t="s">
        <v>775</v>
      </c>
      <c r="I553" s="197"/>
      <c r="L553" s="203"/>
      <c r="M553" s="260"/>
      <c r="T553" s="213"/>
      <c r="AT553" s="200" t="s">
        <v>166</v>
      </c>
      <c r="AU553" s="200" t="s">
        <v>77</v>
      </c>
    </row>
    <row r="554" spans="2:65" s="69" customFormat="1" x14ac:dyDescent="0.2">
      <c r="B554" s="68"/>
      <c r="D554" s="64" t="s">
        <v>168</v>
      </c>
      <c r="E554" s="70" t="s">
        <v>18</v>
      </c>
      <c r="F554" s="71" t="s">
        <v>776</v>
      </c>
      <c r="H554" s="70" t="s">
        <v>18</v>
      </c>
      <c r="I554" s="72"/>
      <c r="L554" s="68"/>
      <c r="M554" s="73"/>
      <c r="T554" s="74"/>
      <c r="AT554" s="70" t="s">
        <v>168</v>
      </c>
      <c r="AU554" s="70" t="s">
        <v>77</v>
      </c>
      <c r="AV554" s="69" t="s">
        <v>75</v>
      </c>
      <c r="AW554" s="69" t="s">
        <v>29</v>
      </c>
      <c r="AX554" s="69" t="s">
        <v>67</v>
      </c>
      <c r="AY554" s="70" t="s">
        <v>155</v>
      </c>
    </row>
    <row r="555" spans="2:65" s="76" customFormat="1" x14ac:dyDescent="0.2">
      <c r="B555" s="75"/>
      <c r="D555" s="64" t="s">
        <v>168</v>
      </c>
      <c r="E555" s="77" t="s">
        <v>18</v>
      </c>
      <c r="F555" s="78" t="s">
        <v>777</v>
      </c>
      <c r="H555" s="79">
        <v>15</v>
      </c>
      <c r="I555" s="80"/>
      <c r="L555" s="75"/>
      <c r="M555" s="81"/>
      <c r="T555" s="82"/>
      <c r="AT555" s="77" t="s">
        <v>168</v>
      </c>
      <c r="AU555" s="77" t="s">
        <v>77</v>
      </c>
      <c r="AV555" s="76" t="s">
        <v>77</v>
      </c>
      <c r="AW555" s="76" t="s">
        <v>29</v>
      </c>
      <c r="AX555" s="76" t="s">
        <v>75</v>
      </c>
      <c r="AY555" s="77" t="s">
        <v>155</v>
      </c>
    </row>
    <row r="556" spans="2:65" s="247" customFormat="1" ht="22.9" customHeight="1" x14ac:dyDescent="0.2">
      <c r="B556" s="246"/>
      <c r="D556" s="54" t="s">
        <v>66</v>
      </c>
      <c r="E556" s="56" t="s">
        <v>778</v>
      </c>
      <c r="F556" s="56" t="s">
        <v>779</v>
      </c>
      <c r="I556" s="196"/>
      <c r="J556" s="254">
        <f>BK556</f>
        <v>0</v>
      </c>
      <c r="L556" s="246"/>
      <c r="M556" s="249"/>
      <c r="P556" s="250">
        <f>SUM(P557:P567)</f>
        <v>0</v>
      </c>
      <c r="R556" s="250">
        <f>SUM(R557:R567)</f>
        <v>0.31777500000000003</v>
      </c>
      <c r="T556" s="251">
        <f>SUM(T557:T567)</f>
        <v>0</v>
      </c>
      <c r="AR556" s="54" t="s">
        <v>75</v>
      </c>
      <c r="AT556" s="252" t="s">
        <v>66</v>
      </c>
      <c r="AU556" s="252" t="s">
        <v>75</v>
      </c>
      <c r="AY556" s="54" t="s">
        <v>155</v>
      </c>
      <c r="BK556" s="253">
        <f>SUM(BK557:BK567)</f>
        <v>0</v>
      </c>
    </row>
    <row r="557" spans="2:65" s="204" customFormat="1" ht="33" customHeight="1" x14ac:dyDescent="0.2">
      <c r="B557" s="203"/>
      <c r="C557" s="57" t="s">
        <v>780</v>
      </c>
      <c r="D557" s="57" t="s">
        <v>157</v>
      </c>
      <c r="E557" s="58" t="s">
        <v>781</v>
      </c>
      <c r="F557" s="59" t="s">
        <v>782</v>
      </c>
      <c r="G557" s="60" t="s">
        <v>257</v>
      </c>
      <c r="H557" s="61">
        <v>2.5</v>
      </c>
      <c r="I557" s="62"/>
      <c r="J557" s="61">
        <f>ROUND(I557*H557,2)</f>
        <v>0</v>
      </c>
      <c r="K557" s="59" t="s">
        <v>161</v>
      </c>
      <c r="L557" s="203"/>
      <c r="M557" s="255" t="s">
        <v>18</v>
      </c>
      <c r="N557" s="256" t="s">
        <v>38</v>
      </c>
      <c r="P557" s="257">
        <f>O557*H557</f>
        <v>0</v>
      </c>
      <c r="Q557" s="257">
        <v>0.12711</v>
      </c>
      <c r="R557" s="257">
        <f>Q557*H557</f>
        <v>0.31777500000000003</v>
      </c>
      <c r="S557" s="257">
        <v>0</v>
      </c>
      <c r="T557" s="63">
        <f>S557*H557</f>
        <v>0</v>
      </c>
      <c r="AR557" s="258" t="s">
        <v>162</v>
      </c>
      <c r="AT557" s="258" t="s">
        <v>157</v>
      </c>
      <c r="AU557" s="258" t="s">
        <v>77</v>
      </c>
      <c r="AY557" s="200" t="s">
        <v>155</v>
      </c>
      <c r="BE557" s="259">
        <f>IF(N557="základní",J557,0)</f>
        <v>0</v>
      </c>
      <c r="BF557" s="259">
        <f>IF(N557="snížená",J557,0)</f>
        <v>0</v>
      </c>
      <c r="BG557" s="259">
        <f>IF(N557="zákl. přenesená",J557,0)</f>
        <v>0</v>
      </c>
      <c r="BH557" s="259">
        <f>IF(N557="sníž. přenesená",J557,0)</f>
        <v>0</v>
      </c>
      <c r="BI557" s="259">
        <f>IF(N557="nulová",J557,0)</f>
        <v>0</v>
      </c>
      <c r="BJ557" s="200" t="s">
        <v>75</v>
      </c>
      <c r="BK557" s="259">
        <f>ROUND(I557*H557,2)</f>
        <v>0</v>
      </c>
      <c r="BL557" s="200" t="s">
        <v>162</v>
      </c>
      <c r="BM557" s="258" t="s">
        <v>783</v>
      </c>
    </row>
    <row r="558" spans="2:65" s="204" customFormat="1" ht="19.5" x14ac:dyDescent="0.2">
      <c r="B558" s="203"/>
      <c r="D558" s="64" t="s">
        <v>164</v>
      </c>
      <c r="F558" s="65" t="s">
        <v>784</v>
      </c>
      <c r="I558" s="197"/>
      <c r="L558" s="203"/>
      <c r="M558" s="260"/>
      <c r="T558" s="213"/>
      <c r="AT558" s="200" t="s">
        <v>164</v>
      </c>
      <c r="AU558" s="200" t="s">
        <v>77</v>
      </c>
    </row>
    <row r="559" spans="2:65" s="204" customFormat="1" x14ac:dyDescent="0.2">
      <c r="B559" s="203"/>
      <c r="D559" s="66" t="s">
        <v>166</v>
      </c>
      <c r="F559" s="67" t="s">
        <v>785</v>
      </c>
      <c r="I559" s="197"/>
      <c r="L559" s="203"/>
      <c r="M559" s="260"/>
      <c r="T559" s="213"/>
      <c r="AT559" s="200" t="s">
        <v>166</v>
      </c>
      <c r="AU559" s="200" t="s">
        <v>77</v>
      </c>
    </row>
    <row r="560" spans="2:65" s="69" customFormat="1" x14ac:dyDescent="0.2">
      <c r="B560" s="68"/>
      <c r="D560" s="64" t="s">
        <v>168</v>
      </c>
      <c r="E560" s="70" t="s">
        <v>18</v>
      </c>
      <c r="F560" s="71" t="s">
        <v>786</v>
      </c>
      <c r="H560" s="70" t="s">
        <v>18</v>
      </c>
      <c r="I560" s="72"/>
      <c r="L560" s="68"/>
      <c r="M560" s="73"/>
      <c r="T560" s="74"/>
      <c r="AT560" s="70" t="s">
        <v>168</v>
      </c>
      <c r="AU560" s="70" t="s">
        <v>77</v>
      </c>
      <c r="AV560" s="69" t="s">
        <v>75</v>
      </c>
      <c r="AW560" s="69" t="s">
        <v>29</v>
      </c>
      <c r="AX560" s="69" t="s">
        <v>67</v>
      </c>
      <c r="AY560" s="70" t="s">
        <v>155</v>
      </c>
    </row>
    <row r="561" spans="2:65" s="76" customFormat="1" x14ac:dyDescent="0.2">
      <c r="B561" s="75"/>
      <c r="D561" s="64" t="s">
        <v>168</v>
      </c>
      <c r="E561" s="77" t="s">
        <v>18</v>
      </c>
      <c r="F561" s="78" t="s">
        <v>787</v>
      </c>
      <c r="H561" s="79">
        <v>2.5</v>
      </c>
      <c r="I561" s="80"/>
      <c r="L561" s="75"/>
      <c r="M561" s="81"/>
      <c r="T561" s="82"/>
      <c r="AT561" s="77" t="s">
        <v>168</v>
      </c>
      <c r="AU561" s="77" t="s">
        <v>77</v>
      </c>
      <c r="AV561" s="76" t="s">
        <v>77</v>
      </c>
      <c r="AW561" s="76" t="s">
        <v>29</v>
      </c>
      <c r="AX561" s="76" t="s">
        <v>75</v>
      </c>
      <c r="AY561" s="77" t="s">
        <v>155</v>
      </c>
    </row>
    <row r="562" spans="2:65" s="204" customFormat="1" ht="24.2" customHeight="1" x14ac:dyDescent="0.2">
      <c r="B562" s="203"/>
      <c r="C562" s="57" t="s">
        <v>788</v>
      </c>
      <c r="D562" s="57" t="s">
        <v>157</v>
      </c>
      <c r="E562" s="58" t="s">
        <v>789</v>
      </c>
      <c r="F562" s="59" t="s">
        <v>790</v>
      </c>
      <c r="G562" s="60" t="s">
        <v>257</v>
      </c>
      <c r="H562" s="61">
        <v>27.66</v>
      </c>
      <c r="I562" s="62"/>
      <c r="J562" s="61">
        <f>ROUND(I562*H562,2)</f>
        <v>0</v>
      </c>
      <c r="K562" s="59" t="s">
        <v>18</v>
      </c>
      <c r="L562" s="203"/>
      <c r="M562" s="255" t="s">
        <v>18</v>
      </c>
      <c r="N562" s="256" t="s">
        <v>38</v>
      </c>
      <c r="P562" s="257">
        <f>O562*H562</f>
        <v>0</v>
      </c>
      <c r="Q562" s="257">
        <v>0</v>
      </c>
      <c r="R562" s="257">
        <f>Q562*H562</f>
        <v>0</v>
      </c>
      <c r="S562" s="257">
        <v>0</v>
      </c>
      <c r="T562" s="63">
        <f>S562*H562</f>
        <v>0</v>
      </c>
      <c r="AR562" s="258" t="s">
        <v>162</v>
      </c>
      <c r="AT562" s="258" t="s">
        <v>157</v>
      </c>
      <c r="AU562" s="258" t="s">
        <v>77</v>
      </c>
      <c r="AY562" s="200" t="s">
        <v>155</v>
      </c>
      <c r="BE562" s="259">
        <f>IF(N562="základní",J562,0)</f>
        <v>0</v>
      </c>
      <c r="BF562" s="259">
        <f>IF(N562="snížená",J562,0)</f>
        <v>0</v>
      </c>
      <c r="BG562" s="259">
        <f>IF(N562="zákl. přenesená",J562,0)</f>
        <v>0</v>
      </c>
      <c r="BH562" s="259">
        <f>IF(N562="sníž. přenesená",J562,0)</f>
        <v>0</v>
      </c>
      <c r="BI562" s="259">
        <f>IF(N562="nulová",J562,0)</f>
        <v>0</v>
      </c>
      <c r="BJ562" s="200" t="s">
        <v>75</v>
      </c>
      <c r="BK562" s="259">
        <f>ROUND(I562*H562,2)</f>
        <v>0</v>
      </c>
      <c r="BL562" s="200" t="s">
        <v>162</v>
      </c>
      <c r="BM562" s="258" t="s">
        <v>791</v>
      </c>
    </row>
    <row r="563" spans="2:65" s="204" customFormat="1" ht="19.5" x14ac:dyDescent="0.2">
      <c r="B563" s="203"/>
      <c r="D563" s="64" t="s">
        <v>164</v>
      </c>
      <c r="F563" s="65" t="s">
        <v>790</v>
      </c>
      <c r="I563" s="197"/>
      <c r="L563" s="203"/>
      <c r="M563" s="260"/>
      <c r="T563" s="213"/>
      <c r="AT563" s="200" t="s">
        <v>164</v>
      </c>
      <c r="AU563" s="200" t="s">
        <v>77</v>
      </c>
    </row>
    <row r="564" spans="2:65" s="76" customFormat="1" x14ac:dyDescent="0.2">
      <c r="B564" s="75"/>
      <c r="D564" s="64" t="s">
        <v>168</v>
      </c>
      <c r="E564" s="77" t="s">
        <v>18</v>
      </c>
      <c r="F564" s="78" t="s">
        <v>792</v>
      </c>
      <c r="H564" s="79">
        <v>27.66</v>
      </c>
      <c r="I564" s="80"/>
      <c r="L564" s="75"/>
      <c r="M564" s="81"/>
      <c r="T564" s="82"/>
      <c r="AT564" s="77" t="s">
        <v>168</v>
      </c>
      <c r="AU564" s="77" t="s">
        <v>77</v>
      </c>
      <c r="AV564" s="76" t="s">
        <v>77</v>
      </c>
      <c r="AW564" s="76" t="s">
        <v>29</v>
      </c>
      <c r="AX564" s="76" t="s">
        <v>75</v>
      </c>
      <c r="AY564" s="77" t="s">
        <v>155</v>
      </c>
    </row>
    <row r="565" spans="2:65" s="204" customFormat="1" ht="33" customHeight="1" x14ac:dyDescent="0.2">
      <c r="B565" s="203"/>
      <c r="C565" s="57" t="s">
        <v>793</v>
      </c>
      <c r="D565" s="57" t="s">
        <v>157</v>
      </c>
      <c r="E565" s="58" t="s">
        <v>794</v>
      </c>
      <c r="F565" s="59" t="s">
        <v>3096</v>
      </c>
      <c r="G565" s="60" t="s">
        <v>257</v>
      </c>
      <c r="H565" s="61">
        <v>22.7</v>
      </c>
      <c r="I565" s="62"/>
      <c r="J565" s="61">
        <f>ROUND(I565*H565,2)</f>
        <v>0</v>
      </c>
      <c r="K565" s="59" t="s">
        <v>18</v>
      </c>
      <c r="L565" s="203"/>
      <c r="M565" s="255" t="s">
        <v>18</v>
      </c>
      <c r="N565" s="256" t="s">
        <v>38</v>
      </c>
      <c r="P565" s="257">
        <f>O565*H565</f>
        <v>0</v>
      </c>
      <c r="Q565" s="257">
        <v>0</v>
      </c>
      <c r="R565" s="257">
        <f>Q565*H565</f>
        <v>0</v>
      </c>
      <c r="S565" s="257">
        <v>0</v>
      </c>
      <c r="T565" s="63">
        <f>S565*H565</f>
        <v>0</v>
      </c>
      <c r="AR565" s="258" t="s">
        <v>162</v>
      </c>
      <c r="AT565" s="258" t="s">
        <v>157</v>
      </c>
      <c r="AU565" s="258" t="s">
        <v>77</v>
      </c>
      <c r="AY565" s="200" t="s">
        <v>155</v>
      </c>
      <c r="BE565" s="259">
        <f>IF(N565="základní",J565,0)</f>
        <v>0</v>
      </c>
      <c r="BF565" s="259">
        <f>IF(N565="snížená",J565,0)</f>
        <v>0</v>
      </c>
      <c r="BG565" s="259">
        <f>IF(N565="zákl. přenesená",J565,0)</f>
        <v>0</v>
      </c>
      <c r="BH565" s="259">
        <f>IF(N565="sníž. přenesená",J565,0)</f>
        <v>0</v>
      </c>
      <c r="BI565" s="259">
        <f>IF(N565="nulová",J565,0)</f>
        <v>0</v>
      </c>
      <c r="BJ565" s="200" t="s">
        <v>75</v>
      </c>
      <c r="BK565" s="259">
        <f>ROUND(I565*H565,2)</f>
        <v>0</v>
      </c>
      <c r="BL565" s="200" t="s">
        <v>162</v>
      </c>
      <c r="BM565" s="258" t="s">
        <v>795</v>
      </c>
    </row>
    <row r="566" spans="2:65" s="204" customFormat="1" ht="19.5" x14ac:dyDescent="0.2">
      <c r="B566" s="203"/>
      <c r="D566" s="64" t="s">
        <v>164</v>
      </c>
      <c r="F566" s="65" t="s">
        <v>3096</v>
      </c>
      <c r="I566" s="197"/>
      <c r="L566" s="203"/>
      <c r="M566" s="260"/>
      <c r="T566" s="213"/>
      <c r="AT566" s="200" t="s">
        <v>164</v>
      </c>
      <c r="AU566" s="200" t="s">
        <v>77</v>
      </c>
    </row>
    <row r="567" spans="2:65" s="76" customFormat="1" x14ac:dyDescent="0.2">
      <c r="B567" s="75"/>
      <c r="D567" s="64" t="s">
        <v>168</v>
      </c>
      <c r="E567" s="77" t="s">
        <v>18</v>
      </c>
      <c r="F567" s="78" t="s">
        <v>796</v>
      </c>
      <c r="H567" s="79">
        <v>22.7</v>
      </c>
      <c r="I567" s="80"/>
      <c r="L567" s="75"/>
      <c r="M567" s="81"/>
      <c r="T567" s="82"/>
      <c r="AT567" s="77" t="s">
        <v>168</v>
      </c>
      <c r="AU567" s="77" t="s">
        <v>77</v>
      </c>
      <c r="AV567" s="76" t="s">
        <v>77</v>
      </c>
      <c r="AW567" s="76" t="s">
        <v>29</v>
      </c>
      <c r="AX567" s="76" t="s">
        <v>75</v>
      </c>
      <c r="AY567" s="77" t="s">
        <v>155</v>
      </c>
    </row>
    <row r="568" spans="2:65" s="247" customFormat="1" ht="22.9" customHeight="1" x14ac:dyDescent="0.2">
      <c r="B568" s="246"/>
      <c r="D568" s="54" t="s">
        <v>66</v>
      </c>
      <c r="E568" s="56" t="s">
        <v>797</v>
      </c>
      <c r="F568" s="56" t="s">
        <v>798</v>
      </c>
      <c r="I568" s="196"/>
      <c r="J568" s="254">
        <f>BK568</f>
        <v>0</v>
      </c>
      <c r="L568" s="246"/>
      <c r="M568" s="249"/>
      <c r="P568" s="250">
        <f>SUM(P569:P598)</f>
        <v>0</v>
      </c>
      <c r="R568" s="250">
        <f>SUM(R569:R598)</f>
        <v>6.9653999999999994E-2</v>
      </c>
      <c r="T568" s="251">
        <f>SUM(T569:T598)</f>
        <v>0</v>
      </c>
      <c r="AR568" s="54" t="s">
        <v>75</v>
      </c>
      <c r="AT568" s="252" t="s">
        <v>66</v>
      </c>
      <c r="AU568" s="252" t="s">
        <v>75</v>
      </c>
      <c r="AY568" s="54" t="s">
        <v>155</v>
      </c>
      <c r="BK568" s="253">
        <f>SUM(BK569:BK598)</f>
        <v>0</v>
      </c>
    </row>
    <row r="569" spans="2:65" s="204" customFormat="1" ht="37.9" customHeight="1" x14ac:dyDescent="0.2">
      <c r="B569" s="203"/>
      <c r="C569" s="57" t="s">
        <v>799</v>
      </c>
      <c r="D569" s="57" t="s">
        <v>157</v>
      </c>
      <c r="E569" s="58" t="s">
        <v>800</v>
      </c>
      <c r="F569" s="59" t="s">
        <v>801</v>
      </c>
      <c r="G569" s="60" t="s">
        <v>234</v>
      </c>
      <c r="H569" s="61">
        <v>158</v>
      </c>
      <c r="I569" s="62"/>
      <c r="J569" s="61">
        <f>ROUND(I569*H569,2)</f>
        <v>0</v>
      </c>
      <c r="K569" s="59" t="s">
        <v>161</v>
      </c>
      <c r="L569" s="203"/>
      <c r="M569" s="255" t="s">
        <v>18</v>
      </c>
      <c r="N569" s="256" t="s">
        <v>38</v>
      </c>
      <c r="P569" s="257">
        <f>O569*H569</f>
        <v>0</v>
      </c>
      <c r="Q569" s="257">
        <v>0</v>
      </c>
      <c r="R569" s="257">
        <f>Q569*H569</f>
        <v>0</v>
      </c>
      <c r="S569" s="257">
        <v>0</v>
      </c>
      <c r="T569" s="63">
        <f>S569*H569</f>
        <v>0</v>
      </c>
      <c r="AR569" s="258" t="s">
        <v>162</v>
      </c>
      <c r="AT569" s="258" t="s">
        <v>157</v>
      </c>
      <c r="AU569" s="258" t="s">
        <v>77</v>
      </c>
      <c r="AY569" s="200" t="s">
        <v>155</v>
      </c>
      <c r="BE569" s="259">
        <f>IF(N569="základní",J569,0)</f>
        <v>0</v>
      </c>
      <c r="BF569" s="259">
        <f>IF(N569="snížená",J569,0)</f>
        <v>0</v>
      </c>
      <c r="BG569" s="259">
        <f>IF(N569="zákl. přenesená",J569,0)</f>
        <v>0</v>
      </c>
      <c r="BH569" s="259">
        <f>IF(N569="sníž. přenesená",J569,0)</f>
        <v>0</v>
      </c>
      <c r="BI569" s="259">
        <f>IF(N569="nulová",J569,0)</f>
        <v>0</v>
      </c>
      <c r="BJ569" s="200" t="s">
        <v>75</v>
      </c>
      <c r="BK569" s="259">
        <f>ROUND(I569*H569,2)</f>
        <v>0</v>
      </c>
      <c r="BL569" s="200" t="s">
        <v>162</v>
      </c>
      <c r="BM569" s="258" t="s">
        <v>802</v>
      </c>
    </row>
    <row r="570" spans="2:65" s="204" customFormat="1" ht="29.25" x14ac:dyDescent="0.2">
      <c r="B570" s="203"/>
      <c r="D570" s="64" t="s">
        <v>164</v>
      </c>
      <c r="F570" s="65" t="s">
        <v>803</v>
      </c>
      <c r="I570" s="197"/>
      <c r="L570" s="203"/>
      <c r="M570" s="260"/>
      <c r="T570" s="213"/>
      <c r="AT570" s="200" t="s">
        <v>164</v>
      </c>
      <c r="AU570" s="200" t="s">
        <v>77</v>
      </c>
    </row>
    <row r="571" spans="2:65" s="204" customFormat="1" x14ac:dyDescent="0.2">
      <c r="B571" s="203"/>
      <c r="D571" s="66" t="s">
        <v>166</v>
      </c>
      <c r="F571" s="67" t="s">
        <v>804</v>
      </c>
      <c r="I571" s="197"/>
      <c r="L571" s="203"/>
      <c r="M571" s="260"/>
      <c r="T571" s="213"/>
      <c r="AT571" s="200" t="s">
        <v>166</v>
      </c>
      <c r="AU571" s="200" t="s">
        <v>77</v>
      </c>
    </row>
    <row r="572" spans="2:65" s="69" customFormat="1" x14ac:dyDescent="0.2">
      <c r="B572" s="68"/>
      <c r="D572" s="64" t="s">
        <v>168</v>
      </c>
      <c r="E572" s="70" t="s">
        <v>18</v>
      </c>
      <c r="F572" s="71" t="s">
        <v>805</v>
      </c>
      <c r="H572" s="70" t="s">
        <v>18</v>
      </c>
      <c r="I572" s="72"/>
      <c r="L572" s="68"/>
      <c r="M572" s="73"/>
      <c r="T572" s="74"/>
      <c r="AT572" s="70" t="s">
        <v>168</v>
      </c>
      <c r="AU572" s="70" t="s">
        <v>77</v>
      </c>
      <c r="AV572" s="69" t="s">
        <v>75</v>
      </c>
      <c r="AW572" s="69" t="s">
        <v>29</v>
      </c>
      <c r="AX572" s="69" t="s">
        <v>67</v>
      </c>
      <c r="AY572" s="70" t="s">
        <v>155</v>
      </c>
    </row>
    <row r="573" spans="2:65" s="76" customFormat="1" x14ac:dyDescent="0.2">
      <c r="B573" s="75"/>
      <c r="D573" s="64" t="s">
        <v>168</v>
      </c>
      <c r="E573" s="77" t="s">
        <v>18</v>
      </c>
      <c r="F573" s="78" t="s">
        <v>806</v>
      </c>
      <c r="H573" s="79">
        <v>158</v>
      </c>
      <c r="I573" s="80"/>
      <c r="L573" s="75"/>
      <c r="M573" s="81"/>
      <c r="T573" s="82"/>
      <c r="AT573" s="77" t="s">
        <v>168</v>
      </c>
      <c r="AU573" s="77" t="s">
        <v>77</v>
      </c>
      <c r="AV573" s="76" t="s">
        <v>77</v>
      </c>
      <c r="AW573" s="76" t="s">
        <v>29</v>
      </c>
      <c r="AX573" s="76" t="s">
        <v>75</v>
      </c>
      <c r="AY573" s="77" t="s">
        <v>155</v>
      </c>
    </row>
    <row r="574" spans="2:65" s="204" customFormat="1" ht="33" customHeight="1" x14ac:dyDescent="0.2">
      <c r="B574" s="203"/>
      <c r="C574" s="57" t="s">
        <v>762</v>
      </c>
      <c r="D574" s="57" t="s">
        <v>157</v>
      </c>
      <c r="E574" s="58" t="s">
        <v>807</v>
      </c>
      <c r="F574" s="59" t="s">
        <v>808</v>
      </c>
      <c r="G574" s="60" t="s">
        <v>234</v>
      </c>
      <c r="H574" s="61">
        <v>9480</v>
      </c>
      <c r="I574" s="62"/>
      <c r="J574" s="61">
        <f>ROUND(I574*H574,2)</f>
        <v>0</v>
      </c>
      <c r="K574" s="59" t="s">
        <v>161</v>
      </c>
      <c r="L574" s="203"/>
      <c r="M574" s="255" t="s">
        <v>18</v>
      </c>
      <c r="N574" s="256" t="s">
        <v>38</v>
      </c>
      <c r="P574" s="257">
        <f>O574*H574</f>
        <v>0</v>
      </c>
      <c r="Q574" s="257">
        <v>0</v>
      </c>
      <c r="R574" s="257">
        <f>Q574*H574</f>
        <v>0</v>
      </c>
      <c r="S574" s="257">
        <v>0</v>
      </c>
      <c r="T574" s="63">
        <f>S574*H574</f>
        <v>0</v>
      </c>
      <c r="AR574" s="258" t="s">
        <v>162</v>
      </c>
      <c r="AT574" s="258" t="s">
        <v>157</v>
      </c>
      <c r="AU574" s="258" t="s">
        <v>77</v>
      </c>
      <c r="AY574" s="200" t="s">
        <v>155</v>
      </c>
      <c r="BE574" s="259">
        <f>IF(N574="základní",J574,0)</f>
        <v>0</v>
      </c>
      <c r="BF574" s="259">
        <f>IF(N574="snížená",J574,0)</f>
        <v>0</v>
      </c>
      <c r="BG574" s="259">
        <f>IF(N574="zákl. přenesená",J574,0)</f>
        <v>0</v>
      </c>
      <c r="BH574" s="259">
        <f>IF(N574="sníž. přenesená",J574,0)</f>
        <v>0</v>
      </c>
      <c r="BI574" s="259">
        <f>IF(N574="nulová",J574,0)</f>
        <v>0</v>
      </c>
      <c r="BJ574" s="200" t="s">
        <v>75</v>
      </c>
      <c r="BK574" s="259">
        <f>ROUND(I574*H574,2)</f>
        <v>0</v>
      </c>
      <c r="BL574" s="200" t="s">
        <v>162</v>
      </c>
      <c r="BM574" s="258" t="s">
        <v>809</v>
      </c>
    </row>
    <row r="575" spans="2:65" s="204" customFormat="1" ht="29.25" x14ac:dyDescent="0.2">
      <c r="B575" s="203"/>
      <c r="D575" s="64" t="s">
        <v>164</v>
      </c>
      <c r="F575" s="65" t="s">
        <v>810</v>
      </c>
      <c r="I575" s="197"/>
      <c r="L575" s="203"/>
      <c r="M575" s="260"/>
      <c r="T575" s="213"/>
      <c r="AT575" s="200" t="s">
        <v>164</v>
      </c>
      <c r="AU575" s="200" t="s">
        <v>77</v>
      </c>
    </row>
    <row r="576" spans="2:65" s="204" customFormat="1" x14ac:dyDescent="0.2">
      <c r="B576" s="203"/>
      <c r="D576" s="66" t="s">
        <v>166</v>
      </c>
      <c r="F576" s="67" t="s">
        <v>811</v>
      </c>
      <c r="I576" s="197"/>
      <c r="L576" s="203"/>
      <c r="M576" s="260"/>
      <c r="T576" s="213"/>
      <c r="AT576" s="200" t="s">
        <v>166</v>
      </c>
      <c r="AU576" s="200" t="s">
        <v>77</v>
      </c>
    </row>
    <row r="577" spans="2:65" s="76" customFormat="1" x14ac:dyDescent="0.2">
      <c r="B577" s="75"/>
      <c r="D577" s="64" t="s">
        <v>168</v>
      </c>
      <c r="E577" s="77" t="s">
        <v>18</v>
      </c>
      <c r="F577" s="78" t="s">
        <v>812</v>
      </c>
      <c r="H577" s="79">
        <v>9480</v>
      </c>
      <c r="I577" s="80"/>
      <c r="L577" s="75"/>
      <c r="M577" s="81"/>
      <c r="T577" s="82"/>
      <c r="AT577" s="77" t="s">
        <v>168</v>
      </c>
      <c r="AU577" s="77" t="s">
        <v>77</v>
      </c>
      <c r="AV577" s="76" t="s">
        <v>77</v>
      </c>
      <c r="AW577" s="76" t="s">
        <v>29</v>
      </c>
      <c r="AX577" s="76" t="s">
        <v>75</v>
      </c>
      <c r="AY577" s="77" t="s">
        <v>155</v>
      </c>
    </row>
    <row r="578" spans="2:65" s="204" customFormat="1" ht="37.9" customHeight="1" x14ac:dyDescent="0.2">
      <c r="B578" s="203"/>
      <c r="C578" s="57" t="s">
        <v>813</v>
      </c>
      <c r="D578" s="57" t="s">
        <v>157</v>
      </c>
      <c r="E578" s="58" t="s">
        <v>814</v>
      </c>
      <c r="F578" s="59" t="s">
        <v>815</v>
      </c>
      <c r="G578" s="60" t="s">
        <v>234</v>
      </c>
      <c r="H578" s="61">
        <v>158</v>
      </c>
      <c r="I578" s="62"/>
      <c r="J578" s="61">
        <f>ROUND(I578*H578,2)</f>
        <v>0</v>
      </c>
      <c r="K578" s="59" t="s">
        <v>161</v>
      </c>
      <c r="L578" s="203"/>
      <c r="M578" s="255" t="s">
        <v>18</v>
      </c>
      <c r="N578" s="256" t="s">
        <v>38</v>
      </c>
      <c r="P578" s="257">
        <f>O578*H578</f>
        <v>0</v>
      </c>
      <c r="Q578" s="257">
        <v>0</v>
      </c>
      <c r="R578" s="257">
        <f>Q578*H578</f>
        <v>0</v>
      </c>
      <c r="S578" s="257">
        <v>0</v>
      </c>
      <c r="T578" s="63">
        <f>S578*H578</f>
        <v>0</v>
      </c>
      <c r="AR578" s="258" t="s">
        <v>162</v>
      </c>
      <c r="AT578" s="258" t="s">
        <v>157</v>
      </c>
      <c r="AU578" s="258" t="s">
        <v>77</v>
      </c>
      <c r="AY578" s="200" t="s">
        <v>155</v>
      </c>
      <c r="BE578" s="259">
        <f>IF(N578="základní",J578,0)</f>
        <v>0</v>
      </c>
      <c r="BF578" s="259">
        <f>IF(N578="snížená",J578,0)</f>
        <v>0</v>
      </c>
      <c r="BG578" s="259">
        <f>IF(N578="zákl. přenesená",J578,0)</f>
        <v>0</v>
      </c>
      <c r="BH578" s="259">
        <f>IF(N578="sníž. přenesená",J578,0)</f>
        <v>0</v>
      </c>
      <c r="BI578" s="259">
        <f>IF(N578="nulová",J578,0)</f>
        <v>0</v>
      </c>
      <c r="BJ578" s="200" t="s">
        <v>75</v>
      </c>
      <c r="BK578" s="259">
        <f>ROUND(I578*H578,2)</f>
        <v>0</v>
      </c>
      <c r="BL578" s="200" t="s">
        <v>162</v>
      </c>
      <c r="BM578" s="258" t="s">
        <v>816</v>
      </c>
    </row>
    <row r="579" spans="2:65" s="204" customFormat="1" ht="29.25" x14ac:dyDescent="0.2">
      <c r="B579" s="203"/>
      <c r="D579" s="64" t="s">
        <v>164</v>
      </c>
      <c r="F579" s="65" t="s">
        <v>817</v>
      </c>
      <c r="I579" s="197"/>
      <c r="L579" s="203"/>
      <c r="M579" s="260"/>
      <c r="T579" s="213"/>
      <c r="AT579" s="200" t="s">
        <v>164</v>
      </c>
      <c r="AU579" s="200" t="s">
        <v>77</v>
      </c>
    </row>
    <row r="580" spans="2:65" s="204" customFormat="1" x14ac:dyDescent="0.2">
      <c r="B580" s="203"/>
      <c r="D580" s="66" t="s">
        <v>166</v>
      </c>
      <c r="F580" s="67" t="s">
        <v>818</v>
      </c>
      <c r="I580" s="197"/>
      <c r="L580" s="203"/>
      <c r="M580" s="260"/>
      <c r="T580" s="213"/>
      <c r="AT580" s="200" t="s">
        <v>166</v>
      </c>
      <c r="AU580" s="200" t="s">
        <v>77</v>
      </c>
    </row>
    <row r="581" spans="2:65" s="204" customFormat="1" ht="24.2" customHeight="1" x14ac:dyDescent="0.2">
      <c r="B581" s="203"/>
      <c r="C581" s="57" t="s">
        <v>819</v>
      </c>
      <c r="D581" s="57" t="s">
        <v>157</v>
      </c>
      <c r="E581" s="58" t="s">
        <v>820</v>
      </c>
      <c r="F581" s="59" t="s">
        <v>821</v>
      </c>
      <c r="G581" s="60" t="s">
        <v>822</v>
      </c>
      <c r="H581" s="61">
        <v>4</v>
      </c>
      <c r="I581" s="62"/>
      <c r="J581" s="61">
        <f>ROUND(I581*H581,2)</f>
        <v>0</v>
      </c>
      <c r="K581" s="59" t="s">
        <v>161</v>
      </c>
      <c r="L581" s="203"/>
      <c r="M581" s="255" t="s">
        <v>18</v>
      </c>
      <c r="N581" s="256" t="s">
        <v>38</v>
      </c>
      <c r="P581" s="257">
        <f>O581*H581</f>
        <v>0</v>
      </c>
      <c r="Q581" s="257">
        <v>0</v>
      </c>
      <c r="R581" s="257">
        <f>Q581*H581</f>
        <v>0</v>
      </c>
      <c r="S581" s="257">
        <v>0</v>
      </c>
      <c r="T581" s="63">
        <f>S581*H581</f>
        <v>0</v>
      </c>
      <c r="AR581" s="258" t="s">
        <v>162</v>
      </c>
      <c r="AT581" s="258" t="s">
        <v>157</v>
      </c>
      <c r="AU581" s="258" t="s">
        <v>77</v>
      </c>
      <c r="AY581" s="200" t="s">
        <v>155</v>
      </c>
      <c r="BE581" s="259">
        <f>IF(N581="základní",J581,0)</f>
        <v>0</v>
      </c>
      <c r="BF581" s="259">
        <f>IF(N581="snížená",J581,0)</f>
        <v>0</v>
      </c>
      <c r="BG581" s="259">
        <f>IF(N581="zákl. přenesená",J581,0)</f>
        <v>0</v>
      </c>
      <c r="BH581" s="259">
        <f>IF(N581="sníž. přenesená",J581,0)</f>
        <v>0</v>
      </c>
      <c r="BI581" s="259">
        <f>IF(N581="nulová",J581,0)</f>
        <v>0</v>
      </c>
      <c r="BJ581" s="200" t="s">
        <v>75</v>
      </c>
      <c r="BK581" s="259">
        <f>ROUND(I581*H581,2)</f>
        <v>0</v>
      </c>
      <c r="BL581" s="200" t="s">
        <v>162</v>
      </c>
      <c r="BM581" s="258" t="s">
        <v>823</v>
      </c>
    </row>
    <row r="582" spans="2:65" s="204" customFormat="1" ht="29.25" x14ac:dyDescent="0.2">
      <c r="B582" s="203"/>
      <c r="D582" s="64" t="s">
        <v>164</v>
      </c>
      <c r="F582" s="65" t="s">
        <v>824</v>
      </c>
      <c r="I582" s="197"/>
      <c r="L582" s="203"/>
      <c r="M582" s="260"/>
      <c r="T582" s="213"/>
      <c r="AT582" s="200" t="s">
        <v>164</v>
      </c>
      <c r="AU582" s="200" t="s">
        <v>77</v>
      </c>
    </row>
    <row r="583" spans="2:65" s="204" customFormat="1" x14ac:dyDescent="0.2">
      <c r="B583" s="203"/>
      <c r="D583" s="66" t="s">
        <v>166</v>
      </c>
      <c r="F583" s="67" t="s">
        <v>825</v>
      </c>
      <c r="I583" s="197"/>
      <c r="L583" s="203"/>
      <c r="M583" s="260"/>
      <c r="T583" s="213"/>
      <c r="AT583" s="200" t="s">
        <v>166</v>
      </c>
      <c r="AU583" s="200" t="s">
        <v>77</v>
      </c>
    </row>
    <row r="584" spans="2:65" s="204" customFormat="1" ht="33" customHeight="1" x14ac:dyDescent="0.2">
      <c r="B584" s="203"/>
      <c r="C584" s="57" t="s">
        <v>826</v>
      </c>
      <c r="D584" s="57" t="s">
        <v>157</v>
      </c>
      <c r="E584" s="58" t="s">
        <v>827</v>
      </c>
      <c r="F584" s="59" t="s">
        <v>828</v>
      </c>
      <c r="G584" s="60" t="s">
        <v>822</v>
      </c>
      <c r="H584" s="61">
        <v>60</v>
      </c>
      <c r="I584" s="62"/>
      <c r="J584" s="61">
        <f>ROUND(I584*H584,2)</f>
        <v>0</v>
      </c>
      <c r="K584" s="59" t="s">
        <v>161</v>
      </c>
      <c r="L584" s="203"/>
      <c r="M584" s="255" t="s">
        <v>18</v>
      </c>
      <c r="N584" s="256" t="s">
        <v>38</v>
      </c>
      <c r="P584" s="257">
        <f>O584*H584</f>
        <v>0</v>
      </c>
      <c r="Q584" s="257">
        <v>0</v>
      </c>
      <c r="R584" s="257">
        <f>Q584*H584</f>
        <v>0</v>
      </c>
      <c r="S584" s="257">
        <v>0</v>
      </c>
      <c r="T584" s="63">
        <f>S584*H584</f>
        <v>0</v>
      </c>
      <c r="AR584" s="258" t="s">
        <v>162</v>
      </c>
      <c r="AT584" s="258" t="s">
        <v>157</v>
      </c>
      <c r="AU584" s="258" t="s">
        <v>77</v>
      </c>
      <c r="AY584" s="200" t="s">
        <v>155</v>
      </c>
      <c r="BE584" s="259">
        <f>IF(N584="základní",J584,0)</f>
        <v>0</v>
      </c>
      <c r="BF584" s="259">
        <f>IF(N584="snížená",J584,0)</f>
        <v>0</v>
      </c>
      <c r="BG584" s="259">
        <f>IF(N584="zákl. přenesená",J584,0)</f>
        <v>0</v>
      </c>
      <c r="BH584" s="259">
        <f>IF(N584="sníž. přenesená",J584,0)</f>
        <v>0</v>
      </c>
      <c r="BI584" s="259">
        <f>IF(N584="nulová",J584,0)</f>
        <v>0</v>
      </c>
      <c r="BJ584" s="200" t="s">
        <v>75</v>
      </c>
      <c r="BK584" s="259">
        <f>ROUND(I584*H584,2)</f>
        <v>0</v>
      </c>
      <c r="BL584" s="200" t="s">
        <v>162</v>
      </c>
      <c r="BM584" s="258" t="s">
        <v>829</v>
      </c>
    </row>
    <row r="585" spans="2:65" s="204" customFormat="1" ht="19.5" x14ac:dyDescent="0.2">
      <c r="B585" s="203"/>
      <c r="D585" s="64" t="s">
        <v>164</v>
      </c>
      <c r="F585" s="65" t="s">
        <v>830</v>
      </c>
      <c r="I585" s="197"/>
      <c r="L585" s="203"/>
      <c r="M585" s="260"/>
      <c r="T585" s="213"/>
      <c r="AT585" s="200" t="s">
        <v>164</v>
      </c>
      <c r="AU585" s="200" t="s">
        <v>77</v>
      </c>
    </row>
    <row r="586" spans="2:65" s="204" customFormat="1" x14ac:dyDescent="0.2">
      <c r="B586" s="203"/>
      <c r="D586" s="66" t="s">
        <v>166</v>
      </c>
      <c r="F586" s="67" t="s">
        <v>831</v>
      </c>
      <c r="I586" s="197"/>
      <c r="L586" s="203"/>
      <c r="M586" s="260"/>
      <c r="T586" s="213"/>
      <c r="AT586" s="200" t="s">
        <v>166</v>
      </c>
      <c r="AU586" s="200" t="s">
        <v>77</v>
      </c>
    </row>
    <row r="587" spans="2:65" s="76" customFormat="1" x14ac:dyDescent="0.2">
      <c r="B587" s="75"/>
      <c r="D587" s="64" t="s">
        <v>168</v>
      </c>
      <c r="E587" s="77" t="s">
        <v>18</v>
      </c>
      <c r="F587" s="78" t="s">
        <v>832</v>
      </c>
      <c r="H587" s="79">
        <v>60</v>
      </c>
      <c r="I587" s="80"/>
      <c r="L587" s="75"/>
      <c r="M587" s="81"/>
      <c r="T587" s="82"/>
      <c r="AT587" s="77" t="s">
        <v>168</v>
      </c>
      <c r="AU587" s="77" t="s">
        <v>77</v>
      </c>
      <c r="AV587" s="76" t="s">
        <v>77</v>
      </c>
      <c r="AW587" s="76" t="s">
        <v>29</v>
      </c>
      <c r="AX587" s="76" t="s">
        <v>75</v>
      </c>
      <c r="AY587" s="77" t="s">
        <v>155</v>
      </c>
    </row>
    <row r="588" spans="2:65" s="204" customFormat="1" ht="24.2" customHeight="1" x14ac:dyDescent="0.2">
      <c r="B588" s="203"/>
      <c r="C588" s="57" t="s">
        <v>768</v>
      </c>
      <c r="D588" s="57" t="s">
        <v>157</v>
      </c>
      <c r="E588" s="58" t="s">
        <v>833</v>
      </c>
      <c r="F588" s="59" t="s">
        <v>834</v>
      </c>
      <c r="G588" s="60" t="s">
        <v>822</v>
      </c>
      <c r="H588" s="61">
        <v>4</v>
      </c>
      <c r="I588" s="62"/>
      <c r="J588" s="61">
        <f>ROUND(I588*H588,2)</f>
        <v>0</v>
      </c>
      <c r="K588" s="59" t="s">
        <v>161</v>
      </c>
      <c r="L588" s="203"/>
      <c r="M588" s="255" t="s">
        <v>18</v>
      </c>
      <c r="N588" s="256" t="s">
        <v>38</v>
      </c>
      <c r="P588" s="257">
        <f>O588*H588</f>
        <v>0</v>
      </c>
      <c r="Q588" s="257">
        <v>0</v>
      </c>
      <c r="R588" s="257">
        <f>Q588*H588</f>
        <v>0</v>
      </c>
      <c r="S588" s="257">
        <v>0</v>
      </c>
      <c r="T588" s="63">
        <f>S588*H588</f>
        <v>0</v>
      </c>
      <c r="AR588" s="258" t="s">
        <v>162</v>
      </c>
      <c r="AT588" s="258" t="s">
        <v>157</v>
      </c>
      <c r="AU588" s="258" t="s">
        <v>77</v>
      </c>
      <c r="AY588" s="200" t="s">
        <v>155</v>
      </c>
      <c r="BE588" s="259">
        <f>IF(N588="základní",J588,0)</f>
        <v>0</v>
      </c>
      <c r="BF588" s="259">
        <f>IF(N588="snížená",J588,0)</f>
        <v>0</v>
      </c>
      <c r="BG588" s="259">
        <f>IF(N588="zákl. přenesená",J588,0)</f>
        <v>0</v>
      </c>
      <c r="BH588" s="259">
        <f>IF(N588="sníž. přenesená",J588,0)</f>
        <v>0</v>
      </c>
      <c r="BI588" s="259">
        <f>IF(N588="nulová",J588,0)</f>
        <v>0</v>
      </c>
      <c r="BJ588" s="200" t="s">
        <v>75</v>
      </c>
      <c r="BK588" s="259">
        <f>ROUND(I588*H588,2)</f>
        <v>0</v>
      </c>
      <c r="BL588" s="200" t="s">
        <v>162</v>
      </c>
      <c r="BM588" s="258" t="s">
        <v>835</v>
      </c>
    </row>
    <row r="589" spans="2:65" s="204" customFormat="1" ht="29.25" x14ac:dyDescent="0.2">
      <c r="B589" s="203"/>
      <c r="D589" s="64" t="s">
        <v>164</v>
      </c>
      <c r="F589" s="65" t="s">
        <v>836</v>
      </c>
      <c r="I589" s="197"/>
      <c r="L589" s="203"/>
      <c r="M589" s="260"/>
      <c r="T589" s="213"/>
      <c r="AT589" s="200" t="s">
        <v>164</v>
      </c>
      <c r="AU589" s="200" t="s">
        <v>77</v>
      </c>
    </row>
    <row r="590" spans="2:65" s="204" customFormat="1" x14ac:dyDescent="0.2">
      <c r="B590" s="203"/>
      <c r="D590" s="66" t="s">
        <v>166</v>
      </c>
      <c r="F590" s="67" t="s">
        <v>837</v>
      </c>
      <c r="I590" s="197"/>
      <c r="L590" s="203"/>
      <c r="M590" s="260"/>
      <c r="T590" s="213"/>
      <c r="AT590" s="200" t="s">
        <v>166</v>
      </c>
      <c r="AU590" s="200" t="s">
        <v>77</v>
      </c>
    </row>
    <row r="591" spans="2:65" s="204" customFormat="1" ht="33" customHeight="1" x14ac:dyDescent="0.2">
      <c r="B591" s="203"/>
      <c r="C591" s="57" t="s">
        <v>838</v>
      </c>
      <c r="D591" s="57" t="s">
        <v>157</v>
      </c>
      <c r="E591" s="58" t="s">
        <v>839</v>
      </c>
      <c r="F591" s="59" t="s">
        <v>840</v>
      </c>
      <c r="G591" s="60" t="s">
        <v>234</v>
      </c>
      <c r="H591" s="61">
        <v>535.79999999999995</v>
      </c>
      <c r="I591" s="62"/>
      <c r="J591" s="61">
        <f>ROUND(I591*H591,2)</f>
        <v>0</v>
      </c>
      <c r="K591" s="59" t="s">
        <v>161</v>
      </c>
      <c r="L591" s="203"/>
      <c r="M591" s="255" t="s">
        <v>18</v>
      </c>
      <c r="N591" s="256" t="s">
        <v>38</v>
      </c>
      <c r="P591" s="257">
        <f>O591*H591</f>
        <v>0</v>
      </c>
      <c r="Q591" s="257">
        <v>1.2999999999999999E-4</v>
      </c>
      <c r="R591" s="257">
        <f>Q591*H591</f>
        <v>6.9653999999999994E-2</v>
      </c>
      <c r="S591" s="257">
        <v>0</v>
      </c>
      <c r="T591" s="63">
        <f>S591*H591</f>
        <v>0</v>
      </c>
      <c r="AR591" s="258" t="s">
        <v>162</v>
      </c>
      <c r="AT591" s="258" t="s">
        <v>157</v>
      </c>
      <c r="AU591" s="258" t="s">
        <v>77</v>
      </c>
      <c r="AY591" s="200" t="s">
        <v>155</v>
      </c>
      <c r="BE591" s="259">
        <f>IF(N591="základní",J591,0)</f>
        <v>0</v>
      </c>
      <c r="BF591" s="259">
        <f>IF(N591="snížená",J591,0)</f>
        <v>0</v>
      </c>
      <c r="BG591" s="259">
        <f>IF(N591="zákl. přenesená",J591,0)</f>
        <v>0</v>
      </c>
      <c r="BH591" s="259">
        <f>IF(N591="sníž. přenesená",J591,0)</f>
        <v>0</v>
      </c>
      <c r="BI591" s="259">
        <f>IF(N591="nulová",J591,0)</f>
        <v>0</v>
      </c>
      <c r="BJ591" s="200" t="s">
        <v>75</v>
      </c>
      <c r="BK591" s="259">
        <f>ROUND(I591*H591,2)</f>
        <v>0</v>
      </c>
      <c r="BL591" s="200" t="s">
        <v>162</v>
      </c>
      <c r="BM591" s="258" t="s">
        <v>841</v>
      </c>
    </row>
    <row r="592" spans="2:65" s="204" customFormat="1" ht="19.5" x14ac:dyDescent="0.2">
      <c r="B592" s="203"/>
      <c r="D592" s="64" t="s">
        <v>164</v>
      </c>
      <c r="F592" s="65" t="s">
        <v>842</v>
      </c>
      <c r="I592" s="197"/>
      <c r="L592" s="203"/>
      <c r="M592" s="260"/>
      <c r="T592" s="213"/>
      <c r="AT592" s="200" t="s">
        <v>164</v>
      </c>
      <c r="AU592" s="200" t="s">
        <v>77</v>
      </c>
    </row>
    <row r="593" spans="2:65" s="204" customFormat="1" x14ac:dyDescent="0.2">
      <c r="B593" s="203"/>
      <c r="D593" s="66" t="s">
        <v>166</v>
      </c>
      <c r="F593" s="67" t="s">
        <v>843</v>
      </c>
      <c r="I593" s="197"/>
      <c r="L593" s="203"/>
      <c r="M593" s="260"/>
      <c r="T593" s="213"/>
      <c r="AT593" s="200" t="s">
        <v>166</v>
      </c>
      <c r="AU593" s="200" t="s">
        <v>77</v>
      </c>
    </row>
    <row r="594" spans="2:65" s="69" customFormat="1" x14ac:dyDescent="0.2">
      <c r="B594" s="68"/>
      <c r="D594" s="64" t="s">
        <v>168</v>
      </c>
      <c r="E594" s="70" t="s">
        <v>18</v>
      </c>
      <c r="F594" s="71" t="s">
        <v>844</v>
      </c>
      <c r="H594" s="70" t="s">
        <v>18</v>
      </c>
      <c r="I594" s="72"/>
      <c r="L594" s="68"/>
      <c r="M594" s="73"/>
      <c r="T594" s="74"/>
      <c r="AT594" s="70" t="s">
        <v>168</v>
      </c>
      <c r="AU594" s="70" t="s">
        <v>77</v>
      </c>
      <c r="AV594" s="69" t="s">
        <v>75</v>
      </c>
      <c r="AW594" s="69" t="s">
        <v>29</v>
      </c>
      <c r="AX594" s="69" t="s">
        <v>67</v>
      </c>
      <c r="AY594" s="70" t="s">
        <v>155</v>
      </c>
    </row>
    <row r="595" spans="2:65" s="76" customFormat="1" x14ac:dyDescent="0.2">
      <c r="B595" s="75"/>
      <c r="D595" s="64" t="s">
        <v>168</v>
      </c>
      <c r="E595" s="77" t="s">
        <v>18</v>
      </c>
      <c r="F595" s="78" t="s">
        <v>845</v>
      </c>
      <c r="H595" s="79">
        <v>98.2</v>
      </c>
      <c r="I595" s="80"/>
      <c r="L595" s="75"/>
      <c r="M595" s="81"/>
      <c r="T595" s="82"/>
      <c r="AT595" s="77" t="s">
        <v>168</v>
      </c>
      <c r="AU595" s="77" t="s">
        <v>77</v>
      </c>
      <c r="AV595" s="76" t="s">
        <v>77</v>
      </c>
      <c r="AW595" s="76" t="s">
        <v>29</v>
      </c>
      <c r="AX595" s="76" t="s">
        <v>67</v>
      </c>
      <c r="AY595" s="77" t="s">
        <v>155</v>
      </c>
    </row>
    <row r="596" spans="2:65" s="76" customFormat="1" x14ac:dyDescent="0.2">
      <c r="B596" s="75"/>
      <c r="D596" s="64" t="s">
        <v>168</v>
      </c>
      <c r="E596" s="77" t="s">
        <v>18</v>
      </c>
      <c r="F596" s="78" t="s">
        <v>846</v>
      </c>
      <c r="H596" s="79">
        <v>379.81</v>
      </c>
      <c r="I596" s="80"/>
      <c r="L596" s="75"/>
      <c r="M596" s="81"/>
      <c r="T596" s="82"/>
      <c r="AT596" s="77" t="s">
        <v>168</v>
      </c>
      <c r="AU596" s="77" t="s">
        <v>77</v>
      </c>
      <c r="AV596" s="76" t="s">
        <v>77</v>
      </c>
      <c r="AW596" s="76" t="s">
        <v>29</v>
      </c>
      <c r="AX596" s="76" t="s">
        <v>67</v>
      </c>
      <c r="AY596" s="77" t="s">
        <v>155</v>
      </c>
    </row>
    <row r="597" spans="2:65" s="76" customFormat="1" x14ac:dyDescent="0.2">
      <c r="B597" s="75"/>
      <c r="D597" s="64" t="s">
        <v>168</v>
      </c>
      <c r="E597" s="77" t="s">
        <v>18</v>
      </c>
      <c r="F597" s="78" t="s">
        <v>847</v>
      </c>
      <c r="H597" s="79">
        <v>57.79</v>
      </c>
      <c r="I597" s="80"/>
      <c r="L597" s="75"/>
      <c r="M597" s="81"/>
      <c r="T597" s="82"/>
      <c r="AT597" s="77" t="s">
        <v>168</v>
      </c>
      <c r="AU597" s="77" t="s">
        <v>77</v>
      </c>
      <c r="AV597" s="76" t="s">
        <v>77</v>
      </c>
      <c r="AW597" s="76" t="s">
        <v>29</v>
      </c>
      <c r="AX597" s="76" t="s">
        <v>67</v>
      </c>
      <c r="AY597" s="77" t="s">
        <v>155</v>
      </c>
    </row>
    <row r="598" spans="2:65" s="84" customFormat="1" x14ac:dyDescent="0.2">
      <c r="B598" s="83"/>
      <c r="D598" s="64" t="s">
        <v>168</v>
      </c>
      <c r="E598" s="85" t="s">
        <v>18</v>
      </c>
      <c r="F598" s="86" t="s">
        <v>297</v>
      </c>
      <c r="H598" s="87">
        <v>535.79999999999995</v>
      </c>
      <c r="I598" s="88"/>
      <c r="L598" s="83"/>
      <c r="M598" s="89"/>
      <c r="T598" s="90"/>
      <c r="AT598" s="85" t="s">
        <v>168</v>
      </c>
      <c r="AU598" s="85" t="s">
        <v>77</v>
      </c>
      <c r="AV598" s="84" t="s">
        <v>162</v>
      </c>
      <c r="AW598" s="84" t="s">
        <v>29</v>
      </c>
      <c r="AX598" s="84" t="s">
        <v>75</v>
      </c>
      <c r="AY598" s="85" t="s">
        <v>155</v>
      </c>
    </row>
    <row r="599" spans="2:65" s="247" customFormat="1" ht="22.9" customHeight="1" x14ac:dyDescent="0.2">
      <c r="B599" s="246"/>
      <c r="D599" s="54" t="s">
        <v>66</v>
      </c>
      <c r="E599" s="56" t="s">
        <v>848</v>
      </c>
      <c r="F599" s="56" t="s">
        <v>849</v>
      </c>
      <c r="I599" s="196"/>
      <c r="J599" s="254">
        <f>BK599</f>
        <v>0</v>
      </c>
      <c r="L599" s="246"/>
      <c r="M599" s="249"/>
      <c r="P599" s="250">
        <f>SUM(P600:P624)</f>
        <v>0</v>
      </c>
      <c r="R599" s="250">
        <f>SUM(R600:R624)</f>
        <v>3.74004E-2</v>
      </c>
      <c r="T599" s="251">
        <f>SUM(T600:T624)</f>
        <v>0</v>
      </c>
      <c r="AR599" s="54" t="s">
        <v>75</v>
      </c>
      <c r="AT599" s="252" t="s">
        <v>66</v>
      </c>
      <c r="AU599" s="252" t="s">
        <v>75</v>
      </c>
      <c r="AY599" s="54" t="s">
        <v>155</v>
      </c>
      <c r="BK599" s="253">
        <f>SUM(BK600:BK624)</f>
        <v>0</v>
      </c>
    </row>
    <row r="600" spans="2:65" s="204" customFormat="1" ht="24.2" customHeight="1" x14ac:dyDescent="0.2">
      <c r="B600" s="203"/>
      <c r="C600" s="57" t="s">
        <v>778</v>
      </c>
      <c r="D600" s="57" t="s">
        <v>157</v>
      </c>
      <c r="E600" s="58" t="s">
        <v>850</v>
      </c>
      <c r="F600" s="59" t="s">
        <v>851</v>
      </c>
      <c r="G600" s="60" t="s">
        <v>234</v>
      </c>
      <c r="H600" s="61">
        <v>2.46</v>
      </c>
      <c r="I600" s="62"/>
      <c r="J600" s="61">
        <f>ROUND(I600*H600,2)</f>
        <v>0</v>
      </c>
      <c r="K600" s="59" t="s">
        <v>161</v>
      </c>
      <c r="L600" s="203"/>
      <c r="M600" s="255" t="s">
        <v>18</v>
      </c>
      <c r="N600" s="256" t="s">
        <v>38</v>
      </c>
      <c r="P600" s="257">
        <f>O600*H600</f>
        <v>0</v>
      </c>
      <c r="Q600" s="257">
        <v>5.0699999999999999E-3</v>
      </c>
      <c r="R600" s="257">
        <f>Q600*H600</f>
        <v>1.2472199999999999E-2</v>
      </c>
      <c r="S600" s="257">
        <v>0</v>
      </c>
      <c r="T600" s="63">
        <f>S600*H600</f>
        <v>0</v>
      </c>
      <c r="AR600" s="258" t="s">
        <v>162</v>
      </c>
      <c r="AT600" s="258" t="s">
        <v>157</v>
      </c>
      <c r="AU600" s="258" t="s">
        <v>77</v>
      </c>
      <c r="AY600" s="200" t="s">
        <v>155</v>
      </c>
      <c r="BE600" s="259">
        <f>IF(N600="základní",J600,0)</f>
        <v>0</v>
      </c>
      <c r="BF600" s="259">
        <f>IF(N600="snížená",J600,0)</f>
        <v>0</v>
      </c>
      <c r="BG600" s="259">
        <f>IF(N600="zákl. přenesená",J600,0)</f>
        <v>0</v>
      </c>
      <c r="BH600" s="259">
        <f>IF(N600="sníž. přenesená",J600,0)</f>
        <v>0</v>
      </c>
      <c r="BI600" s="259">
        <f>IF(N600="nulová",J600,0)</f>
        <v>0</v>
      </c>
      <c r="BJ600" s="200" t="s">
        <v>75</v>
      </c>
      <c r="BK600" s="259">
        <f>ROUND(I600*H600,2)</f>
        <v>0</v>
      </c>
      <c r="BL600" s="200" t="s">
        <v>162</v>
      </c>
      <c r="BM600" s="258" t="s">
        <v>852</v>
      </c>
    </row>
    <row r="601" spans="2:65" s="204" customFormat="1" ht="19.5" x14ac:dyDescent="0.2">
      <c r="B601" s="203"/>
      <c r="D601" s="64" t="s">
        <v>164</v>
      </c>
      <c r="F601" s="65" t="s">
        <v>853</v>
      </c>
      <c r="I601" s="197"/>
      <c r="L601" s="203"/>
      <c r="M601" s="260"/>
      <c r="T601" s="213"/>
      <c r="AT601" s="200" t="s">
        <v>164</v>
      </c>
      <c r="AU601" s="200" t="s">
        <v>77</v>
      </c>
    </row>
    <row r="602" spans="2:65" s="204" customFormat="1" x14ac:dyDescent="0.2">
      <c r="B602" s="203"/>
      <c r="D602" s="66" t="s">
        <v>166</v>
      </c>
      <c r="F602" s="67" t="s">
        <v>854</v>
      </c>
      <c r="I602" s="197"/>
      <c r="L602" s="203"/>
      <c r="M602" s="260"/>
      <c r="T602" s="213"/>
      <c r="AT602" s="200" t="s">
        <v>166</v>
      </c>
      <c r="AU602" s="200" t="s">
        <v>77</v>
      </c>
    </row>
    <row r="603" spans="2:65" s="69" customFormat="1" x14ac:dyDescent="0.2">
      <c r="B603" s="68"/>
      <c r="D603" s="64" t="s">
        <v>168</v>
      </c>
      <c r="E603" s="70" t="s">
        <v>18</v>
      </c>
      <c r="F603" s="71" t="s">
        <v>370</v>
      </c>
      <c r="H603" s="70" t="s">
        <v>18</v>
      </c>
      <c r="I603" s="72"/>
      <c r="L603" s="68"/>
      <c r="M603" s="73"/>
      <c r="T603" s="74"/>
      <c r="AT603" s="70" t="s">
        <v>168</v>
      </c>
      <c r="AU603" s="70" t="s">
        <v>77</v>
      </c>
      <c r="AV603" s="69" t="s">
        <v>75</v>
      </c>
      <c r="AW603" s="69" t="s">
        <v>29</v>
      </c>
      <c r="AX603" s="69" t="s">
        <v>67</v>
      </c>
      <c r="AY603" s="70" t="s">
        <v>155</v>
      </c>
    </row>
    <row r="604" spans="2:65" s="69" customFormat="1" x14ac:dyDescent="0.2">
      <c r="B604" s="68"/>
      <c r="D604" s="64" t="s">
        <v>168</v>
      </c>
      <c r="E604" s="70" t="s">
        <v>18</v>
      </c>
      <c r="F604" s="71" t="s">
        <v>371</v>
      </c>
      <c r="H604" s="70" t="s">
        <v>18</v>
      </c>
      <c r="I604" s="72"/>
      <c r="L604" s="68"/>
      <c r="M604" s="73"/>
      <c r="T604" s="74"/>
      <c r="AT604" s="70" t="s">
        <v>168</v>
      </c>
      <c r="AU604" s="70" t="s">
        <v>77</v>
      </c>
      <c r="AV604" s="69" t="s">
        <v>75</v>
      </c>
      <c r="AW604" s="69" t="s">
        <v>29</v>
      </c>
      <c r="AX604" s="69" t="s">
        <v>67</v>
      </c>
      <c r="AY604" s="70" t="s">
        <v>155</v>
      </c>
    </row>
    <row r="605" spans="2:65" s="76" customFormat="1" x14ac:dyDescent="0.2">
      <c r="B605" s="75"/>
      <c r="D605" s="64" t="s">
        <v>168</v>
      </c>
      <c r="E605" s="77" t="s">
        <v>18</v>
      </c>
      <c r="F605" s="78" t="s">
        <v>855</v>
      </c>
      <c r="H605" s="79">
        <v>2.46</v>
      </c>
      <c r="I605" s="80"/>
      <c r="L605" s="75"/>
      <c r="M605" s="81"/>
      <c r="T605" s="82"/>
      <c r="AT605" s="77" t="s">
        <v>168</v>
      </c>
      <c r="AU605" s="77" t="s">
        <v>77</v>
      </c>
      <c r="AV605" s="76" t="s">
        <v>77</v>
      </c>
      <c r="AW605" s="76" t="s">
        <v>29</v>
      </c>
      <c r="AX605" s="76" t="s">
        <v>75</v>
      </c>
      <c r="AY605" s="77" t="s">
        <v>155</v>
      </c>
    </row>
    <row r="606" spans="2:65" s="204" customFormat="1" ht="24.2" customHeight="1" x14ac:dyDescent="0.2">
      <c r="B606" s="203"/>
      <c r="C606" s="57" t="s">
        <v>797</v>
      </c>
      <c r="D606" s="57" t="s">
        <v>157</v>
      </c>
      <c r="E606" s="58" t="s">
        <v>856</v>
      </c>
      <c r="F606" s="59" t="s">
        <v>857</v>
      </c>
      <c r="G606" s="60" t="s">
        <v>234</v>
      </c>
      <c r="H606" s="61">
        <v>2.46</v>
      </c>
      <c r="I606" s="62"/>
      <c r="J606" s="61">
        <f>ROUND(I606*H606,2)</f>
        <v>0</v>
      </c>
      <c r="K606" s="59" t="s">
        <v>161</v>
      </c>
      <c r="L606" s="203"/>
      <c r="M606" s="255" t="s">
        <v>18</v>
      </c>
      <c r="N606" s="256" t="s">
        <v>38</v>
      </c>
      <c r="P606" s="257">
        <f>O606*H606</f>
        <v>0</v>
      </c>
      <c r="Q606" s="257">
        <v>6.7000000000000002E-4</v>
      </c>
      <c r="R606" s="257">
        <f>Q606*H606</f>
        <v>1.6482000000000001E-3</v>
      </c>
      <c r="S606" s="257">
        <v>0</v>
      </c>
      <c r="T606" s="63">
        <f>S606*H606</f>
        <v>0</v>
      </c>
      <c r="AR606" s="258" t="s">
        <v>162</v>
      </c>
      <c r="AT606" s="258" t="s">
        <v>157</v>
      </c>
      <c r="AU606" s="258" t="s">
        <v>77</v>
      </c>
      <c r="AY606" s="200" t="s">
        <v>155</v>
      </c>
      <c r="BE606" s="259">
        <f>IF(N606="základní",J606,0)</f>
        <v>0</v>
      </c>
      <c r="BF606" s="259">
        <f>IF(N606="snížená",J606,0)</f>
        <v>0</v>
      </c>
      <c r="BG606" s="259">
        <f>IF(N606="zákl. přenesená",J606,0)</f>
        <v>0</v>
      </c>
      <c r="BH606" s="259">
        <f>IF(N606="sníž. přenesená",J606,0)</f>
        <v>0</v>
      </c>
      <c r="BI606" s="259">
        <f>IF(N606="nulová",J606,0)</f>
        <v>0</v>
      </c>
      <c r="BJ606" s="200" t="s">
        <v>75</v>
      </c>
      <c r="BK606" s="259">
        <f>ROUND(I606*H606,2)</f>
        <v>0</v>
      </c>
      <c r="BL606" s="200" t="s">
        <v>162</v>
      </c>
      <c r="BM606" s="258" t="s">
        <v>858</v>
      </c>
    </row>
    <row r="607" spans="2:65" s="204" customFormat="1" ht="19.5" x14ac:dyDescent="0.2">
      <c r="B607" s="203"/>
      <c r="D607" s="64" t="s">
        <v>164</v>
      </c>
      <c r="F607" s="65" t="s">
        <v>859</v>
      </c>
      <c r="I607" s="197"/>
      <c r="L607" s="203"/>
      <c r="M607" s="260"/>
      <c r="T607" s="213"/>
      <c r="AT607" s="200" t="s">
        <v>164</v>
      </c>
      <c r="AU607" s="200" t="s">
        <v>77</v>
      </c>
    </row>
    <row r="608" spans="2:65" s="204" customFormat="1" x14ac:dyDescent="0.2">
      <c r="B608" s="203"/>
      <c r="D608" s="66" t="s">
        <v>166</v>
      </c>
      <c r="F608" s="67" t="s">
        <v>860</v>
      </c>
      <c r="I608" s="197"/>
      <c r="L608" s="203"/>
      <c r="M608" s="260"/>
      <c r="T608" s="213"/>
      <c r="AT608" s="200" t="s">
        <v>166</v>
      </c>
      <c r="AU608" s="200" t="s">
        <v>77</v>
      </c>
    </row>
    <row r="609" spans="2:65" s="69" customFormat="1" x14ac:dyDescent="0.2">
      <c r="B609" s="68"/>
      <c r="D609" s="64" t="s">
        <v>168</v>
      </c>
      <c r="E609" s="70" t="s">
        <v>18</v>
      </c>
      <c r="F609" s="71" t="s">
        <v>370</v>
      </c>
      <c r="H609" s="70" t="s">
        <v>18</v>
      </c>
      <c r="I609" s="72"/>
      <c r="L609" s="68"/>
      <c r="M609" s="73"/>
      <c r="T609" s="74"/>
      <c r="AT609" s="70" t="s">
        <v>168</v>
      </c>
      <c r="AU609" s="70" t="s">
        <v>77</v>
      </c>
      <c r="AV609" s="69" t="s">
        <v>75</v>
      </c>
      <c r="AW609" s="69" t="s">
        <v>29</v>
      </c>
      <c r="AX609" s="69" t="s">
        <v>67</v>
      </c>
      <c r="AY609" s="70" t="s">
        <v>155</v>
      </c>
    </row>
    <row r="610" spans="2:65" s="69" customFormat="1" x14ac:dyDescent="0.2">
      <c r="B610" s="68"/>
      <c r="D610" s="64" t="s">
        <v>168</v>
      </c>
      <c r="E610" s="70" t="s">
        <v>18</v>
      </c>
      <c r="F610" s="71" t="s">
        <v>371</v>
      </c>
      <c r="H610" s="70" t="s">
        <v>18</v>
      </c>
      <c r="I610" s="72"/>
      <c r="L610" s="68"/>
      <c r="M610" s="73"/>
      <c r="T610" s="74"/>
      <c r="AT610" s="70" t="s">
        <v>168</v>
      </c>
      <c r="AU610" s="70" t="s">
        <v>77</v>
      </c>
      <c r="AV610" s="69" t="s">
        <v>75</v>
      </c>
      <c r="AW610" s="69" t="s">
        <v>29</v>
      </c>
      <c r="AX610" s="69" t="s">
        <v>67</v>
      </c>
      <c r="AY610" s="70" t="s">
        <v>155</v>
      </c>
    </row>
    <row r="611" spans="2:65" s="76" customFormat="1" x14ac:dyDescent="0.2">
      <c r="B611" s="75"/>
      <c r="D611" s="64" t="s">
        <v>168</v>
      </c>
      <c r="E611" s="77" t="s">
        <v>18</v>
      </c>
      <c r="F611" s="78" t="s">
        <v>855</v>
      </c>
      <c r="H611" s="79">
        <v>2.46</v>
      </c>
      <c r="I611" s="80"/>
      <c r="L611" s="75"/>
      <c r="M611" s="81"/>
      <c r="T611" s="82"/>
      <c r="AT611" s="77" t="s">
        <v>168</v>
      </c>
      <c r="AU611" s="77" t="s">
        <v>77</v>
      </c>
      <c r="AV611" s="76" t="s">
        <v>77</v>
      </c>
      <c r="AW611" s="76" t="s">
        <v>29</v>
      </c>
      <c r="AX611" s="76" t="s">
        <v>75</v>
      </c>
      <c r="AY611" s="77" t="s">
        <v>155</v>
      </c>
    </row>
    <row r="612" spans="2:65" s="204" customFormat="1" ht="33" customHeight="1" x14ac:dyDescent="0.2">
      <c r="B612" s="203"/>
      <c r="C612" s="57" t="s">
        <v>848</v>
      </c>
      <c r="D612" s="57" t="s">
        <v>157</v>
      </c>
      <c r="E612" s="58" t="s">
        <v>861</v>
      </c>
      <c r="F612" s="59" t="s">
        <v>862</v>
      </c>
      <c r="G612" s="60" t="s">
        <v>322</v>
      </c>
      <c r="H612" s="61">
        <v>8</v>
      </c>
      <c r="I612" s="62"/>
      <c r="J612" s="61">
        <f>ROUND(I612*H612,2)</f>
        <v>0</v>
      </c>
      <c r="K612" s="59" t="s">
        <v>18</v>
      </c>
      <c r="L612" s="203"/>
      <c r="M612" s="255" t="s">
        <v>18</v>
      </c>
      <c r="N612" s="256" t="s">
        <v>38</v>
      </c>
      <c r="P612" s="257">
        <f>O612*H612</f>
        <v>0</v>
      </c>
      <c r="Q612" s="257">
        <v>0</v>
      </c>
      <c r="R612" s="257">
        <f>Q612*H612</f>
        <v>0</v>
      </c>
      <c r="S612" s="257">
        <v>0</v>
      </c>
      <c r="T612" s="63">
        <f>S612*H612</f>
        <v>0</v>
      </c>
      <c r="AR612" s="258" t="s">
        <v>162</v>
      </c>
      <c r="AT612" s="258" t="s">
        <v>157</v>
      </c>
      <c r="AU612" s="258" t="s">
        <v>77</v>
      </c>
      <c r="AY612" s="200" t="s">
        <v>155</v>
      </c>
      <c r="BE612" s="259">
        <f>IF(N612="základní",J612,0)</f>
        <v>0</v>
      </c>
      <c r="BF612" s="259">
        <f>IF(N612="snížená",J612,0)</f>
        <v>0</v>
      </c>
      <c r="BG612" s="259">
        <f>IF(N612="zákl. přenesená",J612,0)</f>
        <v>0</v>
      </c>
      <c r="BH612" s="259">
        <f>IF(N612="sníž. přenesená",J612,0)</f>
        <v>0</v>
      </c>
      <c r="BI612" s="259">
        <f>IF(N612="nulová",J612,0)</f>
        <v>0</v>
      </c>
      <c r="BJ612" s="200" t="s">
        <v>75</v>
      </c>
      <c r="BK612" s="259">
        <f>ROUND(I612*H612,2)</f>
        <v>0</v>
      </c>
      <c r="BL612" s="200" t="s">
        <v>162</v>
      </c>
      <c r="BM612" s="258" t="s">
        <v>863</v>
      </c>
    </row>
    <row r="613" spans="2:65" s="204" customFormat="1" ht="19.5" x14ac:dyDescent="0.2">
      <c r="B613" s="203"/>
      <c r="D613" s="64" t="s">
        <v>164</v>
      </c>
      <c r="F613" s="65" t="s">
        <v>862</v>
      </c>
      <c r="I613" s="197"/>
      <c r="L613" s="203"/>
      <c r="M613" s="260"/>
      <c r="T613" s="213"/>
      <c r="AT613" s="200" t="s">
        <v>164</v>
      </c>
      <c r="AU613" s="200" t="s">
        <v>77</v>
      </c>
    </row>
    <row r="614" spans="2:65" s="69" customFormat="1" x14ac:dyDescent="0.2">
      <c r="B614" s="68"/>
      <c r="D614" s="64" t="s">
        <v>168</v>
      </c>
      <c r="E614" s="70" t="s">
        <v>18</v>
      </c>
      <c r="F614" s="71" t="s">
        <v>864</v>
      </c>
      <c r="H614" s="70" t="s">
        <v>18</v>
      </c>
      <c r="I614" s="72"/>
      <c r="L614" s="68"/>
      <c r="M614" s="73"/>
      <c r="T614" s="74"/>
      <c r="AT614" s="70" t="s">
        <v>168</v>
      </c>
      <c r="AU614" s="70" t="s">
        <v>77</v>
      </c>
      <c r="AV614" s="69" t="s">
        <v>75</v>
      </c>
      <c r="AW614" s="69" t="s">
        <v>29</v>
      </c>
      <c r="AX614" s="69" t="s">
        <v>67</v>
      </c>
      <c r="AY614" s="70" t="s">
        <v>155</v>
      </c>
    </row>
    <row r="615" spans="2:65" s="76" customFormat="1" x14ac:dyDescent="0.2">
      <c r="B615" s="75"/>
      <c r="D615" s="64" t="s">
        <v>168</v>
      </c>
      <c r="E615" s="77" t="s">
        <v>18</v>
      </c>
      <c r="F615" s="78" t="s">
        <v>215</v>
      </c>
      <c r="H615" s="79">
        <v>8</v>
      </c>
      <c r="I615" s="80"/>
      <c r="L615" s="75"/>
      <c r="M615" s="81"/>
      <c r="T615" s="82"/>
      <c r="AT615" s="77" t="s">
        <v>168</v>
      </c>
      <c r="AU615" s="77" t="s">
        <v>77</v>
      </c>
      <c r="AV615" s="76" t="s">
        <v>77</v>
      </c>
      <c r="AW615" s="76" t="s">
        <v>29</v>
      </c>
      <c r="AX615" s="76" t="s">
        <v>75</v>
      </c>
      <c r="AY615" s="77" t="s">
        <v>155</v>
      </c>
    </row>
    <row r="616" spans="2:65" s="204" customFormat="1" ht="24.2" customHeight="1" x14ac:dyDescent="0.2">
      <c r="B616" s="203"/>
      <c r="C616" s="57" t="s">
        <v>865</v>
      </c>
      <c r="D616" s="57" t="s">
        <v>157</v>
      </c>
      <c r="E616" s="58" t="s">
        <v>866</v>
      </c>
      <c r="F616" s="59" t="s">
        <v>867</v>
      </c>
      <c r="G616" s="60" t="s">
        <v>322</v>
      </c>
      <c r="H616" s="61">
        <v>2</v>
      </c>
      <c r="I616" s="62"/>
      <c r="J616" s="61">
        <f>ROUND(I616*H616,2)</f>
        <v>0</v>
      </c>
      <c r="K616" s="59" t="s">
        <v>18</v>
      </c>
      <c r="L616" s="203"/>
      <c r="M616" s="255" t="s">
        <v>18</v>
      </c>
      <c r="N616" s="256" t="s">
        <v>38</v>
      </c>
      <c r="P616" s="257">
        <f>O616*H616</f>
        <v>0</v>
      </c>
      <c r="Q616" s="257">
        <v>0</v>
      </c>
      <c r="R616" s="257">
        <f>Q616*H616</f>
        <v>0</v>
      </c>
      <c r="S616" s="257">
        <v>0</v>
      </c>
      <c r="T616" s="63">
        <f>S616*H616</f>
        <v>0</v>
      </c>
      <c r="AR616" s="258" t="s">
        <v>162</v>
      </c>
      <c r="AT616" s="258" t="s">
        <v>157</v>
      </c>
      <c r="AU616" s="258" t="s">
        <v>77</v>
      </c>
      <c r="AY616" s="200" t="s">
        <v>155</v>
      </c>
      <c r="BE616" s="259">
        <f>IF(N616="základní",J616,0)</f>
        <v>0</v>
      </c>
      <c r="BF616" s="259">
        <f>IF(N616="snížená",J616,0)</f>
        <v>0</v>
      </c>
      <c r="BG616" s="259">
        <f>IF(N616="zákl. přenesená",J616,0)</f>
        <v>0</v>
      </c>
      <c r="BH616" s="259">
        <f>IF(N616="sníž. přenesená",J616,0)</f>
        <v>0</v>
      </c>
      <c r="BI616" s="259">
        <f>IF(N616="nulová",J616,0)</f>
        <v>0</v>
      </c>
      <c r="BJ616" s="200" t="s">
        <v>75</v>
      </c>
      <c r="BK616" s="259">
        <f>ROUND(I616*H616,2)</f>
        <v>0</v>
      </c>
      <c r="BL616" s="200" t="s">
        <v>162</v>
      </c>
      <c r="BM616" s="258" t="s">
        <v>868</v>
      </c>
    </row>
    <row r="617" spans="2:65" s="204" customFormat="1" x14ac:dyDescent="0.2">
      <c r="B617" s="203"/>
      <c r="D617" s="64" t="s">
        <v>164</v>
      </c>
      <c r="F617" s="65" t="s">
        <v>867</v>
      </c>
      <c r="I617" s="197"/>
      <c r="L617" s="203"/>
      <c r="M617" s="260"/>
      <c r="T617" s="213"/>
      <c r="AT617" s="200" t="s">
        <v>164</v>
      </c>
      <c r="AU617" s="200" t="s">
        <v>77</v>
      </c>
    </row>
    <row r="618" spans="2:65" s="204" customFormat="1" ht="24.2" customHeight="1" x14ac:dyDescent="0.2">
      <c r="B618" s="203"/>
      <c r="C618" s="57" t="s">
        <v>869</v>
      </c>
      <c r="D618" s="57" t="s">
        <v>157</v>
      </c>
      <c r="E618" s="58" t="s">
        <v>870</v>
      </c>
      <c r="F618" s="59" t="s">
        <v>871</v>
      </c>
      <c r="G618" s="60" t="s">
        <v>234</v>
      </c>
      <c r="H618" s="61">
        <v>582</v>
      </c>
      <c r="I618" s="62"/>
      <c r="J618" s="61">
        <f>ROUND(I618*H618,2)</f>
        <v>0</v>
      </c>
      <c r="K618" s="59" t="s">
        <v>161</v>
      </c>
      <c r="L618" s="203"/>
      <c r="M618" s="255" t="s">
        <v>18</v>
      </c>
      <c r="N618" s="256" t="s">
        <v>38</v>
      </c>
      <c r="P618" s="257">
        <f>O618*H618</f>
        <v>0</v>
      </c>
      <c r="Q618" s="257">
        <v>4.0000000000000003E-5</v>
      </c>
      <c r="R618" s="257">
        <f>Q618*H618</f>
        <v>2.3280000000000002E-2</v>
      </c>
      <c r="S618" s="257">
        <v>0</v>
      </c>
      <c r="T618" s="63">
        <f>S618*H618</f>
        <v>0</v>
      </c>
      <c r="AR618" s="258" t="s">
        <v>162</v>
      </c>
      <c r="AT618" s="258" t="s">
        <v>157</v>
      </c>
      <c r="AU618" s="258" t="s">
        <v>77</v>
      </c>
      <c r="AY618" s="200" t="s">
        <v>155</v>
      </c>
      <c r="BE618" s="259">
        <f>IF(N618="základní",J618,0)</f>
        <v>0</v>
      </c>
      <c r="BF618" s="259">
        <f>IF(N618="snížená",J618,0)</f>
        <v>0</v>
      </c>
      <c r="BG618" s="259">
        <f>IF(N618="zákl. přenesená",J618,0)</f>
        <v>0</v>
      </c>
      <c r="BH618" s="259">
        <f>IF(N618="sníž. přenesená",J618,0)</f>
        <v>0</v>
      </c>
      <c r="BI618" s="259">
        <f>IF(N618="nulová",J618,0)</f>
        <v>0</v>
      </c>
      <c r="BJ618" s="200" t="s">
        <v>75</v>
      </c>
      <c r="BK618" s="259">
        <f>ROUND(I618*H618,2)</f>
        <v>0</v>
      </c>
      <c r="BL618" s="200" t="s">
        <v>162</v>
      </c>
      <c r="BM618" s="258" t="s">
        <v>872</v>
      </c>
    </row>
    <row r="619" spans="2:65" s="204" customFormat="1" ht="19.5" x14ac:dyDescent="0.2">
      <c r="B619" s="203"/>
      <c r="D619" s="64" t="s">
        <v>164</v>
      </c>
      <c r="F619" s="65" t="s">
        <v>873</v>
      </c>
      <c r="I619" s="197"/>
      <c r="L619" s="203"/>
      <c r="M619" s="260"/>
      <c r="T619" s="213"/>
      <c r="AT619" s="200" t="s">
        <v>164</v>
      </c>
      <c r="AU619" s="200" t="s">
        <v>77</v>
      </c>
    </row>
    <row r="620" spans="2:65" s="204" customFormat="1" x14ac:dyDescent="0.2">
      <c r="B620" s="203"/>
      <c r="D620" s="66" t="s">
        <v>166</v>
      </c>
      <c r="F620" s="67" t="s">
        <v>874</v>
      </c>
      <c r="I620" s="197"/>
      <c r="L620" s="203"/>
      <c r="M620" s="260"/>
      <c r="T620" s="213"/>
      <c r="AT620" s="200" t="s">
        <v>166</v>
      </c>
      <c r="AU620" s="200" t="s">
        <v>77</v>
      </c>
    </row>
    <row r="621" spans="2:65" s="76" customFormat="1" x14ac:dyDescent="0.2">
      <c r="B621" s="75"/>
      <c r="D621" s="64" t="s">
        <v>168</v>
      </c>
      <c r="E621" s="77" t="s">
        <v>18</v>
      </c>
      <c r="F621" s="78" t="s">
        <v>875</v>
      </c>
      <c r="H621" s="79">
        <v>133</v>
      </c>
      <c r="I621" s="80"/>
      <c r="L621" s="75"/>
      <c r="M621" s="81"/>
      <c r="T621" s="82"/>
      <c r="AT621" s="77" t="s">
        <v>168</v>
      </c>
      <c r="AU621" s="77" t="s">
        <v>77</v>
      </c>
      <c r="AV621" s="76" t="s">
        <v>77</v>
      </c>
      <c r="AW621" s="76" t="s">
        <v>29</v>
      </c>
      <c r="AX621" s="76" t="s">
        <v>67</v>
      </c>
      <c r="AY621" s="77" t="s">
        <v>155</v>
      </c>
    </row>
    <row r="622" spans="2:65" s="76" customFormat="1" x14ac:dyDescent="0.2">
      <c r="B622" s="75"/>
      <c r="D622" s="64" t="s">
        <v>168</v>
      </c>
      <c r="E622" s="77" t="s">
        <v>18</v>
      </c>
      <c r="F622" s="78" t="s">
        <v>876</v>
      </c>
      <c r="H622" s="79">
        <v>389</v>
      </c>
      <c r="I622" s="80"/>
      <c r="L622" s="75"/>
      <c r="M622" s="81"/>
      <c r="T622" s="82"/>
      <c r="AT622" s="77" t="s">
        <v>168</v>
      </c>
      <c r="AU622" s="77" t="s">
        <v>77</v>
      </c>
      <c r="AV622" s="76" t="s">
        <v>77</v>
      </c>
      <c r="AW622" s="76" t="s">
        <v>29</v>
      </c>
      <c r="AX622" s="76" t="s">
        <v>67</v>
      </c>
      <c r="AY622" s="77" t="s">
        <v>155</v>
      </c>
    </row>
    <row r="623" spans="2:65" s="76" customFormat="1" x14ac:dyDescent="0.2">
      <c r="B623" s="75"/>
      <c r="D623" s="64" t="s">
        <v>168</v>
      </c>
      <c r="E623" s="77" t="s">
        <v>18</v>
      </c>
      <c r="F623" s="78" t="s">
        <v>619</v>
      </c>
      <c r="H623" s="79">
        <v>60</v>
      </c>
      <c r="I623" s="80"/>
      <c r="L623" s="75"/>
      <c r="M623" s="81"/>
      <c r="T623" s="82"/>
      <c r="AT623" s="77" t="s">
        <v>168</v>
      </c>
      <c r="AU623" s="77" t="s">
        <v>77</v>
      </c>
      <c r="AV623" s="76" t="s">
        <v>77</v>
      </c>
      <c r="AW623" s="76" t="s">
        <v>29</v>
      </c>
      <c r="AX623" s="76" t="s">
        <v>67</v>
      </c>
      <c r="AY623" s="77" t="s">
        <v>155</v>
      </c>
    </row>
    <row r="624" spans="2:65" s="84" customFormat="1" x14ac:dyDescent="0.2">
      <c r="B624" s="83"/>
      <c r="D624" s="64" t="s">
        <v>168</v>
      </c>
      <c r="E624" s="85" t="s">
        <v>18</v>
      </c>
      <c r="F624" s="86" t="s">
        <v>297</v>
      </c>
      <c r="H624" s="87">
        <v>582</v>
      </c>
      <c r="I624" s="88"/>
      <c r="L624" s="83"/>
      <c r="M624" s="89"/>
      <c r="T624" s="90"/>
      <c r="AT624" s="85" t="s">
        <v>168</v>
      </c>
      <c r="AU624" s="85" t="s">
        <v>77</v>
      </c>
      <c r="AV624" s="84" t="s">
        <v>162</v>
      </c>
      <c r="AW624" s="84" t="s">
        <v>29</v>
      </c>
      <c r="AX624" s="84" t="s">
        <v>75</v>
      </c>
      <c r="AY624" s="85" t="s">
        <v>155</v>
      </c>
    </row>
    <row r="625" spans="2:65" s="247" customFormat="1" ht="22.9" customHeight="1" x14ac:dyDescent="0.2">
      <c r="B625" s="246"/>
      <c r="D625" s="54" t="s">
        <v>66</v>
      </c>
      <c r="E625" s="56" t="s">
        <v>865</v>
      </c>
      <c r="F625" s="56" t="s">
        <v>877</v>
      </c>
      <c r="I625" s="196"/>
      <c r="J625" s="254">
        <f>BK625</f>
        <v>0</v>
      </c>
      <c r="L625" s="246"/>
      <c r="M625" s="249"/>
      <c r="P625" s="250">
        <f>SUM(P626:P720)</f>
        <v>0</v>
      </c>
      <c r="R625" s="250">
        <f>SUM(R626:R720)</f>
        <v>0</v>
      </c>
      <c r="T625" s="251">
        <f>SUM(T626:T720)</f>
        <v>54.612860000000005</v>
      </c>
      <c r="AR625" s="54" t="s">
        <v>75</v>
      </c>
      <c r="AT625" s="252" t="s">
        <v>66</v>
      </c>
      <c r="AU625" s="252" t="s">
        <v>75</v>
      </c>
      <c r="AY625" s="54" t="s">
        <v>155</v>
      </c>
      <c r="BK625" s="253">
        <f>SUM(BK626:BK720)</f>
        <v>0</v>
      </c>
    </row>
    <row r="626" spans="2:65" s="204" customFormat="1" ht="21.75" customHeight="1" x14ac:dyDescent="0.2">
      <c r="B626" s="203"/>
      <c r="C626" s="57" t="s">
        <v>878</v>
      </c>
      <c r="D626" s="57" t="s">
        <v>157</v>
      </c>
      <c r="E626" s="58" t="s">
        <v>879</v>
      </c>
      <c r="F626" s="59" t="s">
        <v>880</v>
      </c>
      <c r="G626" s="60" t="s">
        <v>234</v>
      </c>
      <c r="H626" s="61">
        <v>13.01</v>
      </c>
      <c r="I626" s="62"/>
      <c r="J626" s="61">
        <f>ROUND(I626*H626,2)</f>
        <v>0</v>
      </c>
      <c r="K626" s="59" t="s">
        <v>161</v>
      </c>
      <c r="L626" s="203"/>
      <c r="M626" s="255" t="s">
        <v>18</v>
      </c>
      <c r="N626" s="256" t="s">
        <v>38</v>
      </c>
      <c r="P626" s="257">
        <f>O626*H626</f>
        <v>0</v>
      </c>
      <c r="Q626" s="257">
        <v>0</v>
      </c>
      <c r="R626" s="257">
        <f>Q626*H626</f>
        <v>0</v>
      </c>
      <c r="S626" s="257">
        <v>0.13100000000000001</v>
      </c>
      <c r="T626" s="63">
        <f>S626*H626</f>
        <v>1.70431</v>
      </c>
      <c r="AR626" s="258" t="s">
        <v>162</v>
      </c>
      <c r="AT626" s="258" t="s">
        <v>157</v>
      </c>
      <c r="AU626" s="258" t="s">
        <v>77</v>
      </c>
      <c r="AY626" s="200" t="s">
        <v>155</v>
      </c>
      <c r="BE626" s="259">
        <f>IF(N626="základní",J626,0)</f>
        <v>0</v>
      </c>
      <c r="BF626" s="259">
        <f>IF(N626="snížená",J626,0)</f>
        <v>0</v>
      </c>
      <c r="BG626" s="259">
        <f>IF(N626="zákl. přenesená",J626,0)</f>
        <v>0</v>
      </c>
      <c r="BH626" s="259">
        <f>IF(N626="sníž. přenesená",J626,0)</f>
        <v>0</v>
      </c>
      <c r="BI626" s="259">
        <f>IF(N626="nulová",J626,0)</f>
        <v>0</v>
      </c>
      <c r="BJ626" s="200" t="s">
        <v>75</v>
      </c>
      <c r="BK626" s="259">
        <f>ROUND(I626*H626,2)</f>
        <v>0</v>
      </c>
      <c r="BL626" s="200" t="s">
        <v>162</v>
      </c>
      <c r="BM626" s="258" t="s">
        <v>881</v>
      </c>
    </row>
    <row r="627" spans="2:65" s="204" customFormat="1" ht="29.25" x14ac:dyDescent="0.2">
      <c r="B627" s="203"/>
      <c r="D627" s="64" t="s">
        <v>164</v>
      </c>
      <c r="F627" s="65" t="s">
        <v>882</v>
      </c>
      <c r="I627" s="197"/>
      <c r="L627" s="203"/>
      <c r="M627" s="260"/>
      <c r="T627" s="213"/>
      <c r="AT627" s="200" t="s">
        <v>164</v>
      </c>
      <c r="AU627" s="200" t="s">
        <v>77</v>
      </c>
    </row>
    <row r="628" spans="2:65" s="204" customFormat="1" x14ac:dyDescent="0.2">
      <c r="B628" s="203"/>
      <c r="D628" s="66" t="s">
        <v>166</v>
      </c>
      <c r="F628" s="67" t="s">
        <v>883</v>
      </c>
      <c r="I628" s="197"/>
      <c r="L628" s="203"/>
      <c r="M628" s="260"/>
      <c r="T628" s="213"/>
      <c r="AT628" s="200" t="s">
        <v>166</v>
      </c>
      <c r="AU628" s="200" t="s">
        <v>77</v>
      </c>
    </row>
    <row r="629" spans="2:65" s="69" customFormat="1" x14ac:dyDescent="0.2">
      <c r="B629" s="68"/>
      <c r="D629" s="64" t="s">
        <v>168</v>
      </c>
      <c r="E629" s="70" t="s">
        <v>18</v>
      </c>
      <c r="F629" s="71" t="s">
        <v>884</v>
      </c>
      <c r="H629" s="70" t="s">
        <v>18</v>
      </c>
      <c r="I629" s="72"/>
      <c r="L629" s="68"/>
      <c r="M629" s="73"/>
      <c r="T629" s="74"/>
      <c r="AT629" s="70" t="s">
        <v>168</v>
      </c>
      <c r="AU629" s="70" t="s">
        <v>77</v>
      </c>
      <c r="AV629" s="69" t="s">
        <v>75</v>
      </c>
      <c r="AW629" s="69" t="s">
        <v>29</v>
      </c>
      <c r="AX629" s="69" t="s">
        <v>67</v>
      </c>
      <c r="AY629" s="70" t="s">
        <v>155</v>
      </c>
    </row>
    <row r="630" spans="2:65" s="76" customFormat="1" x14ac:dyDescent="0.2">
      <c r="B630" s="75"/>
      <c r="D630" s="64" t="s">
        <v>168</v>
      </c>
      <c r="E630" s="77" t="s">
        <v>18</v>
      </c>
      <c r="F630" s="78" t="s">
        <v>885</v>
      </c>
      <c r="H630" s="79">
        <v>12.41</v>
      </c>
      <c r="I630" s="80"/>
      <c r="L630" s="75"/>
      <c r="M630" s="81"/>
      <c r="T630" s="82"/>
      <c r="AT630" s="77" t="s">
        <v>168</v>
      </c>
      <c r="AU630" s="77" t="s">
        <v>77</v>
      </c>
      <c r="AV630" s="76" t="s">
        <v>77</v>
      </c>
      <c r="AW630" s="76" t="s">
        <v>29</v>
      </c>
      <c r="AX630" s="76" t="s">
        <v>67</v>
      </c>
      <c r="AY630" s="77" t="s">
        <v>155</v>
      </c>
    </row>
    <row r="631" spans="2:65" s="69" customFormat="1" x14ac:dyDescent="0.2">
      <c r="B631" s="68"/>
      <c r="D631" s="64" t="s">
        <v>168</v>
      </c>
      <c r="E631" s="70" t="s">
        <v>18</v>
      </c>
      <c r="F631" s="71" t="s">
        <v>886</v>
      </c>
      <c r="H631" s="70" t="s">
        <v>18</v>
      </c>
      <c r="I631" s="72"/>
      <c r="L631" s="68"/>
      <c r="M631" s="73"/>
      <c r="T631" s="74"/>
      <c r="AT631" s="70" t="s">
        <v>168</v>
      </c>
      <c r="AU631" s="70" t="s">
        <v>77</v>
      </c>
      <c r="AV631" s="69" t="s">
        <v>75</v>
      </c>
      <c r="AW631" s="69" t="s">
        <v>29</v>
      </c>
      <c r="AX631" s="69" t="s">
        <v>67</v>
      </c>
      <c r="AY631" s="70" t="s">
        <v>155</v>
      </c>
    </row>
    <row r="632" spans="2:65" s="76" customFormat="1" x14ac:dyDescent="0.2">
      <c r="B632" s="75"/>
      <c r="D632" s="64" t="s">
        <v>168</v>
      </c>
      <c r="E632" s="77" t="s">
        <v>18</v>
      </c>
      <c r="F632" s="78" t="s">
        <v>887</v>
      </c>
      <c r="H632" s="79">
        <v>0.6</v>
      </c>
      <c r="I632" s="80"/>
      <c r="L632" s="75"/>
      <c r="M632" s="81"/>
      <c r="T632" s="82"/>
      <c r="AT632" s="77" t="s">
        <v>168</v>
      </c>
      <c r="AU632" s="77" t="s">
        <v>77</v>
      </c>
      <c r="AV632" s="76" t="s">
        <v>77</v>
      </c>
      <c r="AW632" s="76" t="s">
        <v>29</v>
      </c>
      <c r="AX632" s="76" t="s">
        <v>67</v>
      </c>
      <c r="AY632" s="77" t="s">
        <v>155</v>
      </c>
    </row>
    <row r="633" spans="2:65" s="84" customFormat="1" x14ac:dyDescent="0.2">
      <c r="B633" s="83"/>
      <c r="D633" s="64" t="s">
        <v>168</v>
      </c>
      <c r="E633" s="85" t="s">
        <v>18</v>
      </c>
      <c r="F633" s="86" t="s">
        <v>297</v>
      </c>
      <c r="H633" s="87">
        <v>13.01</v>
      </c>
      <c r="I633" s="88"/>
      <c r="L633" s="83"/>
      <c r="M633" s="89"/>
      <c r="T633" s="90"/>
      <c r="AT633" s="85" t="s">
        <v>168</v>
      </c>
      <c r="AU633" s="85" t="s">
        <v>77</v>
      </c>
      <c r="AV633" s="84" t="s">
        <v>162</v>
      </c>
      <c r="AW633" s="84" t="s">
        <v>29</v>
      </c>
      <c r="AX633" s="84" t="s">
        <v>75</v>
      </c>
      <c r="AY633" s="85" t="s">
        <v>155</v>
      </c>
    </row>
    <row r="634" spans="2:65" s="204" customFormat="1" ht="21.75" customHeight="1" x14ac:dyDescent="0.2">
      <c r="B634" s="203"/>
      <c r="C634" s="57" t="s">
        <v>888</v>
      </c>
      <c r="D634" s="57" t="s">
        <v>157</v>
      </c>
      <c r="E634" s="58" t="s">
        <v>889</v>
      </c>
      <c r="F634" s="59" t="s">
        <v>890</v>
      </c>
      <c r="G634" s="60" t="s">
        <v>234</v>
      </c>
      <c r="H634" s="61">
        <v>12.63</v>
      </c>
      <c r="I634" s="62"/>
      <c r="J634" s="61">
        <f>ROUND(I634*H634,2)</f>
        <v>0</v>
      </c>
      <c r="K634" s="59" t="s">
        <v>161</v>
      </c>
      <c r="L634" s="203"/>
      <c r="M634" s="255" t="s">
        <v>18</v>
      </c>
      <c r="N634" s="256" t="s">
        <v>38</v>
      </c>
      <c r="P634" s="257">
        <f>O634*H634</f>
        <v>0</v>
      </c>
      <c r="Q634" s="257">
        <v>0</v>
      </c>
      <c r="R634" s="257">
        <f>Q634*H634</f>
        <v>0</v>
      </c>
      <c r="S634" s="257">
        <v>0.26100000000000001</v>
      </c>
      <c r="T634" s="63">
        <f>S634*H634</f>
        <v>3.2964300000000004</v>
      </c>
      <c r="AR634" s="258" t="s">
        <v>162</v>
      </c>
      <c r="AT634" s="258" t="s">
        <v>157</v>
      </c>
      <c r="AU634" s="258" t="s">
        <v>77</v>
      </c>
      <c r="AY634" s="200" t="s">
        <v>155</v>
      </c>
      <c r="BE634" s="259">
        <f>IF(N634="základní",J634,0)</f>
        <v>0</v>
      </c>
      <c r="BF634" s="259">
        <f>IF(N634="snížená",J634,0)</f>
        <v>0</v>
      </c>
      <c r="BG634" s="259">
        <f>IF(N634="zákl. přenesená",J634,0)</f>
        <v>0</v>
      </c>
      <c r="BH634" s="259">
        <f>IF(N634="sníž. přenesená",J634,0)</f>
        <v>0</v>
      </c>
      <c r="BI634" s="259">
        <f>IF(N634="nulová",J634,0)</f>
        <v>0</v>
      </c>
      <c r="BJ634" s="200" t="s">
        <v>75</v>
      </c>
      <c r="BK634" s="259">
        <f>ROUND(I634*H634,2)</f>
        <v>0</v>
      </c>
      <c r="BL634" s="200" t="s">
        <v>162</v>
      </c>
      <c r="BM634" s="258" t="s">
        <v>891</v>
      </c>
    </row>
    <row r="635" spans="2:65" s="204" customFormat="1" ht="29.25" x14ac:dyDescent="0.2">
      <c r="B635" s="203"/>
      <c r="D635" s="64" t="s">
        <v>164</v>
      </c>
      <c r="F635" s="65" t="s">
        <v>892</v>
      </c>
      <c r="I635" s="197"/>
      <c r="L635" s="203"/>
      <c r="M635" s="260"/>
      <c r="T635" s="213"/>
      <c r="AT635" s="200" t="s">
        <v>164</v>
      </c>
      <c r="AU635" s="200" t="s">
        <v>77</v>
      </c>
    </row>
    <row r="636" spans="2:65" s="204" customFormat="1" x14ac:dyDescent="0.2">
      <c r="B636" s="203"/>
      <c r="D636" s="66" t="s">
        <v>166</v>
      </c>
      <c r="F636" s="67" t="s">
        <v>893</v>
      </c>
      <c r="I636" s="197"/>
      <c r="L636" s="203"/>
      <c r="M636" s="260"/>
      <c r="T636" s="213"/>
      <c r="AT636" s="200" t="s">
        <v>166</v>
      </c>
      <c r="AU636" s="200" t="s">
        <v>77</v>
      </c>
    </row>
    <row r="637" spans="2:65" s="69" customFormat="1" x14ac:dyDescent="0.2">
      <c r="B637" s="68"/>
      <c r="D637" s="64" t="s">
        <v>168</v>
      </c>
      <c r="E637" s="70" t="s">
        <v>18</v>
      </c>
      <c r="F637" s="71" t="s">
        <v>884</v>
      </c>
      <c r="H637" s="70" t="s">
        <v>18</v>
      </c>
      <c r="I637" s="72"/>
      <c r="L637" s="68"/>
      <c r="M637" s="73"/>
      <c r="T637" s="74"/>
      <c r="AT637" s="70" t="s">
        <v>168</v>
      </c>
      <c r="AU637" s="70" t="s">
        <v>77</v>
      </c>
      <c r="AV637" s="69" t="s">
        <v>75</v>
      </c>
      <c r="AW637" s="69" t="s">
        <v>29</v>
      </c>
      <c r="AX637" s="69" t="s">
        <v>67</v>
      </c>
      <c r="AY637" s="70" t="s">
        <v>155</v>
      </c>
    </row>
    <row r="638" spans="2:65" s="76" customFormat="1" x14ac:dyDescent="0.2">
      <c r="B638" s="75"/>
      <c r="D638" s="64" t="s">
        <v>168</v>
      </c>
      <c r="E638" s="77" t="s">
        <v>18</v>
      </c>
      <c r="F638" s="78" t="s">
        <v>894</v>
      </c>
      <c r="H638" s="79">
        <v>12.63</v>
      </c>
      <c r="I638" s="80"/>
      <c r="L638" s="75"/>
      <c r="M638" s="81"/>
      <c r="T638" s="82"/>
      <c r="AT638" s="77" t="s">
        <v>168</v>
      </c>
      <c r="AU638" s="77" t="s">
        <v>77</v>
      </c>
      <c r="AV638" s="76" t="s">
        <v>77</v>
      </c>
      <c r="AW638" s="76" t="s">
        <v>29</v>
      </c>
      <c r="AX638" s="76" t="s">
        <v>75</v>
      </c>
      <c r="AY638" s="77" t="s">
        <v>155</v>
      </c>
    </row>
    <row r="639" spans="2:65" s="204" customFormat="1" ht="24.2" customHeight="1" x14ac:dyDescent="0.2">
      <c r="B639" s="203"/>
      <c r="C639" s="57" t="s">
        <v>895</v>
      </c>
      <c r="D639" s="57" t="s">
        <v>157</v>
      </c>
      <c r="E639" s="58" t="s">
        <v>896</v>
      </c>
      <c r="F639" s="59" t="s">
        <v>897</v>
      </c>
      <c r="G639" s="60" t="s">
        <v>160</v>
      </c>
      <c r="H639" s="61">
        <v>2.5499999999999998</v>
      </c>
      <c r="I639" s="62"/>
      <c r="J639" s="61">
        <f>ROUND(I639*H639,2)</f>
        <v>0</v>
      </c>
      <c r="K639" s="59" t="s">
        <v>161</v>
      </c>
      <c r="L639" s="203"/>
      <c r="M639" s="255" t="s">
        <v>18</v>
      </c>
      <c r="N639" s="256" t="s">
        <v>38</v>
      </c>
      <c r="P639" s="257">
        <f>O639*H639</f>
        <v>0</v>
      </c>
      <c r="Q639" s="257">
        <v>0</v>
      </c>
      <c r="R639" s="257">
        <f>Q639*H639</f>
        <v>0</v>
      </c>
      <c r="S639" s="257">
        <v>1.8</v>
      </c>
      <c r="T639" s="63">
        <f>S639*H639</f>
        <v>4.59</v>
      </c>
      <c r="AR639" s="258" t="s">
        <v>162</v>
      </c>
      <c r="AT639" s="258" t="s">
        <v>157</v>
      </c>
      <c r="AU639" s="258" t="s">
        <v>77</v>
      </c>
      <c r="AY639" s="200" t="s">
        <v>155</v>
      </c>
      <c r="BE639" s="259">
        <f>IF(N639="základní",J639,0)</f>
        <v>0</v>
      </c>
      <c r="BF639" s="259">
        <f>IF(N639="snížená",J639,0)</f>
        <v>0</v>
      </c>
      <c r="BG639" s="259">
        <f>IF(N639="zákl. přenesená",J639,0)</f>
        <v>0</v>
      </c>
      <c r="BH639" s="259">
        <f>IF(N639="sníž. přenesená",J639,0)</f>
        <v>0</v>
      </c>
      <c r="BI639" s="259">
        <f>IF(N639="nulová",J639,0)</f>
        <v>0</v>
      </c>
      <c r="BJ639" s="200" t="s">
        <v>75</v>
      </c>
      <c r="BK639" s="259">
        <f>ROUND(I639*H639,2)</f>
        <v>0</v>
      </c>
      <c r="BL639" s="200" t="s">
        <v>162</v>
      </c>
      <c r="BM639" s="258" t="s">
        <v>898</v>
      </c>
    </row>
    <row r="640" spans="2:65" s="204" customFormat="1" ht="29.25" x14ac:dyDescent="0.2">
      <c r="B640" s="203"/>
      <c r="D640" s="64" t="s">
        <v>164</v>
      </c>
      <c r="F640" s="65" t="s">
        <v>899</v>
      </c>
      <c r="I640" s="197"/>
      <c r="L640" s="203"/>
      <c r="M640" s="260"/>
      <c r="T640" s="213"/>
      <c r="AT640" s="200" t="s">
        <v>164</v>
      </c>
      <c r="AU640" s="200" t="s">
        <v>77</v>
      </c>
    </row>
    <row r="641" spans="2:65" s="204" customFormat="1" x14ac:dyDescent="0.2">
      <c r="B641" s="203"/>
      <c r="D641" s="66" t="s">
        <v>166</v>
      </c>
      <c r="F641" s="67" t="s">
        <v>900</v>
      </c>
      <c r="I641" s="197"/>
      <c r="L641" s="203"/>
      <c r="M641" s="260"/>
      <c r="T641" s="213"/>
      <c r="AT641" s="200" t="s">
        <v>166</v>
      </c>
      <c r="AU641" s="200" t="s">
        <v>77</v>
      </c>
    </row>
    <row r="642" spans="2:65" s="69" customFormat="1" x14ac:dyDescent="0.2">
      <c r="B642" s="68"/>
      <c r="D642" s="64" t="s">
        <v>168</v>
      </c>
      <c r="E642" s="70" t="s">
        <v>18</v>
      </c>
      <c r="F642" s="71" t="s">
        <v>901</v>
      </c>
      <c r="H642" s="70" t="s">
        <v>18</v>
      </c>
      <c r="I642" s="72"/>
      <c r="L642" s="68"/>
      <c r="M642" s="73"/>
      <c r="T642" s="74"/>
      <c r="AT642" s="70" t="s">
        <v>168</v>
      </c>
      <c r="AU642" s="70" t="s">
        <v>77</v>
      </c>
      <c r="AV642" s="69" t="s">
        <v>75</v>
      </c>
      <c r="AW642" s="69" t="s">
        <v>29</v>
      </c>
      <c r="AX642" s="69" t="s">
        <v>67</v>
      </c>
      <c r="AY642" s="70" t="s">
        <v>155</v>
      </c>
    </row>
    <row r="643" spans="2:65" s="69" customFormat="1" x14ac:dyDescent="0.2">
      <c r="B643" s="68"/>
      <c r="D643" s="64" t="s">
        <v>168</v>
      </c>
      <c r="E643" s="70" t="s">
        <v>18</v>
      </c>
      <c r="F643" s="71" t="s">
        <v>902</v>
      </c>
      <c r="H643" s="70" t="s">
        <v>18</v>
      </c>
      <c r="I643" s="72"/>
      <c r="L643" s="68"/>
      <c r="M643" s="73"/>
      <c r="T643" s="74"/>
      <c r="AT643" s="70" t="s">
        <v>168</v>
      </c>
      <c r="AU643" s="70" t="s">
        <v>77</v>
      </c>
      <c r="AV643" s="69" t="s">
        <v>75</v>
      </c>
      <c r="AW643" s="69" t="s">
        <v>29</v>
      </c>
      <c r="AX643" s="69" t="s">
        <v>67</v>
      </c>
      <c r="AY643" s="70" t="s">
        <v>155</v>
      </c>
    </row>
    <row r="644" spans="2:65" s="76" customFormat="1" x14ac:dyDescent="0.2">
      <c r="B644" s="75"/>
      <c r="D644" s="64" t="s">
        <v>168</v>
      </c>
      <c r="E644" s="77" t="s">
        <v>18</v>
      </c>
      <c r="F644" s="78" t="s">
        <v>903</v>
      </c>
      <c r="H644" s="79">
        <v>2.38</v>
      </c>
      <c r="I644" s="80"/>
      <c r="L644" s="75"/>
      <c r="M644" s="81"/>
      <c r="T644" s="82"/>
      <c r="AT644" s="77" t="s">
        <v>168</v>
      </c>
      <c r="AU644" s="77" t="s">
        <v>77</v>
      </c>
      <c r="AV644" s="76" t="s">
        <v>77</v>
      </c>
      <c r="AW644" s="76" t="s">
        <v>29</v>
      </c>
      <c r="AX644" s="76" t="s">
        <v>67</v>
      </c>
      <c r="AY644" s="77" t="s">
        <v>155</v>
      </c>
    </row>
    <row r="645" spans="2:65" s="69" customFormat="1" x14ac:dyDescent="0.2">
      <c r="B645" s="68"/>
      <c r="D645" s="64" t="s">
        <v>168</v>
      </c>
      <c r="E645" s="70" t="s">
        <v>18</v>
      </c>
      <c r="F645" s="71" t="s">
        <v>904</v>
      </c>
      <c r="H645" s="70" t="s">
        <v>18</v>
      </c>
      <c r="I645" s="72"/>
      <c r="L645" s="68"/>
      <c r="M645" s="73"/>
      <c r="T645" s="74"/>
      <c r="AT645" s="70" t="s">
        <v>168</v>
      </c>
      <c r="AU645" s="70" t="s">
        <v>77</v>
      </c>
      <c r="AV645" s="69" t="s">
        <v>75</v>
      </c>
      <c r="AW645" s="69" t="s">
        <v>29</v>
      </c>
      <c r="AX645" s="69" t="s">
        <v>67</v>
      </c>
      <c r="AY645" s="70" t="s">
        <v>155</v>
      </c>
    </row>
    <row r="646" spans="2:65" s="76" customFormat="1" x14ac:dyDescent="0.2">
      <c r="B646" s="75"/>
      <c r="D646" s="64" t="s">
        <v>168</v>
      </c>
      <c r="E646" s="77" t="s">
        <v>18</v>
      </c>
      <c r="F646" s="78" t="s">
        <v>905</v>
      </c>
      <c r="H646" s="79">
        <v>0.17</v>
      </c>
      <c r="I646" s="80"/>
      <c r="L646" s="75"/>
      <c r="M646" s="81"/>
      <c r="T646" s="82"/>
      <c r="AT646" s="77" t="s">
        <v>168</v>
      </c>
      <c r="AU646" s="77" t="s">
        <v>77</v>
      </c>
      <c r="AV646" s="76" t="s">
        <v>77</v>
      </c>
      <c r="AW646" s="76" t="s">
        <v>29</v>
      </c>
      <c r="AX646" s="76" t="s">
        <v>67</v>
      </c>
      <c r="AY646" s="77" t="s">
        <v>155</v>
      </c>
    </row>
    <row r="647" spans="2:65" s="84" customFormat="1" x14ac:dyDescent="0.2">
      <c r="B647" s="83"/>
      <c r="D647" s="64" t="s">
        <v>168</v>
      </c>
      <c r="E647" s="85" t="s">
        <v>18</v>
      </c>
      <c r="F647" s="86" t="s">
        <v>297</v>
      </c>
      <c r="H647" s="87">
        <v>2.5499999999999998</v>
      </c>
      <c r="I647" s="88"/>
      <c r="L647" s="83"/>
      <c r="M647" s="89"/>
      <c r="T647" s="90"/>
      <c r="AT647" s="85" t="s">
        <v>168</v>
      </c>
      <c r="AU647" s="85" t="s">
        <v>77</v>
      </c>
      <c r="AV647" s="84" t="s">
        <v>162</v>
      </c>
      <c r="AW647" s="84" t="s">
        <v>29</v>
      </c>
      <c r="AX647" s="84" t="s">
        <v>75</v>
      </c>
      <c r="AY647" s="85" t="s">
        <v>155</v>
      </c>
    </row>
    <row r="648" spans="2:65" s="204" customFormat="1" ht="33" customHeight="1" x14ac:dyDescent="0.2">
      <c r="B648" s="203"/>
      <c r="C648" s="57" t="s">
        <v>906</v>
      </c>
      <c r="D648" s="57" t="s">
        <v>157</v>
      </c>
      <c r="E648" s="58" t="s">
        <v>907</v>
      </c>
      <c r="F648" s="59" t="s">
        <v>908</v>
      </c>
      <c r="G648" s="60" t="s">
        <v>234</v>
      </c>
      <c r="H648" s="61">
        <v>48.6</v>
      </c>
      <c r="I648" s="62"/>
      <c r="J648" s="61">
        <f>ROUND(I648*H648,2)</f>
        <v>0</v>
      </c>
      <c r="K648" s="59" t="s">
        <v>161</v>
      </c>
      <c r="L648" s="203"/>
      <c r="M648" s="255" t="s">
        <v>18</v>
      </c>
      <c r="N648" s="256" t="s">
        <v>38</v>
      </c>
      <c r="P648" s="257">
        <f>O648*H648</f>
        <v>0</v>
      </c>
      <c r="Q648" s="257">
        <v>0</v>
      </c>
      <c r="R648" s="257">
        <f>Q648*H648</f>
        <v>0</v>
      </c>
      <c r="S648" s="257">
        <v>0.19</v>
      </c>
      <c r="T648" s="63">
        <f>S648*H648</f>
        <v>9.234</v>
      </c>
      <c r="AR648" s="258" t="s">
        <v>162</v>
      </c>
      <c r="AT648" s="258" t="s">
        <v>157</v>
      </c>
      <c r="AU648" s="258" t="s">
        <v>77</v>
      </c>
      <c r="AY648" s="200" t="s">
        <v>155</v>
      </c>
      <c r="BE648" s="259">
        <f>IF(N648="základní",J648,0)</f>
        <v>0</v>
      </c>
      <c r="BF648" s="259">
        <f>IF(N648="snížená",J648,0)</f>
        <v>0</v>
      </c>
      <c r="BG648" s="259">
        <f>IF(N648="zákl. přenesená",J648,0)</f>
        <v>0</v>
      </c>
      <c r="BH648" s="259">
        <f>IF(N648="sníž. přenesená",J648,0)</f>
        <v>0</v>
      </c>
      <c r="BI648" s="259">
        <f>IF(N648="nulová",J648,0)</f>
        <v>0</v>
      </c>
      <c r="BJ648" s="200" t="s">
        <v>75</v>
      </c>
      <c r="BK648" s="259">
        <f>ROUND(I648*H648,2)</f>
        <v>0</v>
      </c>
      <c r="BL648" s="200" t="s">
        <v>162</v>
      </c>
      <c r="BM648" s="258" t="s">
        <v>909</v>
      </c>
    </row>
    <row r="649" spans="2:65" s="204" customFormat="1" ht="29.25" x14ac:dyDescent="0.2">
      <c r="B649" s="203"/>
      <c r="D649" s="64" t="s">
        <v>164</v>
      </c>
      <c r="F649" s="65" t="s">
        <v>910</v>
      </c>
      <c r="I649" s="197"/>
      <c r="L649" s="203"/>
      <c r="M649" s="260"/>
      <c r="T649" s="213"/>
      <c r="AT649" s="200" t="s">
        <v>164</v>
      </c>
      <c r="AU649" s="200" t="s">
        <v>77</v>
      </c>
    </row>
    <row r="650" spans="2:65" s="204" customFormat="1" x14ac:dyDescent="0.2">
      <c r="B650" s="203"/>
      <c r="D650" s="66" t="s">
        <v>166</v>
      </c>
      <c r="F650" s="67" t="s">
        <v>911</v>
      </c>
      <c r="I650" s="197"/>
      <c r="L650" s="203"/>
      <c r="M650" s="260"/>
      <c r="T650" s="213"/>
      <c r="AT650" s="200" t="s">
        <v>166</v>
      </c>
      <c r="AU650" s="200" t="s">
        <v>77</v>
      </c>
    </row>
    <row r="651" spans="2:65" s="69" customFormat="1" x14ac:dyDescent="0.2">
      <c r="B651" s="68"/>
      <c r="D651" s="64" t="s">
        <v>168</v>
      </c>
      <c r="E651" s="70" t="s">
        <v>18</v>
      </c>
      <c r="F651" s="71" t="s">
        <v>912</v>
      </c>
      <c r="H651" s="70" t="s">
        <v>18</v>
      </c>
      <c r="I651" s="72"/>
      <c r="L651" s="68"/>
      <c r="M651" s="73"/>
      <c r="T651" s="74"/>
      <c r="AT651" s="70" t="s">
        <v>168</v>
      </c>
      <c r="AU651" s="70" t="s">
        <v>77</v>
      </c>
      <c r="AV651" s="69" t="s">
        <v>75</v>
      </c>
      <c r="AW651" s="69" t="s">
        <v>29</v>
      </c>
      <c r="AX651" s="69" t="s">
        <v>67</v>
      </c>
      <c r="AY651" s="70" t="s">
        <v>155</v>
      </c>
    </row>
    <row r="652" spans="2:65" s="69" customFormat="1" x14ac:dyDescent="0.2">
      <c r="B652" s="68"/>
      <c r="D652" s="64" t="s">
        <v>168</v>
      </c>
      <c r="E652" s="70" t="s">
        <v>18</v>
      </c>
      <c r="F652" s="71" t="s">
        <v>913</v>
      </c>
      <c r="H652" s="70" t="s">
        <v>18</v>
      </c>
      <c r="I652" s="72"/>
      <c r="L652" s="68"/>
      <c r="M652" s="73"/>
      <c r="T652" s="74"/>
      <c r="AT652" s="70" t="s">
        <v>168</v>
      </c>
      <c r="AU652" s="70" t="s">
        <v>77</v>
      </c>
      <c r="AV652" s="69" t="s">
        <v>75</v>
      </c>
      <c r="AW652" s="69" t="s">
        <v>29</v>
      </c>
      <c r="AX652" s="69" t="s">
        <v>67</v>
      </c>
      <c r="AY652" s="70" t="s">
        <v>155</v>
      </c>
    </row>
    <row r="653" spans="2:65" s="76" customFormat="1" x14ac:dyDescent="0.2">
      <c r="B653" s="75"/>
      <c r="D653" s="64" t="s">
        <v>168</v>
      </c>
      <c r="E653" s="77" t="s">
        <v>18</v>
      </c>
      <c r="F653" s="78" t="s">
        <v>914</v>
      </c>
      <c r="H653" s="79">
        <v>48.6</v>
      </c>
      <c r="I653" s="80"/>
      <c r="L653" s="75"/>
      <c r="M653" s="81"/>
      <c r="T653" s="82"/>
      <c r="AT653" s="77" t="s">
        <v>168</v>
      </c>
      <c r="AU653" s="77" t="s">
        <v>77</v>
      </c>
      <c r="AV653" s="76" t="s">
        <v>77</v>
      </c>
      <c r="AW653" s="76" t="s">
        <v>29</v>
      </c>
      <c r="AX653" s="76" t="s">
        <v>75</v>
      </c>
      <c r="AY653" s="77" t="s">
        <v>155</v>
      </c>
    </row>
    <row r="654" spans="2:65" s="204" customFormat="1" ht="33" customHeight="1" x14ac:dyDescent="0.2">
      <c r="B654" s="203"/>
      <c r="C654" s="57" t="s">
        <v>915</v>
      </c>
      <c r="D654" s="57" t="s">
        <v>157</v>
      </c>
      <c r="E654" s="58" t="s">
        <v>916</v>
      </c>
      <c r="F654" s="59" t="s">
        <v>917</v>
      </c>
      <c r="G654" s="60" t="s">
        <v>160</v>
      </c>
      <c r="H654" s="61">
        <v>7.29</v>
      </c>
      <c r="I654" s="62"/>
      <c r="J654" s="61">
        <f>ROUND(I654*H654,2)</f>
        <v>0</v>
      </c>
      <c r="K654" s="59" t="s">
        <v>161</v>
      </c>
      <c r="L654" s="203"/>
      <c r="M654" s="255" t="s">
        <v>18</v>
      </c>
      <c r="N654" s="256" t="s">
        <v>38</v>
      </c>
      <c r="P654" s="257">
        <f>O654*H654</f>
        <v>0</v>
      </c>
      <c r="Q654" s="257">
        <v>0</v>
      </c>
      <c r="R654" s="257">
        <f>Q654*H654</f>
        <v>0</v>
      </c>
      <c r="S654" s="257">
        <v>2.2000000000000002</v>
      </c>
      <c r="T654" s="63">
        <f>S654*H654</f>
        <v>16.038</v>
      </c>
      <c r="AR654" s="258" t="s">
        <v>162</v>
      </c>
      <c r="AT654" s="258" t="s">
        <v>157</v>
      </c>
      <c r="AU654" s="258" t="s">
        <v>77</v>
      </c>
      <c r="AY654" s="200" t="s">
        <v>155</v>
      </c>
      <c r="BE654" s="259">
        <f>IF(N654="základní",J654,0)</f>
        <v>0</v>
      </c>
      <c r="BF654" s="259">
        <f>IF(N654="snížená",J654,0)</f>
        <v>0</v>
      </c>
      <c r="BG654" s="259">
        <f>IF(N654="zákl. přenesená",J654,0)</f>
        <v>0</v>
      </c>
      <c r="BH654" s="259">
        <f>IF(N654="sníž. přenesená",J654,0)</f>
        <v>0</v>
      </c>
      <c r="BI654" s="259">
        <f>IF(N654="nulová",J654,0)</f>
        <v>0</v>
      </c>
      <c r="BJ654" s="200" t="s">
        <v>75</v>
      </c>
      <c r="BK654" s="259">
        <f>ROUND(I654*H654,2)</f>
        <v>0</v>
      </c>
      <c r="BL654" s="200" t="s">
        <v>162</v>
      </c>
      <c r="BM654" s="258" t="s">
        <v>918</v>
      </c>
    </row>
    <row r="655" spans="2:65" s="204" customFormat="1" ht="19.5" x14ac:dyDescent="0.2">
      <c r="B655" s="203"/>
      <c r="D655" s="64" t="s">
        <v>164</v>
      </c>
      <c r="F655" s="65" t="s">
        <v>919</v>
      </c>
      <c r="I655" s="197"/>
      <c r="L655" s="203"/>
      <c r="M655" s="260"/>
      <c r="T655" s="213"/>
      <c r="AT655" s="200" t="s">
        <v>164</v>
      </c>
      <c r="AU655" s="200" t="s">
        <v>77</v>
      </c>
    </row>
    <row r="656" spans="2:65" s="204" customFormat="1" x14ac:dyDescent="0.2">
      <c r="B656" s="203"/>
      <c r="D656" s="66" t="s">
        <v>166</v>
      </c>
      <c r="F656" s="67" t="s">
        <v>920</v>
      </c>
      <c r="I656" s="197"/>
      <c r="L656" s="203"/>
      <c r="M656" s="260"/>
      <c r="T656" s="213"/>
      <c r="AT656" s="200" t="s">
        <v>166</v>
      </c>
      <c r="AU656" s="200" t="s">
        <v>77</v>
      </c>
    </row>
    <row r="657" spans="2:65" s="69" customFormat="1" x14ac:dyDescent="0.2">
      <c r="B657" s="68"/>
      <c r="D657" s="64" t="s">
        <v>168</v>
      </c>
      <c r="E657" s="70" t="s">
        <v>18</v>
      </c>
      <c r="F657" s="71" t="s">
        <v>921</v>
      </c>
      <c r="H657" s="70" t="s">
        <v>18</v>
      </c>
      <c r="I657" s="72"/>
      <c r="L657" s="68"/>
      <c r="M657" s="73"/>
      <c r="T657" s="74"/>
      <c r="AT657" s="70" t="s">
        <v>168</v>
      </c>
      <c r="AU657" s="70" t="s">
        <v>77</v>
      </c>
      <c r="AV657" s="69" t="s">
        <v>75</v>
      </c>
      <c r="AW657" s="69" t="s">
        <v>29</v>
      </c>
      <c r="AX657" s="69" t="s">
        <v>67</v>
      </c>
      <c r="AY657" s="70" t="s">
        <v>155</v>
      </c>
    </row>
    <row r="658" spans="2:65" s="69" customFormat="1" x14ac:dyDescent="0.2">
      <c r="B658" s="68"/>
      <c r="D658" s="64" t="s">
        <v>168</v>
      </c>
      <c r="E658" s="70" t="s">
        <v>18</v>
      </c>
      <c r="F658" s="71" t="s">
        <v>913</v>
      </c>
      <c r="H658" s="70" t="s">
        <v>18</v>
      </c>
      <c r="I658" s="72"/>
      <c r="L658" s="68"/>
      <c r="M658" s="73"/>
      <c r="T658" s="74"/>
      <c r="AT658" s="70" t="s">
        <v>168</v>
      </c>
      <c r="AU658" s="70" t="s">
        <v>77</v>
      </c>
      <c r="AV658" s="69" t="s">
        <v>75</v>
      </c>
      <c r="AW658" s="69" t="s">
        <v>29</v>
      </c>
      <c r="AX658" s="69" t="s">
        <v>67</v>
      </c>
      <c r="AY658" s="70" t="s">
        <v>155</v>
      </c>
    </row>
    <row r="659" spans="2:65" s="76" customFormat="1" x14ac:dyDescent="0.2">
      <c r="B659" s="75"/>
      <c r="D659" s="64" t="s">
        <v>168</v>
      </c>
      <c r="E659" s="77" t="s">
        <v>18</v>
      </c>
      <c r="F659" s="78" t="s">
        <v>922</v>
      </c>
      <c r="H659" s="79">
        <v>7.29</v>
      </c>
      <c r="I659" s="80"/>
      <c r="L659" s="75"/>
      <c r="M659" s="81"/>
      <c r="T659" s="82"/>
      <c r="AT659" s="77" t="s">
        <v>168</v>
      </c>
      <c r="AU659" s="77" t="s">
        <v>77</v>
      </c>
      <c r="AV659" s="76" t="s">
        <v>77</v>
      </c>
      <c r="AW659" s="76" t="s">
        <v>29</v>
      </c>
      <c r="AX659" s="76" t="s">
        <v>75</v>
      </c>
      <c r="AY659" s="77" t="s">
        <v>155</v>
      </c>
    </row>
    <row r="660" spans="2:65" s="204" customFormat="1" ht="37.9" customHeight="1" x14ac:dyDescent="0.2">
      <c r="B660" s="203"/>
      <c r="C660" s="57" t="s">
        <v>923</v>
      </c>
      <c r="D660" s="57" t="s">
        <v>157</v>
      </c>
      <c r="E660" s="58" t="s">
        <v>924</v>
      </c>
      <c r="F660" s="59" t="s">
        <v>925</v>
      </c>
      <c r="G660" s="60" t="s">
        <v>160</v>
      </c>
      <c r="H660" s="61">
        <v>1.24</v>
      </c>
      <c r="I660" s="62"/>
      <c r="J660" s="61">
        <f>ROUND(I660*H660,2)</f>
        <v>0</v>
      </c>
      <c r="K660" s="59" t="s">
        <v>161</v>
      </c>
      <c r="L660" s="203"/>
      <c r="M660" s="255" t="s">
        <v>18</v>
      </c>
      <c r="N660" s="256" t="s">
        <v>38</v>
      </c>
      <c r="P660" s="257">
        <f>O660*H660</f>
        <v>0</v>
      </c>
      <c r="Q660" s="257">
        <v>0</v>
      </c>
      <c r="R660" s="257">
        <f>Q660*H660</f>
        <v>0</v>
      </c>
      <c r="S660" s="257">
        <v>2.2000000000000002</v>
      </c>
      <c r="T660" s="63">
        <f>S660*H660</f>
        <v>2.7280000000000002</v>
      </c>
      <c r="AR660" s="258" t="s">
        <v>162</v>
      </c>
      <c r="AT660" s="258" t="s">
        <v>157</v>
      </c>
      <c r="AU660" s="258" t="s">
        <v>77</v>
      </c>
      <c r="AY660" s="200" t="s">
        <v>155</v>
      </c>
      <c r="BE660" s="259">
        <f>IF(N660="základní",J660,0)</f>
        <v>0</v>
      </c>
      <c r="BF660" s="259">
        <f>IF(N660="snížená",J660,0)</f>
        <v>0</v>
      </c>
      <c r="BG660" s="259">
        <f>IF(N660="zákl. přenesená",J660,0)</f>
        <v>0</v>
      </c>
      <c r="BH660" s="259">
        <f>IF(N660="sníž. přenesená",J660,0)</f>
        <v>0</v>
      </c>
      <c r="BI660" s="259">
        <f>IF(N660="nulová",J660,0)</f>
        <v>0</v>
      </c>
      <c r="BJ660" s="200" t="s">
        <v>75</v>
      </c>
      <c r="BK660" s="259">
        <f>ROUND(I660*H660,2)</f>
        <v>0</v>
      </c>
      <c r="BL660" s="200" t="s">
        <v>162</v>
      </c>
      <c r="BM660" s="258" t="s">
        <v>926</v>
      </c>
    </row>
    <row r="661" spans="2:65" s="204" customFormat="1" ht="19.5" x14ac:dyDescent="0.2">
      <c r="B661" s="203"/>
      <c r="D661" s="64" t="s">
        <v>164</v>
      </c>
      <c r="F661" s="65" t="s">
        <v>927</v>
      </c>
      <c r="I661" s="197"/>
      <c r="L661" s="203"/>
      <c r="M661" s="260"/>
      <c r="T661" s="213"/>
      <c r="AT661" s="200" t="s">
        <v>164</v>
      </c>
      <c r="AU661" s="200" t="s">
        <v>77</v>
      </c>
    </row>
    <row r="662" spans="2:65" s="204" customFormat="1" x14ac:dyDescent="0.2">
      <c r="B662" s="203"/>
      <c r="D662" s="66" t="s">
        <v>166</v>
      </c>
      <c r="F662" s="67" t="s">
        <v>928</v>
      </c>
      <c r="I662" s="197"/>
      <c r="L662" s="203"/>
      <c r="M662" s="260"/>
      <c r="T662" s="213"/>
      <c r="AT662" s="200" t="s">
        <v>166</v>
      </c>
      <c r="AU662" s="200" t="s">
        <v>77</v>
      </c>
    </row>
    <row r="663" spans="2:65" s="69" customFormat="1" x14ac:dyDescent="0.2">
      <c r="B663" s="68"/>
      <c r="D663" s="64" t="s">
        <v>168</v>
      </c>
      <c r="E663" s="70" t="s">
        <v>18</v>
      </c>
      <c r="F663" s="71" t="s">
        <v>929</v>
      </c>
      <c r="H663" s="70" t="s">
        <v>18</v>
      </c>
      <c r="I663" s="72"/>
      <c r="L663" s="68"/>
      <c r="M663" s="73"/>
      <c r="T663" s="74"/>
      <c r="AT663" s="70" t="s">
        <v>168</v>
      </c>
      <c r="AU663" s="70" t="s">
        <v>77</v>
      </c>
      <c r="AV663" s="69" t="s">
        <v>75</v>
      </c>
      <c r="AW663" s="69" t="s">
        <v>29</v>
      </c>
      <c r="AX663" s="69" t="s">
        <v>67</v>
      </c>
      <c r="AY663" s="70" t="s">
        <v>155</v>
      </c>
    </row>
    <row r="664" spans="2:65" s="76" customFormat="1" x14ac:dyDescent="0.2">
      <c r="B664" s="75"/>
      <c r="D664" s="64" t="s">
        <v>168</v>
      </c>
      <c r="E664" s="77" t="s">
        <v>18</v>
      </c>
      <c r="F664" s="78" t="s">
        <v>930</v>
      </c>
      <c r="H664" s="79">
        <v>1.24</v>
      </c>
      <c r="I664" s="80"/>
      <c r="L664" s="75"/>
      <c r="M664" s="81"/>
      <c r="T664" s="82"/>
      <c r="AT664" s="77" t="s">
        <v>168</v>
      </c>
      <c r="AU664" s="77" t="s">
        <v>77</v>
      </c>
      <c r="AV664" s="76" t="s">
        <v>77</v>
      </c>
      <c r="AW664" s="76" t="s">
        <v>29</v>
      </c>
      <c r="AX664" s="76" t="s">
        <v>75</v>
      </c>
      <c r="AY664" s="77" t="s">
        <v>155</v>
      </c>
    </row>
    <row r="665" spans="2:65" s="204" customFormat="1" ht="33" customHeight="1" x14ac:dyDescent="0.2">
      <c r="B665" s="203"/>
      <c r="C665" s="57" t="s">
        <v>931</v>
      </c>
      <c r="D665" s="57" t="s">
        <v>157</v>
      </c>
      <c r="E665" s="58" t="s">
        <v>932</v>
      </c>
      <c r="F665" s="59" t="s">
        <v>933</v>
      </c>
      <c r="G665" s="60" t="s">
        <v>160</v>
      </c>
      <c r="H665" s="61">
        <v>7.29</v>
      </c>
      <c r="I665" s="62"/>
      <c r="J665" s="61">
        <f>ROUND(I665*H665,2)</f>
        <v>0</v>
      </c>
      <c r="K665" s="59" t="s">
        <v>161</v>
      </c>
      <c r="L665" s="203"/>
      <c r="M665" s="255" t="s">
        <v>18</v>
      </c>
      <c r="N665" s="256" t="s">
        <v>38</v>
      </c>
      <c r="P665" s="257">
        <f>O665*H665</f>
        <v>0</v>
      </c>
      <c r="Q665" s="257">
        <v>0</v>
      </c>
      <c r="R665" s="257">
        <f>Q665*H665</f>
        <v>0</v>
      </c>
      <c r="S665" s="257">
        <v>2.9000000000000001E-2</v>
      </c>
      <c r="T665" s="63">
        <f>S665*H665</f>
        <v>0.21141000000000001</v>
      </c>
      <c r="AR665" s="258" t="s">
        <v>162</v>
      </c>
      <c r="AT665" s="258" t="s">
        <v>157</v>
      </c>
      <c r="AU665" s="258" t="s">
        <v>77</v>
      </c>
      <c r="AY665" s="200" t="s">
        <v>155</v>
      </c>
      <c r="BE665" s="259">
        <f>IF(N665="základní",J665,0)</f>
        <v>0</v>
      </c>
      <c r="BF665" s="259">
        <f>IF(N665="snížená",J665,0)</f>
        <v>0</v>
      </c>
      <c r="BG665" s="259">
        <f>IF(N665="zákl. přenesená",J665,0)</f>
        <v>0</v>
      </c>
      <c r="BH665" s="259">
        <f>IF(N665="sníž. přenesená",J665,0)</f>
        <v>0</v>
      </c>
      <c r="BI665" s="259">
        <f>IF(N665="nulová",J665,0)</f>
        <v>0</v>
      </c>
      <c r="BJ665" s="200" t="s">
        <v>75</v>
      </c>
      <c r="BK665" s="259">
        <f>ROUND(I665*H665,2)</f>
        <v>0</v>
      </c>
      <c r="BL665" s="200" t="s">
        <v>162</v>
      </c>
      <c r="BM665" s="258" t="s">
        <v>934</v>
      </c>
    </row>
    <row r="666" spans="2:65" s="204" customFormat="1" ht="19.5" x14ac:dyDescent="0.2">
      <c r="B666" s="203"/>
      <c r="D666" s="64" t="s">
        <v>164</v>
      </c>
      <c r="F666" s="65" t="s">
        <v>935</v>
      </c>
      <c r="I666" s="197"/>
      <c r="L666" s="203"/>
      <c r="M666" s="260"/>
      <c r="T666" s="213"/>
      <c r="AT666" s="200" t="s">
        <v>164</v>
      </c>
      <c r="AU666" s="200" t="s">
        <v>77</v>
      </c>
    </row>
    <row r="667" spans="2:65" s="204" customFormat="1" x14ac:dyDescent="0.2">
      <c r="B667" s="203"/>
      <c r="D667" s="66" t="s">
        <v>166</v>
      </c>
      <c r="F667" s="67" t="s">
        <v>936</v>
      </c>
      <c r="I667" s="197"/>
      <c r="L667" s="203"/>
      <c r="M667" s="260"/>
      <c r="T667" s="213"/>
      <c r="AT667" s="200" t="s">
        <v>166</v>
      </c>
      <c r="AU667" s="200" t="s">
        <v>77</v>
      </c>
    </row>
    <row r="668" spans="2:65" s="204" customFormat="1" ht="24.2" customHeight="1" x14ac:dyDescent="0.2">
      <c r="B668" s="203"/>
      <c r="C668" s="57" t="s">
        <v>937</v>
      </c>
      <c r="D668" s="57" t="s">
        <v>157</v>
      </c>
      <c r="E668" s="58" t="s">
        <v>938</v>
      </c>
      <c r="F668" s="59" t="s">
        <v>939</v>
      </c>
      <c r="G668" s="60" t="s">
        <v>234</v>
      </c>
      <c r="H668" s="61">
        <v>48.6</v>
      </c>
      <c r="I668" s="62"/>
      <c r="J668" s="61">
        <f>ROUND(I668*H668,2)</f>
        <v>0</v>
      </c>
      <c r="K668" s="59" t="s">
        <v>161</v>
      </c>
      <c r="L668" s="203"/>
      <c r="M668" s="255" t="s">
        <v>18</v>
      </c>
      <c r="N668" s="256" t="s">
        <v>38</v>
      </c>
      <c r="P668" s="257">
        <f>O668*H668</f>
        <v>0</v>
      </c>
      <c r="Q668" s="257">
        <v>0</v>
      </c>
      <c r="R668" s="257">
        <f>Q668*H668</f>
        <v>0</v>
      </c>
      <c r="S668" s="257">
        <v>0.09</v>
      </c>
      <c r="T668" s="63">
        <f>S668*H668</f>
        <v>4.3739999999999997</v>
      </c>
      <c r="AR668" s="258" t="s">
        <v>162</v>
      </c>
      <c r="AT668" s="258" t="s">
        <v>157</v>
      </c>
      <c r="AU668" s="258" t="s">
        <v>77</v>
      </c>
      <c r="AY668" s="200" t="s">
        <v>155</v>
      </c>
      <c r="BE668" s="259">
        <f>IF(N668="základní",J668,0)</f>
        <v>0</v>
      </c>
      <c r="BF668" s="259">
        <f>IF(N668="snížená",J668,0)</f>
        <v>0</v>
      </c>
      <c r="BG668" s="259">
        <f>IF(N668="zákl. přenesená",J668,0)</f>
        <v>0</v>
      </c>
      <c r="BH668" s="259">
        <f>IF(N668="sníž. přenesená",J668,0)</f>
        <v>0</v>
      </c>
      <c r="BI668" s="259">
        <f>IF(N668="nulová",J668,0)</f>
        <v>0</v>
      </c>
      <c r="BJ668" s="200" t="s">
        <v>75</v>
      </c>
      <c r="BK668" s="259">
        <f>ROUND(I668*H668,2)</f>
        <v>0</v>
      </c>
      <c r="BL668" s="200" t="s">
        <v>162</v>
      </c>
      <c r="BM668" s="258" t="s">
        <v>940</v>
      </c>
    </row>
    <row r="669" spans="2:65" s="204" customFormat="1" ht="19.5" x14ac:dyDescent="0.2">
      <c r="B669" s="203"/>
      <c r="D669" s="64" t="s">
        <v>164</v>
      </c>
      <c r="F669" s="65" t="s">
        <v>941</v>
      </c>
      <c r="I669" s="197"/>
      <c r="L669" s="203"/>
      <c r="M669" s="260"/>
      <c r="T669" s="213"/>
      <c r="AT669" s="200" t="s">
        <v>164</v>
      </c>
      <c r="AU669" s="200" t="s">
        <v>77</v>
      </c>
    </row>
    <row r="670" spans="2:65" s="204" customFormat="1" x14ac:dyDescent="0.2">
      <c r="B670" s="203"/>
      <c r="D670" s="66" t="s">
        <v>166</v>
      </c>
      <c r="F670" s="67" t="s">
        <v>942</v>
      </c>
      <c r="I670" s="197"/>
      <c r="L670" s="203"/>
      <c r="M670" s="260"/>
      <c r="T670" s="213"/>
      <c r="AT670" s="200" t="s">
        <v>166</v>
      </c>
      <c r="AU670" s="200" t="s">
        <v>77</v>
      </c>
    </row>
    <row r="671" spans="2:65" s="69" customFormat="1" x14ac:dyDescent="0.2">
      <c r="B671" s="68"/>
      <c r="D671" s="64" t="s">
        <v>168</v>
      </c>
      <c r="E671" s="70" t="s">
        <v>18</v>
      </c>
      <c r="F671" s="71" t="s">
        <v>912</v>
      </c>
      <c r="H671" s="70" t="s">
        <v>18</v>
      </c>
      <c r="I671" s="72"/>
      <c r="L671" s="68"/>
      <c r="M671" s="73"/>
      <c r="T671" s="74"/>
      <c r="AT671" s="70" t="s">
        <v>168</v>
      </c>
      <c r="AU671" s="70" t="s">
        <v>77</v>
      </c>
      <c r="AV671" s="69" t="s">
        <v>75</v>
      </c>
      <c r="AW671" s="69" t="s">
        <v>29</v>
      </c>
      <c r="AX671" s="69" t="s">
        <v>67</v>
      </c>
      <c r="AY671" s="70" t="s">
        <v>155</v>
      </c>
    </row>
    <row r="672" spans="2:65" s="69" customFormat="1" x14ac:dyDescent="0.2">
      <c r="B672" s="68"/>
      <c r="D672" s="64" t="s">
        <v>168</v>
      </c>
      <c r="E672" s="70" t="s">
        <v>18</v>
      </c>
      <c r="F672" s="71" t="s">
        <v>913</v>
      </c>
      <c r="H672" s="70" t="s">
        <v>18</v>
      </c>
      <c r="I672" s="72"/>
      <c r="L672" s="68"/>
      <c r="M672" s="73"/>
      <c r="T672" s="74"/>
      <c r="AT672" s="70" t="s">
        <v>168</v>
      </c>
      <c r="AU672" s="70" t="s">
        <v>77</v>
      </c>
      <c r="AV672" s="69" t="s">
        <v>75</v>
      </c>
      <c r="AW672" s="69" t="s">
        <v>29</v>
      </c>
      <c r="AX672" s="69" t="s">
        <v>67</v>
      </c>
      <c r="AY672" s="70" t="s">
        <v>155</v>
      </c>
    </row>
    <row r="673" spans="2:65" s="76" customFormat="1" x14ac:dyDescent="0.2">
      <c r="B673" s="75"/>
      <c r="D673" s="64" t="s">
        <v>168</v>
      </c>
      <c r="E673" s="77" t="s">
        <v>18</v>
      </c>
      <c r="F673" s="78" t="s">
        <v>914</v>
      </c>
      <c r="H673" s="79">
        <v>48.6</v>
      </c>
      <c r="I673" s="80"/>
      <c r="L673" s="75"/>
      <c r="M673" s="81"/>
      <c r="T673" s="82"/>
      <c r="AT673" s="77" t="s">
        <v>168</v>
      </c>
      <c r="AU673" s="77" t="s">
        <v>77</v>
      </c>
      <c r="AV673" s="76" t="s">
        <v>77</v>
      </c>
      <c r="AW673" s="76" t="s">
        <v>29</v>
      </c>
      <c r="AX673" s="76" t="s">
        <v>75</v>
      </c>
      <c r="AY673" s="77" t="s">
        <v>155</v>
      </c>
    </row>
    <row r="674" spans="2:65" s="204" customFormat="1" ht="24.2" customHeight="1" x14ac:dyDescent="0.2">
      <c r="B674" s="203"/>
      <c r="C674" s="57" t="s">
        <v>943</v>
      </c>
      <c r="D674" s="57" t="s">
        <v>157</v>
      </c>
      <c r="E674" s="58" t="s">
        <v>944</v>
      </c>
      <c r="F674" s="59" t="s">
        <v>945</v>
      </c>
      <c r="G674" s="60" t="s">
        <v>160</v>
      </c>
      <c r="H674" s="61">
        <v>7.29</v>
      </c>
      <c r="I674" s="62"/>
      <c r="J674" s="61">
        <f>ROUND(I674*H674,2)</f>
        <v>0</v>
      </c>
      <c r="K674" s="59" t="s">
        <v>161</v>
      </c>
      <c r="L674" s="203"/>
      <c r="M674" s="255" t="s">
        <v>18</v>
      </c>
      <c r="N674" s="256" t="s">
        <v>38</v>
      </c>
      <c r="P674" s="257">
        <f>O674*H674</f>
        <v>0</v>
      </c>
      <c r="Q674" s="257">
        <v>0</v>
      </c>
      <c r="R674" s="257">
        <f>Q674*H674</f>
        <v>0</v>
      </c>
      <c r="S674" s="257">
        <v>1.4</v>
      </c>
      <c r="T674" s="63">
        <f>S674*H674</f>
        <v>10.206</v>
      </c>
      <c r="AR674" s="258" t="s">
        <v>162</v>
      </c>
      <c r="AT674" s="258" t="s">
        <v>157</v>
      </c>
      <c r="AU674" s="258" t="s">
        <v>77</v>
      </c>
      <c r="AY674" s="200" t="s">
        <v>155</v>
      </c>
      <c r="BE674" s="259">
        <f>IF(N674="základní",J674,0)</f>
        <v>0</v>
      </c>
      <c r="BF674" s="259">
        <f>IF(N674="snížená",J674,0)</f>
        <v>0</v>
      </c>
      <c r="BG674" s="259">
        <f>IF(N674="zákl. přenesená",J674,0)</f>
        <v>0</v>
      </c>
      <c r="BH674" s="259">
        <f>IF(N674="sníž. přenesená",J674,0)</f>
        <v>0</v>
      </c>
      <c r="BI674" s="259">
        <f>IF(N674="nulová",J674,0)</f>
        <v>0</v>
      </c>
      <c r="BJ674" s="200" t="s">
        <v>75</v>
      </c>
      <c r="BK674" s="259">
        <f>ROUND(I674*H674,2)</f>
        <v>0</v>
      </c>
      <c r="BL674" s="200" t="s">
        <v>162</v>
      </c>
      <c r="BM674" s="258" t="s">
        <v>946</v>
      </c>
    </row>
    <row r="675" spans="2:65" s="204" customFormat="1" ht="19.5" x14ac:dyDescent="0.2">
      <c r="B675" s="203"/>
      <c r="D675" s="64" t="s">
        <v>164</v>
      </c>
      <c r="F675" s="65" t="s">
        <v>947</v>
      </c>
      <c r="I675" s="197"/>
      <c r="L675" s="203"/>
      <c r="M675" s="260"/>
      <c r="T675" s="213"/>
      <c r="AT675" s="200" t="s">
        <v>164</v>
      </c>
      <c r="AU675" s="200" t="s">
        <v>77</v>
      </c>
    </row>
    <row r="676" spans="2:65" s="204" customFormat="1" x14ac:dyDescent="0.2">
      <c r="B676" s="203"/>
      <c r="D676" s="66" t="s">
        <v>166</v>
      </c>
      <c r="F676" s="67" t="s">
        <v>948</v>
      </c>
      <c r="I676" s="197"/>
      <c r="L676" s="203"/>
      <c r="M676" s="260"/>
      <c r="T676" s="213"/>
      <c r="AT676" s="200" t="s">
        <v>166</v>
      </c>
      <c r="AU676" s="200" t="s">
        <v>77</v>
      </c>
    </row>
    <row r="677" spans="2:65" s="69" customFormat="1" x14ac:dyDescent="0.2">
      <c r="B677" s="68"/>
      <c r="D677" s="64" t="s">
        <v>168</v>
      </c>
      <c r="E677" s="70" t="s">
        <v>18</v>
      </c>
      <c r="F677" s="71" t="s">
        <v>921</v>
      </c>
      <c r="H677" s="70" t="s">
        <v>18</v>
      </c>
      <c r="I677" s="72"/>
      <c r="L677" s="68"/>
      <c r="M677" s="73"/>
      <c r="T677" s="74"/>
      <c r="AT677" s="70" t="s">
        <v>168</v>
      </c>
      <c r="AU677" s="70" t="s">
        <v>77</v>
      </c>
      <c r="AV677" s="69" t="s">
        <v>75</v>
      </c>
      <c r="AW677" s="69" t="s">
        <v>29</v>
      </c>
      <c r="AX677" s="69" t="s">
        <v>67</v>
      </c>
      <c r="AY677" s="70" t="s">
        <v>155</v>
      </c>
    </row>
    <row r="678" spans="2:65" s="69" customFormat="1" x14ac:dyDescent="0.2">
      <c r="B678" s="68"/>
      <c r="D678" s="64" t="s">
        <v>168</v>
      </c>
      <c r="E678" s="70" t="s">
        <v>18</v>
      </c>
      <c r="F678" s="71" t="s">
        <v>913</v>
      </c>
      <c r="H678" s="70" t="s">
        <v>18</v>
      </c>
      <c r="I678" s="72"/>
      <c r="L678" s="68"/>
      <c r="M678" s="73"/>
      <c r="T678" s="74"/>
      <c r="AT678" s="70" t="s">
        <v>168</v>
      </c>
      <c r="AU678" s="70" t="s">
        <v>77</v>
      </c>
      <c r="AV678" s="69" t="s">
        <v>75</v>
      </c>
      <c r="AW678" s="69" t="s">
        <v>29</v>
      </c>
      <c r="AX678" s="69" t="s">
        <v>67</v>
      </c>
      <c r="AY678" s="70" t="s">
        <v>155</v>
      </c>
    </row>
    <row r="679" spans="2:65" s="76" customFormat="1" x14ac:dyDescent="0.2">
      <c r="B679" s="75"/>
      <c r="D679" s="64" t="s">
        <v>168</v>
      </c>
      <c r="E679" s="77" t="s">
        <v>18</v>
      </c>
      <c r="F679" s="78" t="s">
        <v>922</v>
      </c>
      <c r="H679" s="79">
        <v>7.29</v>
      </c>
      <c r="I679" s="80"/>
      <c r="L679" s="75"/>
      <c r="M679" s="81"/>
      <c r="T679" s="82"/>
      <c r="AT679" s="77" t="s">
        <v>168</v>
      </c>
      <c r="AU679" s="77" t="s">
        <v>77</v>
      </c>
      <c r="AV679" s="76" t="s">
        <v>77</v>
      </c>
      <c r="AW679" s="76" t="s">
        <v>29</v>
      </c>
      <c r="AX679" s="76" t="s">
        <v>75</v>
      </c>
      <c r="AY679" s="77" t="s">
        <v>155</v>
      </c>
    </row>
    <row r="680" spans="2:65" s="204" customFormat="1" ht="16.5" customHeight="1" x14ac:dyDescent="0.2">
      <c r="B680" s="203"/>
      <c r="C680" s="57" t="s">
        <v>949</v>
      </c>
      <c r="D680" s="57" t="s">
        <v>157</v>
      </c>
      <c r="E680" s="58" t="s">
        <v>950</v>
      </c>
      <c r="F680" s="59" t="s">
        <v>951</v>
      </c>
      <c r="G680" s="60" t="s">
        <v>257</v>
      </c>
      <c r="H680" s="61">
        <v>41.84</v>
      </c>
      <c r="I680" s="62"/>
      <c r="J680" s="61">
        <f>ROUND(I680*H680,2)</f>
        <v>0</v>
      </c>
      <c r="K680" s="59" t="s">
        <v>161</v>
      </c>
      <c r="L680" s="203"/>
      <c r="M680" s="255" t="s">
        <v>18</v>
      </c>
      <c r="N680" s="256" t="s">
        <v>38</v>
      </c>
      <c r="P680" s="257">
        <f>O680*H680</f>
        <v>0</v>
      </c>
      <c r="Q680" s="257">
        <v>0</v>
      </c>
      <c r="R680" s="257">
        <f>Q680*H680</f>
        <v>0</v>
      </c>
      <c r="S680" s="257">
        <v>8.9999999999999993E-3</v>
      </c>
      <c r="T680" s="63">
        <f>S680*H680</f>
        <v>0.37656000000000001</v>
      </c>
      <c r="AR680" s="258" t="s">
        <v>162</v>
      </c>
      <c r="AT680" s="258" t="s">
        <v>157</v>
      </c>
      <c r="AU680" s="258" t="s">
        <v>77</v>
      </c>
      <c r="AY680" s="200" t="s">
        <v>155</v>
      </c>
      <c r="BE680" s="259">
        <f>IF(N680="základní",J680,0)</f>
        <v>0</v>
      </c>
      <c r="BF680" s="259">
        <f>IF(N680="snížená",J680,0)</f>
        <v>0</v>
      </c>
      <c r="BG680" s="259">
        <f>IF(N680="zákl. přenesená",J680,0)</f>
        <v>0</v>
      </c>
      <c r="BH680" s="259">
        <f>IF(N680="sníž. přenesená",J680,0)</f>
        <v>0</v>
      </c>
      <c r="BI680" s="259">
        <f>IF(N680="nulová",J680,0)</f>
        <v>0</v>
      </c>
      <c r="BJ680" s="200" t="s">
        <v>75</v>
      </c>
      <c r="BK680" s="259">
        <f>ROUND(I680*H680,2)</f>
        <v>0</v>
      </c>
      <c r="BL680" s="200" t="s">
        <v>162</v>
      </c>
      <c r="BM680" s="258" t="s">
        <v>952</v>
      </c>
    </row>
    <row r="681" spans="2:65" s="204" customFormat="1" ht="19.5" x14ac:dyDescent="0.2">
      <c r="B681" s="203"/>
      <c r="D681" s="64" t="s">
        <v>164</v>
      </c>
      <c r="F681" s="65" t="s">
        <v>953</v>
      </c>
      <c r="I681" s="197"/>
      <c r="L681" s="203"/>
      <c r="M681" s="260"/>
      <c r="T681" s="213"/>
      <c r="AT681" s="200" t="s">
        <v>164</v>
      </c>
      <c r="AU681" s="200" t="s">
        <v>77</v>
      </c>
    </row>
    <row r="682" spans="2:65" s="204" customFormat="1" x14ac:dyDescent="0.2">
      <c r="B682" s="203"/>
      <c r="D682" s="66" t="s">
        <v>166</v>
      </c>
      <c r="F682" s="67" t="s">
        <v>954</v>
      </c>
      <c r="I682" s="197"/>
      <c r="L682" s="203"/>
      <c r="M682" s="260"/>
      <c r="T682" s="213"/>
      <c r="AT682" s="200" t="s">
        <v>166</v>
      </c>
      <c r="AU682" s="200" t="s">
        <v>77</v>
      </c>
    </row>
    <row r="683" spans="2:65" s="69" customFormat="1" x14ac:dyDescent="0.2">
      <c r="B683" s="68"/>
      <c r="D683" s="64" t="s">
        <v>168</v>
      </c>
      <c r="E683" s="70" t="s">
        <v>18</v>
      </c>
      <c r="F683" s="71" t="s">
        <v>955</v>
      </c>
      <c r="H683" s="70" t="s">
        <v>18</v>
      </c>
      <c r="I683" s="72"/>
      <c r="L683" s="68"/>
      <c r="M683" s="73"/>
      <c r="T683" s="74"/>
      <c r="AT683" s="70" t="s">
        <v>168</v>
      </c>
      <c r="AU683" s="70" t="s">
        <v>77</v>
      </c>
      <c r="AV683" s="69" t="s">
        <v>75</v>
      </c>
      <c r="AW683" s="69" t="s">
        <v>29</v>
      </c>
      <c r="AX683" s="69" t="s">
        <v>67</v>
      </c>
      <c r="AY683" s="70" t="s">
        <v>155</v>
      </c>
    </row>
    <row r="684" spans="2:65" s="76" customFormat="1" x14ac:dyDescent="0.2">
      <c r="B684" s="75"/>
      <c r="D684" s="64" t="s">
        <v>168</v>
      </c>
      <c r="E684" s="77" t="s">
        <v>18</v>
      </c>
      <c r="F684" s="78" t="s">
        <v>956</v>
      </c>
      <c r="H684" s="79">
        <v>15.1</v>
      </c>
      <c r="I684" s="80"/>
      <c r="L684" s="75"/>
      <c r="M684" s="81"/>
      <c r="T684" s="82"/>
      <c r="AT684" s="77" t="s">
        <v>168</v>
      </c>
      <c r="AU684" s="77" t="s">
        <v>77</v>
      </c>
      <c r="AV684" s="76" t="s">
        <v>77</v>
      </c>
      <c r="AW684" s="76" t="s">
        <v>29</v>
      </c>
      <c r="AX684" s="76" t="s">
        <v>67</v>
      </c>
      <c r="AY684" s="77" t="s">
        <v>155</v>
      </c>
    </row>
    <row r="685" spans="2:65" s="69" customFormat="1" x14ac:dyDescent="0.2">
      <c r="B685" s="68"/>
      <c r="D685" s="64" t="s">
        <v>168</v>
      </c>
      <c r="E685" s="70" t="s">
        <v>18</v>
      </c>
      <c r="F685" s="71" t="s">
        <v>957</v>
      </c>
      <c r="H685" s="70" t="s">
        <v>18</v>
      </c>
      <c r="I685" s="72"/>
      <c r="L685" s="68"/>
      <c r="M685" s="73"/>
      <c r="T685" s="74"/>
      <c r="AT685" s="70" t="s">
        <v>168</v>
      </c>
      <c r="AU685" s="70" t="s">
        <v>77</v>
      </c>
      <c r="AV685" s="69" t="s">
        <v>75</v>
      </c>
      <c r="AW685" s="69" t="s">
        <v>29</v>
      </c>
      <c r="AX685" s="69" t="s">
        <v>67</v>
      </c>
      <c r="AY685" s="70" t="s">
        <v>155</v>
      </c>
    </row>
    <row r="686" spans="2:65" s="76" customFormat="1" ht="22.5" x14ac:dyDescent="0.2">
      <c r="B686" s="75"/>
      <c r="D686" s="64" t="s">
        <v>168</v>
      </c>
      <c r="E686" s="77" t="s">
        <v>18</v>
      </c>
      <c r="F686" s="78" t="s">
        <v>958</v>
      </c>
      <c r="H686" s="79">
        <v>23.18</v>
      </c>
      <c r="I686" s="80"/>
      <c r="L686" s="75"/>
      <c r="M686" s="81"/>
      <c r="T686" s="82"/>
      <c r="AT686" s="77" t="s">
        <v>168</v>
      </c>
      <c r="AU686" s="77" t="s">
        <v>77</v>
      </c>
      <c r="AV686" s="76" t="s">
        <v>77</v>
      </c>
      <c r="AW686" s="76" t="s">
        <v>29</v>
      </c>
      <c r="AX686" s="76" t="s">
        <v>67</v>
      </c>
      <c r="AY686" s="77" t="s">
        <v>155</v>
      </c>
    </row>
    <row r="687" spans="2:65" s="76" customFormat="1" x14ac:dyDescent="0.2">
      <c r="B687" s="75"/>
      <c r="D687" s="64" t="s">
        <v>168</v>
      </c>
      <c r="E687" s="77" t="s">
        <v>18</v>
      </c>
      <c r="F687" s="78" t="s">
        <v>959</v>
      </c>
      <c r="H687" s="79">
        <v>3.56</v>
      </c>
      <c r="I687" s="80"/>
      <c r="L687" s="75"/>
      <c r="M687" s="81"/>
      <c r="T687" s="82"/>
      <c r="AT687" s="77" t="s">
        <v>168</v>
      </c>
      <c r="AU687" s="77" t="s">
        <v>77</v>
      </c>
      <c r="AV687" s="76" t="s">
        <v>77</v>
      </c>
      <c r="AW687" s="76" t="s">
        <v>29</v>
      </c>
      <c r="AX687" s="76" t="s">
        <v>67</v>
      </c>
      <c r="AY687" s="77" t="s">
        <v>155</v>
      </c>
    </row>
    <row r="688" spans="2:65" s="84" customFormat="1" x14ac:dyDescent="0.2">
      <c r="B688" s="83"/>
      <c r="D688" s="64" t="s">
        <v>168</v>
      </c>
      <c r="E688" s="85" t="s">
        <v>18</v>
      </c>
      <c r="F688" s="86" t="s">
        <v>297</v>
      </c>
      <c r="H688" s="87">
        <v>41.84</v>
      </c>
      <c r="I688" s="88"/>
      <c r="L688" s="83"/>
      <c r="M688" s="89"/>
      <c r="T688" s="90"/>
      <c r="AT688" s="85" t="s">
        <v>168</v>
      </c>
      <c r="AU688" s="85" t="s">
        <v>77</v>
      </c>
      <c r="AV688" s="84" t="s">
        <v>162</v>
      </c>
      <c r="AW688" s="84" t="s">
        <v>29</v>
      </c>
      <c r="AX688" s="84" t="s">
        <v>75</v>
      </c>
      <c r="AY688" s="85" t="s">
        <v>155</v>
      </c>
    </row>
    <row r="689" spans="2:65" s="204" customFormat="1" ht="24.2" customHeight="1" x14ac:dyDescent="0.2">
      <c r="B689" s="203"/>
      <c r="C689" s="57" t="s">
        <v>960</v>
      </c>
      <c r="D689" s="57" t="s">
        <v>157</v>
      </c>
      <c r="E689" s="58" t="s">
        <v>961</v>
      </c>
      <c r="F689" s="59" t="s">
        <v>962</v>
      </c>
      <c r="G689" s="60" t="s">
        <v>234</v>
      </c>
      <c r="H689" s="61">
        <v>35.840000000000003</v>
      </c>
      <c r="I689" s="62"/>
      <c r="J689" s="61">
        <f>ROUND(I689*H689,2)</f>
        <v>0</v>
      </c>
      <c r="K689" s="59" t="s">
        <v>161</v>
      </c>
      <c r="L689" s="203"/>
      <c r="M689" s="255" t="s">
        <v>18</v>
      </c>
      <c r="N689" s="256" t="s">
        <v>38</v>
      </c>
      <c r="P689" s="257">
        <f>O689*H689</f>
        <v>0</v>
      </c>
      <c r="Q689" s="257">
        <v>0</v>
      </c>
      <c r="R689" s="257">
        <f>Q689*H689</f>
        <v>0</v>
      </c>
      <c r="S689" s="257">
        <v>1.4E-2</v>
      </c>
      <c r="T689" s="63">
        <f>S689*H689</f>
        <v>0.50176000000000009</v>
      </c>
      <c r="AR689" s="258" t="s">
        <v>162</v>
      </c>
      <c r="AT689" s="258" t="s">
        <v>157</v>
      </c>
      <c r="AU689" s="258" t="s">
        <v>77</v>
      </c>
      <c r="AY689" s="200" t="s">
        <v>155</v>
      </c>
      <c r="BE689" s="259">
        <f>IF(N689="základní",J689,0)</f>
        <v>0</v>
      </c>
      <c r="BF689" s="259">
        <f>IF(N689="snížená",J689,0)</f>
        <v>0</v>
      </c>
      <c r="BG689" s="259">
        <f>IF(N689="zákl. přenesená",J689,0)</f>
        <v>0</v>
      </c>
      <c r="BH689" s="259">
        <f>IF(N689="sníž. přenesená",J689,0)</f>
        <v>0</v>
      </c>
      <c r="BI689" s="259">
        <f>IF(N689="nulová",J689,0)</f>
        <v>0</v>
      </c>
      <c r="BJ689" s="200" t="s">
        <v>75</v>
      </c>
      <c r="BK689" s="259">
        <f>ROUND(I689*H689,2)</f>
        <v>0</v>
      </c>
      <c r="BL689" s="200" t="s">
        <v>162</v>
      </c>
      <c r="BM689" s="258" t="s">
        <v>963</v>
      </c>
    </row>
    <row r="690" spans="2:65" s="204" customFormat="1" ht="29.25" x14ac:dyDescent="0.2">
      <c r="B690" s="203"/>
      <c r="D690" s="64" t="s">
        <v>164</v>
      </c>
      <c r="F690" s="65" t="s">
        <v>964</v>
      </c>
      <c r="I690" s="197"/>
      <c r="L690" s="203"/>
      <c r="M690" s="260"/>
      <c r="T690" s="213"/>
      <c r="AT690" s="200" t="s">
        <v>164</v>
      </c>
      <c r="AU690" s="200" t="s">
        <v>77</v>
      </c>
    </row>
    <row r="691" spans="2:65" s="204" customFormat="1" x14ac:dyDescent="0.2">
      <c r="B691" s="203"/>
      <c r="D691" s="66" t="s">
        <v>166</v>
      </c>
      <c r="F691" s="67" t="s">
        <v>965</v>
      </c>
      <c r="I691" s="197"/>
      <c r="L691" s="203"/>
      <c r="M691" s="260"/>
      <c r="T691" s="213"/>
      <c r="AT691" s="200" t="s">
        <v>166</v>
      </c>
      <c r="AU691" s="200" t="s">
        <v>77</v>
      </c>
    </row>
    <row r="692" spans="2:65" s="69" customFormat="1" x14ac:dyDescent="0.2">
      <c r="B692" s="68"/>
      <c r="D692" s="64" t="s">
        <v>168</v>
      </c>
      <c r="E692" s="70" t="s">
        <v>18</v>
      </c>
      <c r="F692" s="71" t="s">
        <v>966</v>
      </c>
      <c r="H692" s="70" t="s">
        <v>18</v>
      </c>
      <c r="I692" s="72"/>
      <c r="L692" s="68"/>
      <c r="M692" s="73"/>
      <c r="T692" s="74"/>
      <c r="AT692" s="70" t="s">
        <v>168</v>
      </c>
      <c r="AU692" s="70" t="s">
        <v>77</v>
      </c>
      <c r="AV692" s="69" t="s">
        <v>75</v>
      </c>
      <c r="AW692" s="69" t="s">
        <v>29</v>
      </c>
      <c r="AX692" s="69" t="s">
        <v>67</v>
      </c>
      <c r="AY692" s="70" t="s">
        <v>155</v>
      </c>
    </row>
    <row r="693" spans="2:65" s="76" customFormat="1" x14ac:dyDescent="0.2">
      <c r="B693" s="75"/>
      <c r="D693" s="64" t="s">
        <v>168</v>
      </c>
      <c r="E693" s="77" t="s">
        <v>18</v>
      </c>
      <c r="F693" s="78" t="s">
        <v>967</v>
      </c>
      <c r="H693" s="79">
        <v>35.840000000000003</v>
      </c>
      <c r="I693" s="80"/>
      <c r="L693" s="75"/>
      <c r="M693" s="81"/>
      <c r="T693" s="82"/>
      <c r="AT693" s="77" t="s">
        <v>168</v>
      </c>
      <c r="AU693" s="77" t="s">
        <v>77</v>
      </c>
      <c r="AV693" s="76" t="s">
        <v>77</v>
      </c>
      <c r="AW693" s="76" t="s">
        <v>29</v>
      </c>
      <c r="AX693" s="76" t="s">
        <v>75</v>
      </c>
      <c r="AY693" s="77" t="s">
        <v>155</v>
      </c>
    </row>
    <row r="694" spans="2:65" s="204" customFormat="1" ht="24.2" customHeight="1" x14ac:dyDescent="0.2">
      <c r="B694" s="203"/>
      <c r="C694" s="57" t="s">
        <v>968</v>
      </c>
      <c r="D694" s="57" t="s">
        <v>157</v>
      </c>
      <c r="E694" s="58" t="s">
        <v>969</v>
      </c>
      <c r="F694" s="59" t="s">
        <v>970</v>
      </c>
      <c r="G694" s="60" t="s">
        <v>234</v>
      </c>
      <c r="H694" s="61">
        <v>3.6</v>
      </c>
      <c r="I694" s="62"/>
      <c r="J694" s="61">
        <f>ROUND(I694*H694,2)</f>
        <v>0</v>
      </c>
      <c r="K694" s="59" t="s">
        <v>161</v>
      </c>
      <c r="L694" s="203"/>
      <c r="M694" s="255" t="s">
        <v>18</v>
      </c>
      <c r="N694" s="256" t="s">
        <v>38</v>
      </c>
      <c r="P694" s="257">
        <f>O694*H694</f>
        <v>0</v>
      </c>
      <c r="Q694" s="257">
        <v>0</v>
      </c>
      <c r="R694" s="257">
        <f>Q694*H694</f>
        <v>0</v>
      </c>
      <c r="S694" s="257">
        <v>5.5E-2</v>
      </c>
      <c r="T694" s="63">
        <f>S694*H694</f>
        <v>0.19800000000000001</v>
      </c>
      <c r="AR694" s="258" t="s">
        <v>162</v>
      </c>
      <c r="AT694" s="258" t="s">
        <v>157</v>
      </c>
      <c r="AU694" s="258" t="s">
        <v>77</v>
      </c>
      <c r="AY694" s="200" t="s">
        <v>155</v>
      </c>
      <c r="BE694" s="259">
        <f>IF(N694="základní",J694,0)</f>
        <v>0</v>
      </c>
      <c r="BF694" s="259">
        <f>IF(N694="snížená",J694,0)</f>
        <v>0</v>
      </c>
      <c r="BG694" s="259">
        <f>IF(N694="zákl. přenesená",J694,0)</f>
        <v>0</v>
      </c>
      <c r="BH694" s="259">
        <f>IF(N694="sníž. přenesená",J694,0)</f>
        <v>0</v>
      </c>
      <c r="BI694" s="259">
        <f>IF(N694="nulová",J694,0)</f>
        <v>0</v>
      </c>
      <c r="BJ694" s="200" t="s">
        <v>75</v>
      </c>
      <c r="BK694" s="259">
        <f>ROUND(I694*H694,2)</f>
        <v>0</v>
      </c>
      <c r="BL694" s="200" t="s">
        <v>162</v>
      </c>
      <c r="BM694" s="258" t="s">
        <v>971</v>
      </c>
    </row>
    <row r="695" spans="2:65" s="204" customFormat="1" ht="29.25" x14ac:dyDescent="0.2">
      <c r="B695" s="203"/>
      <c r="D695" s="64" t="s">
        <v>164</v>
      </c>
      <c r="F695" s="65" t="s">
        <v>972</v>
      </c>
      <c r="I695" s="197"/>
      <c r="L695" s="203"/>
      <c r="M695" s="260"/>
      <c r="T695" s="213"/>
      <c r="AT695" s="200" t="s">
        <v>164</v>
      </c>
      <c r="AU695" s="200" t="s">
        <v>77</v>
      </c>
    </row>
    <row r="696" spans="2:65" s="204" customFormat="1" x14ac:dyDescent="0.2">
      <c r="B696" s="203"/>
      <c r="D696" s="66" t="s">
        <v>166</v>
      </c>
      <c r="F696" s="67" t="s">
        <v>973</v>
      </c>
      <c r="I696" s="197"/>
      <c r="L696" s="203"/>
      <c r="M696" s="260"/>
      <c r="T696" s="213"/>
      <c r="AT696" s="200" t="s">
        <v>166</v>
      </c>
      <c r="AU696" s="200" t="s">
        <v>77</v>
      </c>
    </row>
    <row r="697" spans="2:65" s="69" customFormat="1" x14ac:dyDescent="0.2">
      <c r="B697" s="68"/>
      <c r="D697" s="64" t="s">
        <v>168</v>
      </c>
      <c r="E697" s="70" t="s">
        <v>18</v>
      </c>
      <c r="F697" s="71" t="s">
        <v>974</v>
      </c>
      <c r="H697" s="70" t="s">
        <v>18</v>
      </c>
      <c r="I697" s="72"/>
      <c r="L697" s="68"/>
      <c r="M697" s="73"/>
      <c r="T697" s="74"/>
      <c r="AT697" s="70" t="s">
        <v>168</v>
      </c>
      <c r="AU697" s="70" t="s">
        <v>77</v>
      </c>
      <c r="AV697" s="69" t="s">
        <v>75</v>
      </c>
      <c r="AW697" s="69" t="s">
        <v>29</v>
      </c>
      <c r="AX697" s="69" t="s">
        <v>67</v>
      </c>
      <c r="AY697" s="70" t="s">
        <v>155</v>
      </c>
    </row>
    <row r="698" spans="2:65" s="76" customFormat="1" x14ac:dyDescent="0.2">
      <c r="B698" s="75"/>
      <c r="D698" s="64" t="s">
        <v>168</v>
      </c>
      <c r="E698" s="77" t="s">
        <v>18</v>
      </c>
      <c r="F698" s="78" t="s">
        <v>975</v>
      </c>
      <c r="H698" s="79">
        <v>3.6</v>
      </c>
      <c r="I698" s="80"/>
      <c r="L698" s="75"/>
      <c r="M698" s="81"/>
      <c r="T698" s="82"/>
      <c r="AT698" s="77" t="s">
        <v>168</v>
      </c>
      <c r="AU698" s="77" t="s">
        <v>77</v>
      </c>
      <c r="AV698" s="76" t="s">
        <v>77</v>
      </c>
      <c r="AW698" s="76" t="s">
        <v>29</v>
      </c>
      <c r="AX698" s="76" t="s">
        <v>75</v>
      </c>
      <c r="AY698" s="77" t="s">
        <v>155</v>
      </c>
    </row>
    <row r="699" spans="2:65" s="204" customFormat="1" ht="24.2" customHeight="1" x14ac:dyDescent="0.2">
      <c r="B699" s="203"/>
      <c r="C699" s="57" t="s">
        <v>976</v>
      </c>
      <c r="D699" s="57" t="s">
        <v>157</v>
      </c>
      <c r="E699" s="58" t="s">
        <v>977</v>
      </c>
      <c r="F699" s="59" t="s">
        <v>978</v>
      </c>
      <c r="G699" s="60" t="s">
        <v>234</v>
      </c>
      <c r="H699" s="61">
        <v>0.88</v>
      </c>
      <c r="I699" s="62"/>
      <c r="J699" s="61">
        <f>ROUND(I699*H699,2)</f>
        <v>0</v>
      </c>
      <c r="K699" s="59" t="s">
        <v>161</v>
      </c>
      <c r="L699" s="203"/>
      <c r="M699" s="255" t="s">
        <v>18</v>
      </c>
      <c r="N699" s="256" t="s">
        <v>38</v>
      </c>
      <c r="P699" s="257">
        <f>O699*H699</f>
        <v>0</v>
      </c>
      <c r="Q699" s="257">
        <v>0</v>
      </c>
      <c r="R699" s="257">
        <f>Q699*H699</f>
        <v>0</v>
      </c>
      <c r="S699" s="257">
        <v>7.2999999999999995E-2</v>
      </c>
      <c r="T699" s="63">
        <f>S699*H699</f>
        <v>6.4239999999999992E-2</v>
      </c>
      <c r="AR699" s="258" t="s">
        <v>162</v>
      </c>
      <c r="AT699" s="258" t="s">
        <v>157</v>
      </c>
      <c r="AU699" s="258" t="s">
        <v>77</v>
      </c>
      <c r="AY699" s="200" t="s">
        <v>155</v>
      </c>
      <c r="BE699" s="259">
        <f>IF(N699="základní",J699,0)</f>
        <v>0</v>
      </c>
      <c r="BF699" s="259">
        <f>IF(N699="snížená",J699,0)</f>
        <v>0</v>
      </c>
      <c r="BG699" s="259">
        <f>IF(N699="zákl. přenesená",J699,0)</f>
        <v>0</v>
      </c>
      <c r="BH699" s="259">
        <f>IF(N699="sníž. přenesená",J699,0)</f>
        <v>0</v>
      </c>
      <c r="BI699" s="259">
        <f>IF(N699="nulová",J699,0)</f>
        <v>0</v>
      </c>
      <c r="BJ699" s="200" t="s">
        <v>75</v>
      </c>
      <c r="BK699" s="259">
        <f>ROUND(I699*H699,2)</f>
        <v>0</v>
      </c>
      <c r="BL699" s="200" t="s">
        <v>162</v>
      </c>
      <c r="BM699" s="258" t="s">
        <v>979</v>
      </c>
    </row>
    <row r="700" spans="2:65" s="204" customFormat="1" ht="19.5" x14ac:dyDescent="0.2">
      <c r="B700" s="203"/>
      <c r="D700" s="64" t="s">
        <v>164</v>
      </c>
      <c r="F700" s="65" t="s">
        <v>980</v>
      </c>
      <c r="I700" s="197"/>
      <c r="L700" s="203"/>
      <c r="M700" s="260"/>
      <c r="T700" s="213"/>
      <c r="AT700" s="200" t="s">
        <v>164</v>
      </c>
      <c r="AU700" s="200" t="s">
        <v>77</v>
      </c>
    </row>
    <row r="701" spans="2:65" s="204" customFormat="1" x14ac:dyDescent="0.2">
      <c r="B701" s="203"/>
      <c r="D701" s="66" t="s">
        <v>166</v>
      </c>
      <c r="F701" s="67" t="s">
        <v>981</v>
      </c>
      <c r="I701" s="197"/>
      <c r="L701" s="203"/>
      <c r="M701" s="260"/>
      <c r="T701" s="213"/>
      <c r="AT701" s="200" t="s">
        <v>166</v>
      </c>
      <c r="AU701" s="200" t="s">
        <v>77</v>
      </c>
    </row>
    <row r="702" spans="2:65" s="69" customFormat="1" x14ac:dyDescent="0.2">
      <c r="B702" s="68"/>
      <c r="D702" s="64" t="s">
        <v>168</v>
      </c>
      <c r="E702" s="70" t="s">
        <v>18</v>
      </c>
      <c r="F702" s="71" t="s">
        <v>982</v>
      </c>
      <c r="H702" s="70" t="s">
        <v>18</v>
      </c>
      <c r="I702" s="72"/>
      <c r="L702" s="68"/>
      <c r="M702" s="73"/>
      <c r="T702" s="74"/>
      <c r="AT702" s="70" t="s">
        <v>168</v>
      </c>
      <c r="AU702" s="70" t="s">
        <v>77</v>
      </c>
      <c r="AV702" s="69" t="s">
        <v>75</v>
      </c>
      <c r="AW702" s="69" t="s">
        <v>29</v>
      </c>
      <c r="AX702" s="69" t="s">
        <v>67</v>
      </c>
      <c r="AY702" s="70" t="s">
        <v>155</v>
      </c>
    </row>
    <row r="703" spans="2:65" s="69" customFormat="1" x14ac:dyDescent="0.2">
      <c r="B703" s="68"/>
      <c r="D703" s="64" t="s">
        <v>168</v>
      </c>
      <c r="E703" s="70" t="s">
        <v>18</v>
      </c>
      <c r="F703" s="71" t="s">
        <v>983</v>
      </c>
      <c r="H703" s="70" t="s">
        <v>18</v>
      </c>
      <c r="I703" s="72"/>
      <c r="L703" s="68"/>
      <c r="M703" s="73"/>
      <c r="T703" s="74"/>
      <c r="AT703" s="70" t="s">
        <v>168</v>
      </c>
      <c r="AU703" s="70" t="s">
        <v>77</v>
      </c>
      <c r="AV703" s="69" t="s">
        <v>75</v>
      </c>
      <c r="AW703" s="69" t="s">
        <v>29</v>
      </c>
      <c r="AX703" s="69" t="s">
        <v>67</v>
      </c>
      <c r="AY703" s="70" t="s">
        <v>155</v>
      </c>
    </row>
    <row r="704" spans="2:65" s="76" customFormat="1" x14ac:dyDescent="0.2">
      <c r="B704" s="75"/>
      <c r="D704" s="64" t="s">
        <v>168</v>
      </c>
      <c r="E704" s="77" t="s">
        <v>18</v>
      </c>
      <c r="F704" s="78" t="s">
        <v>984</v>
      </c>
      <c r="H704" s="79">
        <v>0.88</v>
      </c>
      <c r="I704" s="80"/>
      <c r="L704" s="75"/>
      <c r="M704" s="81"/>
      <c r="T704" s="82"/>
      <c r="AT704" s="77" t="s">
        <v>168</v>
      </c>
      <c r="AU704" s="77" t="s">
        <v>77</v>
      </c>
      <c r="AV704" s="76" t="s">
        <v>77</v>
      </c>
      <c r="AW704" s="76" t="s">
        <v>29</v>
      </c>
      <c r="AX704" s="76" t="s">
        <v>75</v>
      </c>
      <c r="AY704" s="77" t="s">
        <v>155</v>
      </c>
    </row>
    <row r="705" spans="2:65" s="204" customFormat="1" ht="21.75" customHeight="1" x14ac:dyDescent="0.2">
      <c r="B705" s="203"/>
      <c r="C705" s="57" t="s">
        <v>985</v>
      </c>
      <c r="D705" s="57" t="s">
        <v>157</v>
      </c>
      <c r="E705" s="58" t="s">
        <v>986</v>
      </c>
      <c r="F705" s="59" t="s">
        <v>987</v>
      </c>
      <c r="G705" s="60" t="s">
        <v>234</v>
      </c>
      <c r="H705" s="61">
        <v>6.4</v>
      </c>
      <c r="I705" s="62"/>
      <c r="J705" s="61">
        <f>ROUND(I705*H705,2)</f>
        <v>0</v>
      </c>
      <c r="K705" s="59" t="s">
        <v>161</v>
      </c>
      <c r="L705" s="203"/>
      <c r="M705" s="255" t="s">
        <v>18</v>
      </c>
      <c r="N705" s="256" t="s">
        <v>38</v>
      </c>
      <c r="P705" s="257">
        <f>O705*H705</f>
        <v>0</v>
      </c>
      <c r="Q705" s="257">
        <v>0</v>
      </c>
      <c r="R705" s="257">
        <f>Q705*H705</f>
        <v>0</v>
      </c>
      <c r="S705" s="257">
        <v>7.5999999999999998E-2</v>
      </c>
      <c r="T705" s="63">
        <f>S705*H705</f>
        <v>0.4864</v>
      </c>
      <c r="AR705" s="258" t="s">
        <v>162</v>
      </c>
      <c r="AT705" s="258" t="s">
        <v>157</v>
      </c>
      <c r="AU705" s="258" t="s">
        <v>77</v>
      </c>
      <c r="AY705" s="200" t="s">
        <v>155</v>
      </c>
      <c r="BE705" s="259">
        <f>IF(N705="základní",J705,0)</f>
        <v>0</v>
      </c>
      <c r="BF705" s="259">
        <f>IF(N705="snížená",J705,0)</f>
        <v>0</v>
      </c>
      <c r="BG705" s="259">
        <f>IF(N705="zákl. přenesená",J705,0)</f>
        <v>0</v>
      </c>
      <c r="BH705" s="259">
        <f>IF(N705="sníž. přenesená",J705,0)</f>
        <v>0</v>
      </c>
      <c r="BI705" s="259">
        <f>IF(N705="nulová",J705,0)</f>
        <v>0</v>
      </c>
      <c r="BJ705" s="200" t="s">
        <v>75</v>
      </c>
      <c r="BK705" s="259">
        <f>ROUND(I705*H705,2)</f>
        <v>0</v>
      </c>
      <c r="BL705" s="200" t="s">
        <v>162</v>
      </c>
      <c r="BM705" s="258" t="s">
        <v>988</v>
      </c>
    </row>
    <row r="706" spans="2:65" s="204" customFormat="1" ht="19.5" x14ac:dyDescent="0.2">
      <c r="B706" s="203"/>
      <c r="D706" s="64" t="s">
        <v>164</v>
      </c>
      <c r="F706" s="65" t="s">
        <v>989</v>
      </c>
      <c r="I706" s="197"/>
      <c r="L706" s="203"/>
      <c r="M706" s="260"/>
      <c r="T706" s="213"/>
      <c r="AT706" s="200" t="s">
        <v>164</v>
      </c>
      <c r="AU706" s="200" t="s">
        <v>77</v>
      </c>
    </row>
    <row r="707" spans="2:65" s="204" customFormat="1" x14ac:dyDescent="0.2">
      <c r="B707" s="203"/>
      <c r="D707" s="66" t="s">
        <v>166</v>
      </c>
      <c r="F707" s="67" t="s">
        <v>990</v>
      </c>
      <c r="I707" s="197"/>
      <c r="L707" s="203"/>
      <c r="M707" s="260"/>
      <c r="T707" s="213"/>
      <c r="AT707" s="200" t="s">
        <v>166</v>
      </c>
      <c r="AU707" s="200" t="s">
        <v>77</v>
      </c>
    </row>
    <row r="708" spans="2:65" s="69" customFormat="1" x14ac:dyDescent="0.2">
      <c r="B708" s="68"/>
      <c r="D708" s="64" t="s">
        <v>168</v>
      </c>
      <c r="E708" s="70" t="s">
        <v>18</v>
      </c>
      <c r="F708" s="71" t="s">
        <v>685</v>
      </c>
      <c r="H708" s="70" t="s">
        <v>18</v>
      </c>
      <c r="I708" s="72"/>
      <c r="L708" s="68"/>
      <c r="M708" s="73"/>
      <c r="T708" s="74"/>
      <c r="AT708" s="70" t="s">
        <v>168</v>
      </c>
      <c r="AU708" s="70" t="s">
        <v>77</v>
      </c>
      <c r="AV708" s="69" t="s">
        <v>75</v>
      </c>
      <c r="AW708" s="69" t="s">
        <v>29</v>
      </c>
      <c r="AX708" s="69" t="s">
        <v>67</v>
      </c>
      <c r="AY708" s="70" t="s">
        <v>155</v>
      </c>
    </row>
    <row r="709" spans="2:65" s="76" customFormat="1" x14ac:dyDescent="0.2">
      <c r="B709" s="75"/>
      <c r="D709" s="64" t="s">
        <v>168</v>
      </c>
      <c r="E709" s="77" t="s">
        <v>18</v>
      </c>
      <c r="F709" s="78" t="s">
        <v>991</v>
      </c>
      <c r="H709" s="79">
        <v>6.4</v>
      </c>
      <c r="I709" s="80"/>
      <c r="L709" s="75"/>
      <c r="M709" s="81"/>
      <c r="T709" s="82"/>
      <c r="AT709" s="77" t="s">
        <v>168</v>
      </c>
      <c r="AU709" s="77" t="s">
        <v>77</v>
      </c>
      <c r="AV709" s="76" t="s">
        <v>77</v>
      </c>
      <c r="AW709" s="76" t="s">
        <v>29</v>
      </c>
      <c r="AX709" s="76" t="s">
        <v>75</v>
      </c>
      <c r="AY709" s="77" t="s">
        <v>155</v>
      </c>
    </row>
    <row r="710" spans="2:65" s="204" customFormat="1" ht="21.75" customHeight="1" x14ac:dyDescent="0.2">
      <c r="B710" s="203"/>
      <c r="C710" s="57" t="s">
        <v>992</v>
      </c>
      <c r="D710" s="57" t="s">
        <v>157</v>
      </c>
      <c r="E710" s="58" t="s">
        <v>993</v>
      </c>
      <c r="F710" s="59" t="s">
        <v>994</v>
      </c>
      <c r="G710" s="60" t="s">
        <v>234</v>
      </c>
      <c r="H710" s="61">
        <v>2.5</v>
      </c>
      <c r="I710" s="62"/>
      <c r="J710" s="61">
        <f>ROUND(I710*H710,2)</f>
        <v>0</v>
      </c>
      <c r="K710" s="59" t="s">
        <v>161</v>
      </c>
      <c r="L710" s="203"/>
      <c r="M710" s="255" t="s">
        <v>18</v>
      </c>
      <c r="N710" s="256" t="s">
        <v>38</v>
      </c>
      <c r="P710" s="257">
        <f>O710*H710</f>
        <v>0</v>
      </c>
      <c r="Q710" s="257">
        <v>0</v>
      </c>
      <c r="R710" s="257">
        <f>Q710*H710</f>
        <v>0</v>
      </c>
      <c r="S710" s="257">
        <v>6.3E-2</v>
      </c>
      <c r="T710" s="63">
        <f>S710*H710</f>
        <v>0.1575</v>
      </c>
      <c r="AR710" s="258" t="s">
        <v>162</v>
      </c>
      <c r="AT710" s="258" t="s">
        <v>157</v>
      </c>
      <c r="AU710" s="258" t="s">
        <v>77</v>
      </c>
      <c r="AY710" s="200" t="s">
        <v>155</v>
      </c>
      <c r="BE710" s="259">
        <f>IF(N710="základní",J710,0)</f>
        <v>0</v>
      </c>
      <c r="BF710" s="259">
        <f>IF(N710="snížená",J710,0)</f>
        <v>0</v>
      </c>
      <c r="BG710" s="259">
        <f>IF(N710="zákl. přenesená",J710,0)</f>
        <v>0</v>
      </c>
      <c r="BH710" s="259">
        <f>IF(N710="sníž. přenesená",J710,0)</f>
        <v>0</v>
      </c>
      <c r="BI710" s="259">
        <f>IF(N710="nulová",J710,0)</f>
        <v>0</v>
      </c>
      <c r="BJ710" s="200" t="s">
        <v>75</v>
      </c>
      <c r="BK710" s="259">
        <f>ROUND(I710*H710,2)</f>
        <v>0</v>
      </c>
      <c r="BL710" s="200" t="s">
        <v>162</v>
      </c>
      <c r="BM710" s="258" t="s">
        <v>995</v>
      </c>
    </row>
    <row r="711" spans="2:65" s="204" customFormat="1" ht="19.5" x14ac:dyDescent="0.2">
      <c r="B711" s="203"/>
      <c r="D711" s="64" t="s">
        <v>164</v>
      </c>
      <c r="F711" s="65" t="s">
        <v>996</v>
      </c>
      <c r="I711" s="197"/>
      <c r="L711" s="203"/>
      <c r="M711" s="260"/>
      <c r="T711" s="213"/>
      <c r="AT711" s="200" t="s">
        <v>164</v>
      </c>
      <c r="AU711" s="200" t="s">
        <v>77</v>
      </c>
    </row>
    <row r="712" spans="2:65" s="204" customFormat="1" x14ac:dyDescent="0.2">
      <c r="B712" s="203"/>
      <c r="D712" s="66" t="s">
        <v>166</v>
      </c>
      <c r="F712" s="67" t="s">
        <v>997</v>
      </c>
      <c r="I712" s="197"/>
      <c r="L712" s="203"/>
      <c r="M712" s="260"/>
      <c r="T712" s="213"/>
      <c r="AT712" s="200" t="s">
        <v>166</v>
      </c>
      <c r="AU712" s="200" t="s">
        <v>77</v>
      </c>
    </row>
    <row r="713" spans="2:65" s="69" customFormat="1" x14ac:dyDescent="0.2">
      <c r="B713" s="68"/>
      <c r="D713" s="64" t="s">
        <v>168</v>
      </c>
      <c r="E713" s="70" t="s">
        <v>18</v>
      </c>
      <c r="F713" s="71" t="s">
        <v>685</v>
      </c>
      <c r="H713" s="70" t="s">
        <v>18</v>
      </c>
      <c r="I713" s="72"/>
      <c r="L713" s="68"/>
      <c r="M713" s="73"/>
      <c r="T713" s="74"/>
      <c r="AT713" s="70" t="s">
        <v>168</v>
      </c>
      <c r="AU713" s="70" t="s">
        <v>77</v>
      </c>
      <c r="AV713" s="69" t="s">
        <v>75</v>
      </c>
      <c r="AW713" s="69" t="s">
        <v>29</v>
      </c>
      <c r="AX713" s="69" t="s">
        <v>67</v>
      </c>
      <c r="AY713" s="70" t="s">
        <v>155</v>
      </c>
    </row>
    <row r="714" spans="2:65" s="76" customFormat="1" x14ac:dyDescent="0.2">
      <c r="B714" s="75"/>
      <c r="D714" s="64" t="s">
        <v>168</v>
      </c>
      <c r="E714" s="77" t="s">
        <v>18</v>
      </c>
      <c r="F714" s="78" t="s">
        <v>998</v>
      </c>
      <c r="H714" s="79">
        <v>2.5</v>
      </c>
      <c r="I714" s="80"/>
      <c r="L714" s="75"/>
      <c r="M714" s="81"/>
      <c r="T714" s="82"/>
      <c r="AT714" s="77" t="s">
        <v>168</v>
      </c>
      <c r="AU714" s="77" t="s">
        <v>77</v>
      </c>
      <c r="AV714" s="76" t="s">
        <v>77</v>
      </c>
      <c r="AW714" s="76" t="s">
        <v>29</v>
      </c>
      <c r="AX714" s="76" t="s">
        <v>75</v>
      </c>
      <c r="AY714" s="77" t="s">
        <v>155</v>
      </c>
    </row>
    <row r="715" spans="2:65" s="204" customFormat="1" ht="24.2" customHeight="1" x14ac:dyDescent="0.2">
      <c r="B715" s="203"/>
      <c r="C715" s="57" t="s">
        <v>999</v>
      </c>
      <c r="D715" s="57" t="s">
        <v>157</v>
      </c>
      <c r="E715" s="58" t="s">
        <v>1000</v>
      </c>
      <c r="F715" s="59" t="s">
        <v>1001</v>
      </c>
      <c r="G715" s="60" t="s">
        <v>234</v>
      </c>
      <c r="H715" s="61">
        <v>8.75</v>
      </c>
      <c r="I715" s="62"/>
      <c r="J715" s="61">
        <f>ROUND(I715*H715,2)</f>
        <v>0</v>
      </c>
      <c r="K715" s="59" t="s">
        <v>161</v>
      </c>
      <c r="L715" s="203"/>
      <c r="M715" s="255" t="s">
        <v>18</v>
      </c>
      <c r="N715" s="256" t="s">
        <v>38</v>
      </c>
      <c r="P715" s="257">
        <f>O715*H715</f>
        <v>0</v>
      </c>
      <c r="Q715" s="257">
        <v>0</v>
      </c>
      <c r="R715" s="257">
        <f>Q715*H715</f>
        <v>0</v>
      </c>
      <c r="S715" s="257">
        <v>5.0999999999999997E-2</v>
      </c>
      <c r="T715" s="63">
        <f>S715*H715</f>
        <v>0.44624999999999998</v>
      </c>
      <c r="AR715" s="258" t="s">
        <v>162</v>
      </c>
      <c r="AT715" s="258" t="s">
        <v>157</v>
      </c>
      <c r="AU715" s="258" t="s">
        <v>77</v>
      </c>
      <c r="AY715" s="200" t="s">
        <v>155</v>
      </c>
      <c r="BE715" s="259">
        <f>IF(N715="základní",J715,0)</f>
        <v>0</v>
      </c>
      <c r="BF715" s="259">
        <f>IF(N715="snížená",J715,0)</f>
        <v>0</v>
      </c>
      <c r="BG715" s="259">
        <f>IF(N715="zákl. přenesená",J715,0)</f>
        <v>0</v>
      </c>
      <c r="BH715" s="259">
        <f>IF(N715="sníž. přenesená",J715,0)</f>
        <v>0</v>
      </c>
      <c r="BI715" s="259">
        <f>IF(N715="nulová",J715,0)</f>
        <v>0</v>
      </c>
      <c r="BJ715" s="200" t="s">
        <v>75</v>
      </c>
      <c r="BK715" s="259">
        <f>ROUND(I715*H715,2)</f>
        <v>0</v>
      </c>
      <c r="BL715" s="200" t="s">
        <v>162</v>
      </c>
      <c r="BM715" s="258" t="s">
        <v>1002</v>
      </c>
    </row>
    <row r="716" spans="2:65" s="204" customFormat="1" ht="19.5" x14ac:dyDescent="0.2">
      <c r="B716" s="203"/>
      <c r="D716" s="64" t="s">
        <v>164</v>
      </c>
      <c r="F716" s="65" t="s">
        <v>1003</v>
      </c>
      <c r="I716" s="197"/>
      <c r="L716" s="203"/>
      <c r="M716" s="260"/>
      <c r="T716" s="213"/>
      <c r="AT716" s="200" t="s">
        <v>164</v>
      </c>
      <c r="AU716" s="200" t="s">
        <v>77</v>
      </c>
    </row>
    <row r="717" spans="2:65" s="204" customFormat="1" x14ac:dyDescent="0.2">
      <c r="B717" s="203"/>
      <c r="D717" s="66" t="s">
        <v>166</v>
      </c>
      <c r="F717" s="67" t="s">
        <v>1004</v>
      </c>
      <c r="I717" s="197"/>
      <c r="L717" s="203"/>
      <c r="M717" s="260"/>
      <c r="T717" s="213"/>
      <c r="AT717" s="200" t="s">
        <v>166</v>
      </c>
      <c r="AU717" s="200" t="s">
        <v>77</v>
      </c>
    </row>
    <row r="718" spans="2:65" s="69" customFormat="1" x14ac:dyDescent="0.2">
      <c r="B718" s="68"/>
      <c r="D718" s="64" t="s">
        <v>168</v>
      </c>
      <c r="E718" s="70" t="s">
        <v>18</v>
      </c>
      <c r="F718" s="71" t="s">
        <v>1005</v>
      </c>
      <c r="H718" s="70" t="s">
        <v>18</v>
      </c>
      <c r="I718" s="72"/>
      <c r="L718" s="68"/>
      <c r="M718" s="73"/>
      <c r="T718" s="74"/>
      <c r="AT718" s="70" t="s">
        <v>168</v>
      </c>
      <c r="AU718" s="70" t="s">
        <v>77</v>
      </c>
      <c r="AV718" s="69" t="s">
        <v>75</v>
      </c>
      <c r="AW718" s="69" t="s">
        <v>29</v>
      </c>
      <c r="AX718" s="69" t="s">
        <v>67</v>
      </c>
      <c r="AY718" s="70" t="s">
        <v>155</v>
      </c>
    </row>
    <row r="719" spans="2:65" s="69" customFormat="1" x14ac:dyDescent="0.2">
      <c r="B719" s="68"/>
      <c r="D719" s="64" t="s">
        <v>168</v>
      </c>
      <c r="E719" s="70" t="s">
        <v>18</v>
      </c>
      <c r="F719" s="71" t="s">
        <v>983</v>
      </c>
      <c r="H719" s="70" t="s">
        <v>18</v>
      </c>
      <c r="I719" s="72"/>
      <c r="L719" s="68"/>
      <c r="M719" s="73"/>
      <c r="T719" s="74"/>
      <c r="AT719" s="70" t="s">
        <v>168</v>
      </c>
      <c r="AU719" s="70" t="s">
        <v>77</v>
      </c>
      <c r="AV719" s="69" t="s">
        <v>75</v>
      </c>
      <c r="AW719" s="69" t="s">
        <v>29</v>
      </c>
      <c r="AX719" s="69" t="s">
        <v>67</v>
      </c>
      <c r="AY719" s="70" t="s">
        <v>155</v>
      </c>
    </row>
    <row r="720" spans="2:65" s="76" customFormat="1" x14ac:dyDescent="0.2">
      <c r="B720" s="75"/>
      <c r="D720" s="64" t="s">
        <v>168</v>
      </c>
      <c r="E720" s="77" t="s">
        <v>18</v>
      </c>
      <c r="F720" s="78" t="s">
        <v>1006</v>
      </c>
      <c r="H720" s="79">
        <v>8.75</v>
      </c>
      <c r="I720" s="80"/>
      <c r="L720" s="75"/>
      <c r="M720" s="81"/>
      <c r="T720" s="82"/>
      <c r="AT720" s="77" t="s">
        <v>168</v>
      </c>
      <c r="AU720" s="77" t="s">
        <v>77</v>
      </c>
      <c r="AV720" s="76" t="s">
        <v>77</v>
      </c>
      <c r="AW720" s="76" t="s">
        <v>29</v>
      </c>
      <c r="AX720" s="76" t="s">
        <v>75</v>
      </c>
      <c r="AY720" s="77" t="s">
        <v>155</v>
      </c>
    </row>
    <row r="721" spans="2:65" s="247" customFormat="1" ht="22.9" customHeight="1" x14ac:dyDescent="0.2">
      <c r="B721" s="246"/>
      <c r="D721" s="54" t="s">
        <v>66</v>
      </c>
      <c r="E721" s="56" t="s">
        <v>869</v>
      </c>
      <c r="F721" s="56" t="s">
        <v>1007</v>
      </c>
      <c r="I721" s="196"/>
      <c r="J721" s="254">
        <f>BK721</f>
        <v>0</v>
      </c>
      <c r="L721" s="246"/>
      <c r="M721" s="249"/>
      <c r="P721" s="250">
        <f>SUM(P722:P759)</f>
        <v>0</v>
      </c>
      <c r="R721" s="250">
        <f>SUM(R722:R759)</f>
        <v>1.176E-3</v>
      </c>
      <c r="T721" s="251">
        <f>SUM(T722:T759)</f>
        <v>3.1151600000000004</v>
      </c>
      <c r="AR721" s="54" t="s">
        <v>75</v>
      </c>
      <c r="AT721" s="252" t="s">
        <v>66</v>
      </c>
      <c r="AU721" s="252" t="s">
        <v>75</v>
      </c>
      <c r="AY721" s="54" t="s">
        <v>155</v>
      </c>
      <c r="BK721" s="253">
        <f>SUM(BK722:BK759)</f>
        <v>0</v>
      </c>
    </row>
    <row r="722" spans="2:65" s="204" customFormat="1" ht="24.2" customHeight="1" x14ac:dyDescent="0.2">
      <c r="B722" s="203"/>
      <c r="C722" s="57" t="s">
        <v>1008</v>
      </c>
      <c r="D722" s="57" t="s">
        <v>157</v>
      </c>
      <c r="E722" s="58" t="s">
        <v>1009</v>
      </c>
      <c r="F722" s="59" t="s">
        <v>1010</v>
      </c>
      <c r="G722" s="60" t="s">
        <v>257</v>
      </c>
      <c r="H722" s="61">
        <v>3.76</v>
      </c>
      <c r="I722" s="62"/>
      <c r="J722" s="61">
        <f>ROUND(I722*H722,2)</f>
        <v>0</v>
      </c>
      <c r="K722" s="59" t="s">
        <v>161</v>
      </c>
      <c r="L722" s="203"/>
      <c r="M722" s="255" t="s">
        <v>18</v>
      </c>
      <c r="N722" s="256" t="s">
        <v>38</v>
      </c>
      <c r="P722" s="257">
        <f>O722*H722</f>
        <v>0</v>
      </c>
      <c r="Q722" s="257">
        <v>0</v>
      </c>
      <c r="R722" s="257">
        <f>Q722*H722</f>
        <v>0</v>
      </c>
      <c r="S722" s="257">
        <v>7.0000000000000001E-3</v>
      </c>
      <c r="T722" s="63">
        <f>S722*H722</f>
        <v>2.632E-2</v>
      </c>
      <c r="AR722" s="258" t="s">
        <v>162</v>
      </c>
      <c r="AT722" s="258" t="s">
        <v>157</v>
      </c>
      <c r="AU722" s="258" t="s">
        <v>77</v>
      </c>
      <c r="AY722" s="200" t="s">
        <v>155</v>
      </c>
      <c r="BE722" s="259">
        <f>IF(N722="základní",J722,0)</f>
        <v>0</v>
      </c>
      <c r="BF722" s="259">
        <f>IF(N722="snížená",J722,0)</f>
        <v>0</v>
      </c>
      <c r="BG722" s="259">
        <f>IF(N722="zákl. přenesená",J722,0)</f>
        <v>0</v>
      </c>
      <c r="BH722" s="259">
        <f>IF(N722="sníž. přenesená",J722,0)</f>
        <v>0</v>
      </c>
      <c r="BI722" s="259">
        <f>IF(N722="nulová",J722,0)</f>
        <v>0</v>
      </c>
      <c r="BJ722" s="200" t="s">
        <v>75</v>
      </c>
      <c r="BK722" s="259">
        <f>ROUND(I722*H722,2)</f>
        <v>0</v>
      </c>
      <c r="BL722" s="200" t="s">
        <v>162</v>
      </c>
      <c r="BM722" s="258" t="s">
        <v>1011</v>
      </c>
    </row>
    <row r="723" spans="2:65" s="204" customFormat="1" ht="29.25" x14ac:dyDescent="0.2">
      <c r="B723" s="203"/>
      <c r="D723" s="64" t="s">
        <v>164</v>
      </c>
      <c r="F723" s="65" t="s">
        <v>1012</v>
      </c>
      <c r="I723" s="197"/>
      <c r="L723" s="203"/>
      <c r="M723" s="260"/>
      <c r="T723" s="213"/>
      <c r="AT723" s="200" t="s">
        <v>164</v>
      </c>
      <c r="AU723" s="200" t="s">
        <v>77</v>
      </c>
    </row>
    <row r="724" spans="2:65" s="204" customFormat="1" x14ac:dyDescent="0.2">
      <c r="B724" s="203"/>
      <c r="D724" s="66" t="s">
        <v>166</v>
      </c>
      <c r="F724" s="67" t="s">
        <v>1013</v>
      </c>
      <c r="I724" s="197"/>
      <c r="L724" s="203"/>
      <c r="M724" s="260"/>
      <c r="T724" s="213"/>
      <c r="AT724" s="200" t="s">
        <v>166</v>
      </c>
      <c r="AU724" s="200" t="s">
        <v>77</v>
      </c>
    </row>
    <row r="725" spans="2:65" s="69" customFormat="1" x14ac:dyDescent="0.2">
      <c r="B725" s="68"/>
      <c r="D725" s="64" t="s">
        <v>168</v>
      </c>
      <c r="E725" s="70" t="s">
        <v>18</v>
      </c>
      <c r="F725" s="71" t="s">
        <v>373</v>
      </c>
      <c r="H725" s="70" t="s">
        <v>18</v>
      </c>
      <c r="I725" s="72"/>
      <c r="L725" s="68"/>
      <c r="M725" s="73"/>
      <c r="T725" s="74"/>
      <c r="AT725" s="70" t="s">
        <v>168</v>
      </c>
      <c r="AU725" s="70" t="s">
        <v>77</v>
      </c>
      <c r="AV725" s="69" t="s">
        <v>75</v>
      </c>
      <c r="AW725" s="69" t="s">
        <v>29</v>
      </c>
      <c r="AX725" s="69" t="s">
        <v>67</v>
      </c>
      <c r="AY725" s="70" t="s">
        <v>155</v>
      </c>
    </row>
    <row r="726" spans="2:65" s="76" customFormat="1" x14ac:dyDescent="0.2">
      <c r="B726" s="75"/>
      <c r="D726" s="64" t="s">
        <v>168</v>
      </c>
      <c r="E726" s="77" t="s">
        <v>18</v>
      </c>
      <c r="F726" s="78" t="s">
        <v>1014</v>
      </c>
      <c r="H726" s="79">
        <v>3.76</v>
      </c>
      <c r="I726" s="80"/>
      <c r="L726" s="75"/>
      <c r="M726" s="81"/>
      <c r="T726" s="82"/>
      <c r="AT726" s="77" t="s">
        <v>168</v>
      </c>
      <c r="AU726" s="77" t="s">
        <v>77</v>
      </c>
      <c r="AV726" s="76" t="s">
        <v>77</v>
      </c>
      <c r="AW726" s="76" t="s">
        <v>29</v>
      </c>
      <c r="AX726" s="76" t="s">
        <v>75</v>
      </c>
      <c r="AY726" s="77" t="s">
        <v>155</v>
      </c>
    </row>
    <row r="727" spans="2:65" s="204" customFormat="1" ht="24.2" customHeight="1" x14ac:dyDescent="0.2">
      <c r="B727" s="203"/>
      <c r="C727" s="57" t="s">
        <v>1015</v>
      </c>
      <c r="D727" s="57" t="s">
        <v>157</v>
      </c>
      <c r="E727" s="58" t="s">
        <v>1016</v>
      </c>
      <c r="F727" s="59" t="s">
        <v>1017</v>
      </c>
      <c r="G727" s="60" t="s">
        <v>257</v>
      </c>
      <c r="H727" s="61">
        <v>22.56</v>
      </c>
      <c r="I727" s="62"/>
      <c r="J727" s="61">
        <f>ROUND(I727*H727,2)</f>
        <v>0</v>
      </c>
      <c r="K727" s="59" t="s">
        <v>161</v>
      </c>
      <c r="L727" s="203"/>
      <c r="M727" s="255" t="s">
        <v>18</v>
      </c>
      <c r="N727" s="256" t="s">
        <v>38</v>
      </c>
      <c r="P727" s="257">
        <f>O727*H727</f>
        <v>0</v>
      </c>
      <c r="Q727" s="257">
        <v>0</v>
      </c>
      <c r="R727" s="257">
        <f>Q727*H727</f>
        <v>0</v>
      </c>
      <c r="S727" s="257">
        <v>8.9999999999999993E-3</v>
      </c>
      <c r="T727" s="63">
        <f>S727*H727</f>
        <v>0.20303999999999997</v>
      </c>
      <c r="AR727" s="258" t="s">
        <v>162</v>
      </c>
      <c r="AT727" s="258" t="s">
        <v>157</v>
      </c>
      <c r="AU727" s="258" t="s">
        <v>77</v>
      </c>
      <c r="AY727" s="200" t="s">
        <v>155</v>
      </c>
      <c r="BE727" s="259">
        <f>IF(N727="základní",J727,0)</f>
        <v>0</v>
      </c>
      <c r="BF727" s="259">
        <f>IF(N727="snížená",J727,0)</f>
        <v>0</v>
      </c>
      <c r="BG727" s="259">
        <f>IF(N727="zákl. přenesená",J727,0)</f>
        <v>0</v>
      </c>
      <c r="BH727" s="259">
        <f>IF(N727="sníž. přenesená",J727,0)</f>
        <v>0</v>
      </c>
      <c r="BI727" s="259">
        <f>IF(N727="nulová",J727,0)</f>
        <v>0</v>
      </c>
      <c r="BJ727" s="200" t="s">
        <v>75</v>
      </c>
      <c r="BK727" s="259">
        <f>ROUND(I727*H727,2)</f>
        <v>0</v>
      </c>
      <c r="BL727" s="200" t="s">
        <v>162</v>
      </c>
      <c r="BM727" s="258" t="s">
        <v>1018</v>
      </c>
    </row>
    <row r="728" spans="2:65" s="204" customFormat="1" ht="29.25" x14ac:dyDescent="0.2">
      <c r="B728" s="203"/>
      <c r="D728" s="64" t="s">
        <v>164</v>
      </c>
      <c r="F728" s="65" t="s">
        <v>1019</v>
      </c>
      <c r="I728" s="197"/>
      <c r="L728" s="203"/>
      <c r="M728" s="260"/>
      <c r="T728" s="213"/>
      <c r="AT728" s="200" t="s">
        <v>164</v>
      </c>
      <c r="AU728" s="200" t="s">
        <v>77</v>
      </c>
    </row>
    <row r="729" spans="2:65" s="204" customFormat="1" x14ac:dyDescent="0.2">
      <c r="B729" s="203"/>
      <c r="D729" s="66" t="s">
        <v>166</v>
      </c>
      <c r="F729" s="67" t="s">
        <v>1020</v>
      </c>
      <c r="I729" s="197"/>
      <c r="L729" s="203"/>
      <c r="M729" s="260"/>
      <c r="T729" s="213"/>
      <c r="AT729" s="200" t="s">
        <v>166</v>
      </c>
      <c r="AU729" s="200" t="s">
        <v>77</v>
      </c>
    </row>
    <row r="730" spans="2:65" s="69" customFormat="1" x14ac:dyDescent="0.2">
      <c r="B730" s="68"/>
      <c r="D730" s="64" t="s">
        <v>168</v>
      </c>
      <c r="E730" s="70" t="s">
        <v>18</v>
      </c>
      <c r="F730" s="71" t="s">
        <v>1021</v>
      </c>
      <c r="H730" s="70" t="s">
        <v>18</v>
      </c>
      <c r="I730" s="72"/>
      <c r="L730" s="68"/>
      <c r="M730" s="73"/>
      <c r="T730" s="74"/>
      <c r="AT730" s="70" t="s">
        <v>168</v>
      </c>
      <c r="AU730" s="70" t="s">
        <v>77</v>
      </c>
      <c r="AV730" s="69" t="s">
        <v>75</v>
      </c>
      <c r="AW730" s="69" t="s">
        <v>29</v>
      </c>
      <c r="AX730" s="69" t="s">
        <v>67</v>
      </c>
      <c r="AY730" s="70" t="s">
        <v>155</v>
      </c>
    </row>
    <row r="731" spans="2:65" s="76" customFormat="1" x14ac:dyDescent="0.2">
      <c r="B731" s="75"/>
      <c r="D731" s="64" t="s">
        <v>168</v>
      </c>
      <c r="E731" s="77" t="s">
        <v>18</v>
      </c>
      <c r="F731" s="78" t="s">
        <v>1022</v>
      </c>
      <c r="H731" s="79">
        <v>22.56</v>
      </c>
      <c r="I731" s="80"/>
      <c r="L731" s="75"/>
      <c r="M731" s="81"/>
      <c r="T731" s="82"/>
      <c r="AT731" s="77" t="s">
        <v>168</v>
      </c>
      <c r="AU731" s="77" t="s">
        <v>77</v>
      </c>
      <c r="AV731" s="76" t="s">
        <v>77</v>
      </c>
      <c r="AW731" s="76" t="s">
        <v>29</v>
      </c>
      <c r="AX731" s="76" t="s">
        <v>75</v>
      </c>
      <c r="AY731" s="77" t="s">
        <v>155</v>
      </c>
    </row>
    <row r="732" spans="2:65" s="204" customFormat="1" ht="24.2" customHeight="1" x14ac:dyDescent="0.2">
      <c r="B732" s="203"/>
      <c r="C732" s="57" t="s">
        <v>1023</v>
      </c>
      <c r="D732" s="57" t="s">
        <v>157</v>
      </c>
      <c r="E732" s="58" t="s">
        <v>1024</v>
      </c>
      <c r="F732" s="59" t="s">
        <v>1025</v>
      </c>
      <c r="G732" s="60" t="s">
        <v>257</v>
      </c>
      <c r="H732" s="61">
        <v>1.3</v>
      </c>
      <c r="I732" s="62"/>
      <c r="J732" s="61">
        <f>ROUND(I732*H732,2)</f>
        <v>0</v>
      </c>
      <c r="K732" s="59" t="s">
        <v>161</v>
      </c>
      <c r="L732" s="203"/>
      <c r="M732" s="255" t="s">
        <v>18</v>
      </c>
      <c r="N732" s="256" t="s">
        <v>38</v>
      </c>
      <c r="P732" s="257">
        <f>O732*H732</f>
        <v>0</v>
      </c>
      <c r="Q732" s="257">
        <v>0</v>
      </c>
      <c r="R732" s="257">
        <f>Q732*H732</f>
        <v>0</v>
      </c>
      <c r="S732" s="257">
        <v>4.2000000000000003E-2</v>
      </c>
      <c r="T732" s="63">
        <f>S732*H732</f>
        <v>5.4600000000000003E-2</v>
      </c>
      <c r="AR732" s="258" t="s">
        <v>162</v>
      </c>
      <c r="AT732" s="258" t="s">
        <v>157</v>
      </c>
      <c r="AU732" s="258" t="s">
        <v>77</v>
      </c>
      <c r="AY732" s="200" t="s">
        <v>155</v>
      </c>
      <c r="BE732" s="259">
        <f>IF(N732="základní",J732,0)</f>
        <v>0</v>
      </c>
      <c r="BF732" s="259">
        <f>IF(N732="snížená",J732,0)</f>
        <v>0</v>
      </c>
      <c r="BG732" s="259">
        <f>IF(N732="zákl. přenesená",J732,0)</f>
        <v>0</v>
      </c>
      <c r="BH732" s="259">
        <f>IF(N732="sníž. přenesená",J732,0)</f>
        <v>0</v>
      </c>
      <c r="BI732" s="259">
        <f>IF(N732="nulová",J732,0)</f>
        <v>0</v>
      </c>
      <c r="BJ732" s="200" t="s">
        <v>75</v>
      </c>
      <c r="BK732" s="259">
        <f>ROUND(I732*H732,2)</f>
        <v>0</v>
      </c>
      <c r="BL732" s="200" t="s">
        <v>162</v>
      </c>
      <c r="BM732" s="258" t="s">
        <v>1026</v>
      </c>
    </row>
    <row r="733" spans="2:65" s="204" customFormat="1" ht="29.25" x14ac:dyDescent="0.2">
      <c r="B733" s="203"/>
      <c r="D733" s="64" t="s">
        <v>164</v>
      </c>
      <c r="F733" s="65" t="s">
        <v>1027</v>
      </c>
      <c r="I733" s="197"/>
      <c r="L733" s="203"/>
      <c r="M733" s="260"/>
      <c r="T733" s="213"/>
      <c r="AT733" s="200" t="s">
        <v>164</v>
      </c>
      <c r="AU733" s="200" t="s">
        <v>77</v>
      </c>
    </row>
    <row r="734" spans="2:65" s="204" customFormat="1" x14ac:dyDescent="0.2">
      <c r="B734" s="203"/>
      <c r="D734" s="66" t="s">
        <v>166</v>
      </c>
      <c r="F734" s="67" t="s">
        <v>1028</v>
      </c>
      <c r="I734" s="197"/>
      <c r="L734" s="203"/>
      <c r="M734" s="260"/>
      <c r="T734" s="213"/>
      <c r="AT734" s="200" t="s">
        <v>166</v>
      </c>
      <c r="AU734" s="200" t="s">
        <v>77</v>
      </c>
    </row>
    <row r="735" spans="2:65" s="69" customFormat="1" x14ac:dyDescent="0.2">
      <c r="B735" s="68"/>
      <c r="D735" s="64" t="s">
        <v>168</v>
      </c>
      <c r="E735" s="70" t="s">
        <v>18</v>
      </c>
      <c r="F735" s="71" t="s">
        <v>1029</v>
      </c>
      <c r="H735" s="70" t="s">
        <v>18</v>
      </c>
      <c r="I735" s="72"/>
      <c r="L735" s="68"/>
      <c r="M735" s="73"/>
      <c r="T735" s="74"/>
      <c r="AT735" s="70" t="s">
        <v>168</v>
      </c>
      <c r="AU735" s="70" t="s">
        <v>77</v>
      </c>
      <c r="AV735" s="69" t="s">
        <v>75</v>
      </c>
      <c r="AW735" s="69" t="s">
        <v>29</v>
      </c>
      <c r="AX735" s="69" t="s">
        <v>67</v>
      </c>
      <c r="AY735" s="70" t="s">
        <v>155</v>
      </c>
    </row>
    <row r="736" spans="2:65" s="76" customFormat="1" x14ac:dyDescent="0.2">
      <c r="B736" s="75"/>
      <c r="D736" s="64" t="s">
        <v>168</v>
      </c>
      <c r="E736" s="77" t="s">
        <v>18</v>
      </c>
      <c r="F736" s="78" t="s">
        <v>1030</v>
      </c>
      <c r="H736" s="79">
        <v>1.3</v>
      </c>
      <c r="I736" s="80"/>
      <c r="L736" s="75"/>
      <c r="M736" s="81"/>
      <c r="T736" s="82"/>
      <c r="AT736" s="77" t="s">
        <v>168</v>
      </c>
      <c r="AU736" s="77" t="s">
        <v>77</v>
      </c>
      <c r="AV736" s="76" t="s">
        <v>77</v>
      </c>
      <c r="AW736" s="76" t="s">
        <v>29</v>
      </c>
      <c r="AX736" s="76" t="s">
        <v>75</v>
      </c>
      <c r="AY736" s="77" t="s">
        <v>155</v>
      </c>
    </row>
    <row r="737" spans="2:65" s="204" customFormat="1" ht="24.2" customHeight="1" x14ac:dyDescent="0.2">
      <c r="B737" s="203"/>
      <c r="C737" s="57" t="s">
        <v>1031</v>
      </c>
      <c r="D737" s="57" t="s">
        <v>157</v>
      </c>
      <c r="E737" s="58" t="s">
        <v>1032</v>
      </c>
      <c r="F737" s="59" t="s">
        <v>1033</v>
      </c>
      <c r="G737" s="60" t="s">
        <v>234</v>
      </c>
      <c r="H737" s="61">
        <v>35</v>
      </c>
      <c r="I737" s="62"/>
      <c r="J737" s="61">
        <f>ROUND(I737*H737,2)</f>
        <v>0</v>
      </c>
      <c r="K737" s="59" t="s">
        <v>161</v>
      </c>
      <c r="L737" s="203"/>
      <c r="M737" s="255" t="s">
        <v>18</v>
      </c>
      <c r="N737" s="256" t="s">
        <v>38</v>
      </c>
      <c r="P737" s="257">
        <f>O737*H737</f>
        <v>0</v>
      </c>
      <c r="Q737" s="257">
        <v>0</v>
      </c>
      <c r="R737" s="257">
        <f>Q737*H737</f>
        <v>0</v>
      </c>
      <c r="S737" s="257">
        <v>6.8000000000000005E-2</v>
      </c>
      <c r="T737" s="63">
        <f>S737*H737</f>
        <v>2.3800000000000003</v>
      </c>
      <c r="AR737" s="258" t="s">
        <v>162</v>
      </c>
      <c r="AT737" s="258" t="s">
        <v>157</v>
      </c>
      <c r="AU737" s="258" t="s">
        <v>77</v>
      </c>
      <c r="AY737" s="200" t="s">
        <v>155</v>
      </c>
      <c r="BE737" s="259">
        <f>IF(N737="základní",J737,0)</f>
        <v>0</v>
      </c>
      <c r="BF737" s="259">
        <f>IF(N737="snížená",J737,0)</f>
        <v>0</v>
      </c>
      <c r="BG737" s="259">
        <f>IF(N737="zákl. přenesená",J737,0)</f>
        <v>0</v>
      </c>
      <c r="BH737" s="259">
        <f>IF(N737="sníž. přenesená",J737,0)</f>
        <v>0</v>
      </c>
      <c r="BI737" s="259">
        <f>IF(N737="nulová",J737,0)</f>
        <v>0</v>
      </c>
      <c r="BJ737" s="200" t="s">
        <v>75</v>
      </c>
      <c r="BK737" s="259">
        <f>ROUND(I737*H737,2)</f>
        <v>0</v>
      </c>
      <c r="BL737" s="200" t="s">
        <v>162</v>
      </c>
      <c r="BM737" s="258" t="s">
        <v>1034</v>
      </c>
    </row>
    <row r="738" spans="2:65" s="204" customFormat="1" ht="29.25" x14ac:dyDescent="0.2">
      <c r="B738" s="203"/>
      <c r="D738" s="64" t="s">
        <v>164</v>
      </c>
      <c r="F738" s="65" t="s">
        <v>1035</v>
      </c>
      <c r="I738" s="197"/>
      <c r="L738" s="203"/>
      <c r="M738" s="260"/>
      <c r="T738" s="213"/>
      <c r="AT738" s="200" t="s">
        <v>164</v>
      </c>
      <c r="AU738" s="200" t="s">
        <v>77</v>
      </c>
    </row>
    <row r="739" spans="2:65" s="204" customFormat="1" x14ac:dyDescent="0.2">
      <c r="B739" s="203"/>
      <c r="D739" s="66" t="s">
        <v>166</v>
      </c>
      <c r="F739" s="67" t="s">
        <v>1036</v>
      </c>
      <c r="I739" s="197"/>
      <c r="L739" s="203"/>
      <c r="M739" s="260"/>
      <c r="T739" s="213"/>
      <c r="AT739" s="200" t="s">
        <v>166</v>
      </c>
      <c r="AU739" s="200" t="s">
        <v>77</v>
      </c>
    </row>
    <row r="740" spans="2:65" s="69" customFormat="1" x14ac:dyDescent="0.2">
      <c r="B740" s="68"/>
      <c r="D740" s="64" t="s">
        <v>168</v>
      </c>
      <c r="E740" s="70" t="s">
        <v>18</v>
      </c>
      <c r="F740" s="71" t="s">
        <v>1037</v>
      </c>
      <c r="H740" s="70" t="s">
        <v>18</v>
      </c>
      <c r="I740" s="72"/>
      <c r="L740" s="68"/>
      <c r="M740" s="73"/>
      <c r="T740" s="74"/>
      <c r="AT740" s="70" t="s">
        <v>168</v>
      </c>
      <c r="AU740" s="70" t="s">
        <v>77</v>
      </c>
      <c r="AV740" s="69" t="s">
        <v>75</v>
      </c>
      <c r="AW740" s="69" t="s">
        <v>29</v>
      </c>
      <c r="AX740" s="69" t="s">
        <v>67</v>
      </c>
      <c r="AY740" s="70" t="s">
        <v>155</v>
      </c>
    </row>
    <row r="741" spans="2:65" s="76" customFormat="1" x14ac:dyDescent="0.2">
      <c r="B741" s="75"/>
      <c r="D741" s="64" t="s">
        <v>168</v>
      </c>
      <c r="E741" s="77" t="s">
        <v>18</v>
      </c>
      <c r="F741" s="78" t="s">
        <v>1038</v>
      </c>
      <c r="H741" s="79">
        <v>18.79</v>
      </c>
      <c r="I741" s="80"/>
      <c r="L741" s="75"/>
      <c r="M741" s="81"/>
      <c r="T741" s="82"/>
      <c r="AT741" s="77" t="s">
        <v>168</v>
      </c>
      <c r="AU741" s="77" t="s">
        <v>77</v>
      </c>
      <c r="AV741" s="76" t="s">
        <v>77</v>
      </c>
      <c r="AW741" s="76" t="s">
        <v>29</v>
      </c>
      <c r="AX741" s="76" t="s">
        <v>67</v>
      </c>
      <c r="AY741" s="77" t="s">
        <v>155</v>
      </c>
    </row>
    <row r="742" spans="2:65" s="76" customFormat="1" x14ac:dyDescent="0.2">
      <c r="B742" s="75"/>
      <c r="D742" s="64" t="s">
        <v>168</v>
      </c>
      <c r="E742" s="77" t="s">
        <v>18</v>
      </c>
      <c r="F742" s="78" t="s">
        <v>1039</v>
      </c>
      <c r="H742" s="79">
        <v>16.21</v>
      </c>
      <c r="I742" s="80"/>
      <c r="L742" s="75"/>
      <c r="M742" s="81"/>
      <c r="T742" s="82"/>
      <c r="AT742" s="77" t="s">
        <v>168</v>
      </c>
      <c r="AU742" s="77" t="s">
        <v>77</v>
      </c>
      <c r="AV742" s="76" t="s">
        <v>77</v>
      </c>
      <c r="AW742" s="76" t="s">
        <v>29</v>
      </c>
      <c r="AX742" s="76" t="s">
        <v>67</v>
      </c>
      <c r="AY742" s="77" t="s">
        <v>155</v>
      </c>
    </row>
    <row r="743" spans="2:65" s="84" customFormat="1" x14ac:dyDescent="0.2">
      <c r="B743" s="83"/>
      <c r="D743" s="64" t="s">
        <v>168</v>
      </c>
      <c r="E743" s="85" t="s">
        <v>18</v>
      </c>
      <c r="F743" s="86" t="s">
        <v>297</v>
      </c>
      <c r="H743" s="87">
        <v>35</v>
      </c>
      <c r="I743" s="88"/>
      <c r="L743" s="83"/>
      <c r="M743" s="89"/>
      <c r="T743" s="90"/>
      <c r="AT743" s="85" t="s">
        <v>168</v>
      </c>
      <c r="AU743" s="85" t="s">
        <v>77</v>
      </c>
      <c r="AV743" s="84" t="s">
        <v>162</v>
      </c>
      <c r="AW743" s="84" t="s">
        <v>29</v>
      </c>
      <c r="AX743" s="84" t="s">
        <v>75</v>
      </c>
      <c r="AY743" s="85" t="s">
        <v>155</v>
      </c>
    </row>
    <row r="744" spans="2:65" s="204" customFormat="1" ht="37.9" customHeight="1" x14ac:dyDescent="0.2">
      <c r="B744" s="203"/>
      <c r="C744" s="57" t="s">
        <v>1040</v>
      </c>
      <c r="D744" s="57" t="s">
        <v>157</v>
      </c>
      <c r="E744" s="58" t="s">
        <v>1041</v>
      </c>
      <c r="F744" s="59" t="s">
        <v>1042</v>
      </c>
      <c r="G744" s="60" t="s">
        <v>234</v>
      </c>
      <c r="H744" s="61">
        <v>8.4</v>
      </c>
      <c r="I744" s="62"/>
      <c r="J744" s="61">
        <f>ROUND(I744*H744,2)</f>
        <v>0</v>
      </c>
      <c r="K744" s="59" t="s">
        <v>161</v>
      </c>
      <c r="L744" s="203"/>
      <c r="M744" s="255" t="s">
        <v>18</v>
      </c>
      <c r="N744" s="256" t="s">
        <v>38</v>
      </c>
      <c r="P744" s="257">
        <f>O744*H744</f>
        <v>0</v>
      </c>
      <c r="Q744" s="257">
        <v>0</v>
      </c>
      <c r="R744" s="257">
        <f>Q744*H744</f>
        <v>0</v>
      </c>
      <c r="S744" s="257">
        <v>0.05</v>
      </c>
      <c r="T744" s="63">
        <f>S744*H744</f>
        <v>0.42000000000000004</v>
      </c>
      <c r="AR744" s="258" t="s">
        <v>162</v>
      </c>
      <c r="AT744" s="258" t="s">
        <v>157</v>
      </c>
      <c r="AU744" s="258" t="s">
        <v>77</v>
      </c>
      <c r="AY744" s="200" t="s">
        <v>155</v>
      </c>
      <c r="BE744" s="259">
        <f>IF(N744="základní",J744,0)</f>
        <v>0</v>
      </c>
      <c r="BF744" s="259">
        <f>IF(N744="snížená",J744,0)</f>
        <v>0</v>
      </c>
      <c r="BG744" s="259">
        <f>IF(N744="zákl. přenesená",J744,0)</f>
        <v>0</v>
      </c>
      <c r="BH744" s="259">
        <f>IF(N744="sníž. přenesená",J744,0)</f>
        <v>0</v>
      </c>
      <c r="BI744" s="259">
        <f>IF(N744="nulová",J744,0)</f>
        <v>0</v>
      </c>
      <c r="BJ744" s="200" t="s">
        <v>75</v>
      </c>
      <c r="BK744" s="259">
        <f>ROUND(I744*H744,2)</f>
        <v>0</v>
      </c>
      <c r="BL744" s="200" t="s">
        <v>162</v>
      </c>
      <c r="BM744" s="258" t="s">
        <v>1043</v>
      </c>
    </row>
    <row r="745" spans="2:65" s="204" customFormat="1" ht="19.5" x14ac:dyDescent="0.2">
      <c r="B745" s="203"/>
      <c r="D745" s="64" t="s">
        <v>164</v>
      </c>
      <c r="F745" s="65" t="s">
        <v>1044</v>
      </c>
      <c r="I745" s="197"/>
      <c r="L745" s="203"/>
      <c r="M745" s="260"/>
      <c r="T745" s="213"/>
      <c r="AT745" s="200" t="s">
        <v>164</v>
      </c>
      <c r="AU745" s="200" t="s">
        <v>77</v>
      </c>
    </row>
    <row r="746" spans="2:65" s="204" customFormat="1" x14ac:dyDescent="0.2">
      <c r="B746" s="203"/>
      <c r="D746" s="66" t="s">
        <v>166</v>
      </c>
      <c r="F746" s="67" t="s">
        <v>1045</v>
      </c>
      <c r="I746" s="197"/>
      <c r="L746" s="203"/>
      <c r="M746" s="260"/>
      <c r="T746" s="213"/>
      <c r="AT746" s="200" t="s">
        <v>166</v>
      </c>
      <c r="AU746" s="200" t="s">
        <v>77</v>
      </c>
    </row>
    <row r="747" spans="2:65" s="69" customFormat="1" x14ac:dyDescent="0.2">
      <c r="B747" s="68"/>
      <c r="D747" s="64" t="s">
        <v>168</v>
      </c>
      <c r="E747" s="70" t="s">
        <v>18</v>
      </c>
      <c r="F747" s="71" t="s">
        <v>1046</v>
      </c>
      <c r="H747" s="70" t="s">
        <v>18</v>
      </c>
      <c r="I747" s="72"/>
      <c r="L747" s="68"/>
      <c r="M747" s="73"/>
      <c r="T747" s="74"/>
      <c r="AT747" s="70" t="s">
        <v>168</v>
      </c>
      <c r="AU747" s="70" t="s">
        <v>77</v>
      </c>
      <c r="AV747" s="69" t="s">
        <v>75</v>
      </c>
      <c r="AW747" s="69" t="s">
        <v>29</v>
      </c>
      <c r="AX747" s="69" t="s">
        <v>67</v>
      </c>
      <c r="AY747" s="70" t="s">
        <v>155</v>
      </c>
    </row>
    <row r="748" spans="2:65" s="76" customFormat="1" x14ac:dyDescent="0.2">
      <c r="B748" s="75"/>
      <c r="D748" s="64" t="s">
        <v>168</v>
      </c>
      <c r="E748" s="77" t="s">
        <v>18</v>
      </c>
      <c r="F748" s="78" t="s">
        <v>452</v>
      </c>
      <c r="H748" s="79">
        <v>8.4</v>
      </c>
      <c r="I748" s="80"/>
      <c r="L748" s="75"/>
      <c r="M748" s="81"/>
      <c r="T748" s="82"/>
      <c r="AT748" s="77" t="s">
        <v>168</v>
      </c>
      <c r="AU748" s="77" t="s">
        <v>77</v>
      </c>
      <c r="AV748" s="76" t="s">
        <v>77</v>
      </c>
      <c r="AW748" s="76" t="s">
        <v>29</v>
      </c>
      <c r="AX748" s="76" t="s">
        <v>75</v>
      </c>
      <c r="AY748" s="77" t="s">
        <v>155</v>
      </c>
    </row>
    <row r="749" spans="2:65" s="204" customFormat="1" ht="24.2" customHeight="1" x14ac:dyDescent="0.2">
      <c r="B749" s="203"/>
      <c r="C749" s="57" t="s">
        <v>1047</v>
      </c>
      <c r="D749" s="57" t="s">
        <v>157</v>
      </c>
      <c r="E749" s="58" t="s">
        <v>1048</v>
      </c>
      <c r="F749" s="59" t="s">
        <v>1049</v>
      </c>
      <c r="G749" s="60" t="s">
        <v>257</v>
      </c>
      <c r="H749" s="61">
        <v>0.8</v>
      </c>
      <c r="I749" s="62"/>
      <c r="J749" s="61">
        <f>ROUND(I749*H749,2)</f>
        <v>0</v>
      </c>
      <c r="K749" s="59" t="s">
        <v>161</v>
      </c>
      <c r="L749" s="203"/>
      <c r="M749" s="255" t="s">
        <v>18</v>
      </c>
      <c r="N749" s="256" t="s">
        <v>38</v>
      </c>
      <c r="P749" s="257">
        <f>O749*H749</f>
        <v>0</v>
      </c>
      <c r="Q749" s="257">
        <v>1.47E-3</v>
      </c>
      <c r="R749" s="257">
        <f>Q749*H749</f>
        <v>1.176E-3</v>
      </c>
      <c r="S749" s="257">
        <v>3.9E-2</v>
      </c>
      <c r="T749" s="63">
        <f>S749*H749</f>
        <v>3.1200000000000002E-2</v>
      </c>
      <c r="AR749" s="258" t="s">
        <v>162</v>
      </c>
      <c r="AT749" s="258" t="s">
        <v>157</v>
      </c>
      <c r="AU749" s="258" t="s">
        <v>77</v>
      </c>
      <c r="AY749" s="200" t="s">
        <v>155</v>
      </c>
      <c r="BE749" s="259">
        <f>IF(N749="základní",J749,0)</f>
        <v>0</v>
      </c>
      <c r="BF749" s="259">
        <f>IF(N749="snížená",J749,0)</f>
        <v>0</v>
      </c>
      <c r="BG749" s="259">
        <f>IF(N749="zákl. přenesená",J749,0)</f>
        <v>0</v>
      </c>
      <c r="BH749" s="259">
        <f>IF(N749="sníž. přenesená",J749,0)</f>
        <v>0</v>
      </c>
      <c r="BI749" s="259">
        <f>IF(N749="nulová",J749,0)</f>
        <v>0</v>
      </c>
      <c r="BJ749" s="200" t="s">
        <v>75</v>
      </c>
      <c r="BK749" s="259">
        <f>ROUND(I749*H749,2)</f>
        <v>0</v>
      </c>
      <c r="BL749" s="200" t="s">
        <v>162</v>
      </c>
      <c r="BM749" s="258" t="s">
        <v>1050</v>
      </c>
    </row>
    <row r="750" spans="2:65" s="204" customFormat="1" ht="29.25" x14ac:dyDescent="0.2">
      <c r="B750" s="203"/>
      <c r="D750" s="64" t="s">
        <v>164</v>
      </c>
      <c r="F750" s="65" t="s">
        <v>1051</v>
      </c>
      <c r="I750" s="197"/>
      <c r="L750" s="203"/>
      <c r="M750" s="260"/>
      <c r="T750" s="213"/>
      <c r="AT750" s="200" t="s">
        <v>164</v>
      </c>
      <c r="AU750" s="200" t="s">
        <v>77</v>
      </c>
    </row>
    <row r="751" spans="2:65" s="204" customFormat="1" x14ac:dyDescent="0.2">
      <c r="B751" s="203"/>
      <c r="D751" s="66" t="s">
        <v>166</v>
      </c>
      <c r="F751" s="67" t="s">
        <v>1052</v>
      </c>
      <c r="I751" s="197"/>
      <c r="L751" s="203"/>
      <c r="M751" s="260"/>
      <c r="T751" s="213"/>
      <c r="AT751" s="200" t="s">
        <v>166</v>
      </c>
      <c r="AU751" s="200" t="s">
        <v>77</v>
      </c>
    </row>
    <row r="752" spans="2:65" s="69" customFormat="1" x14ac:dyDescent="0.2">
      <c r="B752" s="68"/>
      <c r="D752" s="64" t="s">
        <v>168</v>
      </c>
      <c r="E752" s="70" t="s">
        <v>18</v>
      </c>
      <c r="F752" s="71" t="s">
        <v>1053</v>
      </c>
      <c r="H752" s="70" t="s">
        <v>18</v>
      </c>
      <c r="I752" s="72"/>
      <c r="L752" s="68"/>
      <c r="M752" s="73"/>
      <c r="T752" s="74"/>
      <c r="AT752" s="70" t="s">
        <v>168</v>
      </c>
      <c r="AU752" s="70" t="s">
        <v>77</v>
      </c>
      <c r="AV752" s="69" t="s">
        <v>75</v>
      </c>
      <c r="AW752" s="69" t="s">
        <v>29</v>
      </c>
      <c r="AX752" s="69" t="s">
        <v>67</v>
      </c>
      <c r="AY752" s="70" t="s">
        <v>155</v>
      </c>
    </row>
    <row r="753" spans="2:65" s="76" customFormat="1" x14ac:dyDescent="0.2">
      <c r="B753" s="75"/>
      <c r="D753" s="64" t="s">
        <v>168</v>
      </c>
      <c r="E753" s="77" t="s">
        <v>18</v>
      </c>
      <c r="F753" s="78" t="s">
        <v>1054</v>
      </c>
      <c r="H753" s="79">
        <v>0.8</v>
      </c>
      <c r="I753" s="80"/>
      <c r="L753" s="75"/>
      <c r="M753" s="81"/>
      <c r="T753" s="82"/>
      <c r="AT753" s="77" t="s">
        <v>168</v>
      </c>
      <c r="AU753" s="77" t="s">
        <v>77</v>
      </c>
      <c r="AV753" s="76" t="s">
        <v>77</v>
      </c>
      <c r="AW753" s="76" t="s">
        <v>29</v>
      </c>
      <c r="AX753" s="76" t="s">
        <v>75</v>
      </c>
      <c r="AY753" s="77" t="s">
        <v>155</v>
      </c>
    </row>
    <row r="754" spans="2:65" s="204" customFormat="1" ht="16.5" customHeight="1" x14ac:dyDescent="0.2">
      <c r="B754" s="203"/>
      <c r="C754" s="57" t="s">
        <v>1055</v>
      </c>
      <c r="D754" s="57" t="s">
        <v>157</v>
      </c>
      <c r="E754" s="58" t="s">
        <v>1056</v>
      </c>
      <c r="F754" s="59" t="s">
        <v>1057</v>
      </c>
      <c r="G754" s="60" t="s">
        <v>322</v>
      </c>
      <c r="H754" s="61">
        <v>7</v>
      </c>
      <c r="I754" s="62"/>
      <c r="J754" s="61">
        <f>ROUND(I754*H754,2)</f>
        <v>0</v>
      </c>
      <c r="K754" s="59" t="s">
        <v>18</v>
      </c>
      <c r="L754" s="203"/>
      <c r="M754" s="255" t="s">
        <v>18</v>
      </c>
      <c r="N754" s="256" t="s">
        <v>38</v>
      </c>
      <c r="P754" s="257">
        <f>O754*H754</f>
        <v>0</v>
      </c>
      <c r="Q754" s="257">
        <v>0</v>
      </c>
      <c r="R754" s="257">
        <f>Q754*H754</f>
        <v>0</v>
      </c>
      <c r="S754" s="257">
        <v>0</v>
      </c>
      <c r="T754" s="63">
        <f>S754*H754</f>
        <v>0</v>
      </c>
      <c r="AR754" s="258" t="s">
        <v>162</v>
      </c>
      <c r="AT754" s="258" t="s">
        <v>157</v>
      </c>
      <c r="AU754" s="258" t="s">
        <v>77</v>
      </c>
      <c r="AY754" s="200" t="s">
        <v>155</v>
      </c>
      <c r="BE754" s="259">
        <f>IF(N754="základní",J754,0)</f>
        <v>0</v>
      </c>
      <c r="BF754" s="259">
        <f>IF(N754="snížená",J754,0)</f>
        <v>0</v>
      </c>
      <c r="BG754" s="259">
        <f>IF(N754="zákl. přenesená",J754,0)</f>
        <v>0</v>
      </c>
      <c r="BH754" s="259">
        <f>IF(N754="sníž. přenesená",J754,0)</f>
        <v>0</v>
      </c>
      <c r="BI754" s="259">
        <f>IF(N754="nulová",J754,0)</f>
        <v>0</v>
      </c>
      <c r="BJ754" s="200" t="s">
        <v>75</v>
      </c>
      <c r="BK754" s="259">
        <f>ROUND(I754*H754,2)</f>
        <v>0</v>
      </c>
      <c r="BL754" s="200" t="s">
        <v>162</v>
      </c>
      <c r="BM754" s="258" t="s">
        <v>1058</v>
      </c>
    </row>
    <row r="755" spans="2:65" s="204" customFormat="1" x14ac:dyDescent="0.2">
      <c r="B755" s="203"/>
      <c r="D755" s="64" t="s">
        <v>164</v>
      </c>
      <c r="F755" s="65" t="s">
        <v>1057</v>
      </c>
      <c r="I755" s="197"/>
      <c r="L755" s="203"/>
      <c r="M755" s="260"/>
      <c r="T755" s="213"/>
      <c r="AT755" s="200" t="s">
        <v>164</v>
      </c>
      <c r="AU755" s="200" t="s">
        <v>77</v>
      </c>
    </row>
    <row r="756" spans="2:65" s="204" customFormat="1" ht="24.2" customHeight="1" x14ac:dyDescent="0.2">
      <c r="B756" s="203"/>
      <c r="C756" s="57" t="s">
        <v>1059</v>
      </c>
      <c r="D756" s="57" t="s">
        <v>157</v>
      </c>
      <c r="E756" s="58" t="s">
        <v>1060</v>
      </c>
      <c r="F756" s="59" t="s">
        <v>1061</v>
      </c>
      <c r="G756" s="60" t="s">
        <v>257</v>
      </c>
      <c r="H756" s="61">
        <v>13.33</v>
      </c>
      <c r="I756" s="62"/>
      <c r="J756" s="61">
        <f>ROUND(I756*H756,2)</f>
        <v>0</v>
      </c>
      <c r="K756" s="59" t="s">
        <v>18</v>
      </c>
      <c r="L756" s="203"/>
      <c r="M756" s="255" t="s">
        <v>18</v>
      </c>
      <c r="N756" s="256" t="s">
        <v>38</v>
      </c>
      <c r="P756" s="257">
        <f>O756*H756</f>
        <v>0</v>
      </c>
      <c r="Q756" s="257">
        <v>0</v>
      </c>
      <c r="R756" s="257">
        <f>Q756*H756</f>
        <v>0</v>
      </c>
      <c r="S756" s="257">
        <v>0</v>
      </c>
      <c r="T756" s="63">
        <f>S756*H756</f>
        <v>0</v>
      </c>
      <c r="AR756" s="258" t="s">
        <v>162</v>
      </c>
      <c r="AT756" s="258" t="s">
        <v>157</v>
      </c>
      <c r="AU756" s="258" t="s">
        <v>77</v>
      </c>
      <c r="AY756" s="200" t="s">
        <v>155</v>
      </c>
      <c r="BE756" s="259">
        <f>IF(N756="základní",J756,0)</f>
        <v>0</v>
      </c>
      <c r="BF756" s="259">
        <f>IF(N756="snížená",J756,0)</f>
        <v>0</v>
      </c>
      <c r="BG756" s="259">
        <f>IF(N756="zákl. přenesená",J756,0)</f>
        <v>0</v>
      </c>
      <c r="BH756" s="259">
        <f>IF(N756="sníž. přenesená",J756,0)</f>
        <v>0</v>
      </c>
      <c r="BI756" s="259">
        <f>IF(N756="nulová",J756,0)</f>
        <v>0</v>
      </c>
      <c r="BJ756" s="200" t="s">
        <v>75</v>
      </c>
      <c r="BK756" s="259">
        <f>ROUND(I756*H756,2)</f>
        <v>0</v>
      </c>
      <c r="BL756" s="200" t="s">
        <v>162</v>
      </c>
      <c r="BM756" s="258" t="s">
        <v>1062</v>
      </c>
    </row>
    <row r="757" spans="2:65" s="204" customFormat="1" ht="19.5" x14ac:dyDescent="0.2">
      <c r="B757" s="203"/>
      <c r="D757" s="64" t="s">
        <v>164</v>
      </c>
      <c r="F757" s="65" t="s">
        <v>1061</v>
      </c>
      <c r="I757" s="197"/>
      <c r="L757" s="203"/>
      <c r="M757" s="260"/>
      <c r="T757" s="213"/>
      <c r="AT757" s="200" t="s">
        <v>164</v>
      </c>
      <c r="AU757" s="200" t="s">
        <v>77</v>
      </c>
    </row>
    <row r="758" spans="2:65" s="76" customFormat="1" x14ac:dyDescent="0.2">
      <c r="B758" s="75"/>
      <c r="D758" s="64" t="s">
        <v>168</v>
      </c>
      <c r="E758" s="77" t="s">
        <v>18</v>
      </c>
      <c r="F758" s="78" t="s">
        <v>1063</v>
      </c>
      <c r="H758" s="79">
        <v>33.909999999999997</v>
      </c>
      <c r="I758" s="80"/>
      <c r="L758" s="75"/>
      <c r="M758" s="81"/>
      <c r="T758" s="82"/>
      <c r="AT758" s="77" t="s">
        <v>168</v>
      </c>
      <c r="AU758" s="77" t="s">
        <v>77</v>
      </c>
      <c r="AV758" s="76" t="s">
        <v>77</v>
      </c>
      <c r="AW758" s="76" t="s">
        <v>29</v>
      </c>
      <c r="AX758" s="76" t="s">
        <v>67</v>
      </c>
      <c r="AY758" s="77" t="s">
        <v>155</v>
      </c>
    </row>
    <row r="759" spans="2:65" s="76" customFormat="1" x14ac:dyDescent="0.2">
      <c r="B759" s="75"/>
      <c r="D759" s="64" t="s">
        <v>168</v>
      </c>
      <c r="E759" s="77" t="s">
        <v>18</v>
      </c>
      <c r="F759" s="78" t="s">
        <v>1064</v>
      </c>
      <c r="H759" s="79">
        <v>13.33</v>
      </c>
      <c r="I759" s="80"/>
      <c r="L759" s="75"/>
      <c r="M759" s="81"/>
      <c r="T759" s="82"/>
      <c r="AT759" s="77" t="s">
        <v>168</v>
      </c>
      <c r="AU759" s="77" t="s">
        <v>77</v>
      </c>
      <c r="AV759" s="76" t="s">
        <v>77</v>
      </c>
      <c r="AW759" s="76" t="s">
        <v>29</v>
      </c>
      <c r="AX759" s="76" t="s">
        <v>75</v>
      </c>
      <c r="AY759" s="77" t="s">
        <v>155</v>
      </c>
    </row>
    <row r="760" spans="2:65" s="247" customFormat="1" ht="22.9" customHeight="1" x14ac:dyDescent="0.2">
      <c r="B760" s="246"/>
      <c r="D760" s="54" t="s">
        <v>66</v>
      </c>
      <c r="E760" s="56" t="s">
        <v>888</v>
      </c>
      <c r="F760" s="56" t="s">
        <v>1065</v>
      </c>
      <c r="I760" s="196"/>
      <c r="J760" s="254">
        <f>BK760</f>
        <v>0</v>
      </c>
      <c r="L760" s="246"/>
      <c r="M760" s="249"/>
      <c r="P760" s="250">
        <f>SUM(P761:P776)</f>
        <v>0</v>
      </c>
      <c r="R760" s="250">
        <f>SUM(R761:R776)</f>
        <v>0</v>
      </c>
      <c r="T760" s="251">
        <f>SUM(T761:T776)</f>
        <v>0</v>
      </c>
      <c r="AR760" s="54" t="s">
        <v>75</v>
      </c>
      <c r="AT760" s="252" t="s">
        <v>66</v>
      </c>
      <c r="AU760" s="252" t="s">
        <v>75</v>
      </c>
      <c r="AY760" s="54" t="s">
        <v>155</v>
      </c>
      <c r="BK760" s="253">
        <f>SUM(BK761:BK776)</f>
        <v>0</v>
      </c>
    </row>
    <row r="761" spans="2:65" s="204" customFormat="1" ht="33" customHeight="1" x14ac:dyDescent="0.2">
      <c r="B761" s="203"/>
      <c r="C761" s="57" t="s">
        <v>1066</v>
      </c>
      <c r="D761" s="57" t="s">
        <v>157</v>
      </c>
      <c r="E761" s="58" t="s">
        <v>1067</v>
      </c>
      <c r="F761" s="59" t="s">
        <v>1068</v>
      </c>
      <c r="G761" s="60" t="s">
        <v>209</v>
      </c>
      <c r="H761" s="61">
        <v>62.25</v>
      </c>
      <c r="I761" s="62"/>
      <c r="J761" s="61">
        <f>ROUND(I761*H761,2)</f>
        <v>0</v>
      </c>
      <c r="K761" s="59" t="s">
        <v>161</v>
      </c>
      <c r="L761" s="203"/>
      <c r="M761" s="255" t="s">
        <v>18</v>
      </c>
      <c r="N761" s="256" t="s">
        <v>38</v>
      </c>
      <c r="P761" s="257">
        <f>O761*H761</f>
        <v>0</v>
      </c>
      <c r="Q761" s="257">
        <v>0</v>
      </c>
      <c r="R761" s="257">
        <f>Q761*H761</f>
        <v>0</v>
      </c>
      <c r="S761" s="257">
        <v>0</v>
      </c>
      <c r="T761" s="63">
        <f>S761*H761</f>
        <v>0</v>
      </c>
      <c r="AR761" s="258" t="s">
        <v>162</v>
      </c>
      <c r="AT761" s="258" t="s">
        <v>157</v>
      </c>
      <c r="AU761" s="258" t="s">
        <v>77</v>
      </c>
      <c r="AY761" s="200" t="s">
        <v>155</v>
      </c>
      <c r="BE761" s="259">
        <f>IF(N761="základní",J761,0)</f>
        <v>0</v>
      </c>
      <c r="BF761" s="259">
        <f>IF(N761="snížená",J761,0)</f>
        <v>0</v>
      </c>
      <c r="BG761" s="259">
        <f>IF(N761="zákl. přenesená",J761,0)</f>
        <v>0</v>
      </c>
      <c r="BH761" s="259">
        <f>IF(N761="sníž. přenesená",J761,0)</f>
        <v>0</v>
      </c>
      <c r="BI761" s="259">
        <f>IF(N761="nulová",J761,0)</f>
        <v>0</v>
      </c>
      <c r="BJ761" s="200" t="s">
        <v>75</v>
      </c>
      <c r="BK761" s="259">
        <f>ROUND(I761*H761,2)</f>
        <v>0</v>
      </c>
      <c r="BL761" s="200" t="s">
        <v>162</v>
      </c>
      <c r="BM761" s="258" t="s">
        <v>1069</v>
      </c>
    </row>
    <row r="762" spans="2:65" s="204" customFormat="1" ht="29.25" x14ac:dyDescent="0.2">
      <c r="B762" s="203"/>
      <c r="D762" s="64" t="s">
        <v>164</v>
      </c>
      <c r="F762" s="65" t="s">
        <v>1070</v>
      </c>
      <c r="I762" s="197"/>
      <c r="L762" s="203"/>
      <c r="M762" s="260"/>
      <c r="T762" s="213"/>
      <c r="AT762" s="200" t="s">
        <v>164</v>
      </c>
      <c r="AU762" s="200" t="s">
        <v>77</v>
      </c>
    </row>
    <row r="763" spans="2:65" s="204" customFormat="1" x14ac:dyDescent="0.2">
      <c r="B763" s="203"/>
      <c r="D763" s="66" t="s">
        <v>166</v>
      </c>
      <c r="F763" s="67" t="s">
        <v>1071</v>
      </c>
      <c r="I763" s="197"/>
      <c r="L763" s="203"/>
      <c r="M763" s="260"/>
      <c r="T763" s="213"/>
      <c r="AT763" s="200" t="s">
        <v>166</v>
      </c>
      <c r="AU763" s="200" t="s">
        <v>77</v>
      </c>
    </row>
    <row r="764" spans="2:65" s="204" customFormat="1" ht="24.2" customHeight="1" x14ac:dyDescent="0.2">
      <c r="B764" s="203"/>
      <c r="C764" s="57" t="s">
        <v>1072</v>
      </c>
      <c r="D764" s="57" t="s">
        <v>157</v>
      </c>
      <c r="E764" s="58" t="s">
        <v>1073</v>
      </c>
      <c r="F764" s="59" t="s">
        <v>1074</v>
      </c>
      <c r="G764" s="60" t="s">
        <v>209</v>
      </c>
      <c r="H764" s="61">
        <v>62.25</v>
      </c>
      <c r="I764" s="62"/>
      <c r="J764" s="61">
        <f>ROUND(I764*H764,2)</f>
        <v>0</v>
      </c>
      <c r="K764" s="59" t="s">
        <v>161</v>
      </c>
      <c r="L764" s="203"/>
      <c r="M764" s="255" t="s">
        <v>18</v>
      </c>
      <c r="N764" s="256" t="s">
        <v>38</v>
      </c>
      <c r="P764" s="257">
        <f>O764*H764</f>
        <v>0</v>
      </c>
      <c r="Q764" s="257">
        <v>0</v>
      </c>
      <c r="R764" s="257">
        <f>Q764*H764</f>
        <v>0</v>
      </c>
      <c r="S764" s="257">
        <v>0</v>
      </c>
      <c r="T764" s="63">
        <f>S764*H764</f>
        <v>0</v>
      </c>
      <c r="AR764" s="258" t="s">
        <v>162</v>
      </c>
      <c r="AT764" s="258" t="s">
        <v>157</v>
      </c>
      <c r="AU764" s="258" t="s">
        <v>77</v>
      </c>
      <c r="AY764" s="200" t="s">
        <v>155</v>
      </c>
      <c r="BE764" s="259">
        <f>IF(N764="základní",J764,0)</f>
        <v>0</v>
      </c>
      <c r="BF764" s="259">
        <f>IF(N764="snížená",J764,0)</f>
        <v>0</v>
      </c>
      <c r="BG764" s="259">
        <f>IF(N764="zákl. přenesená",J764,0)</f>
        <v>0</v>
      </c>
      <c r="BH764" s="259">
        <f>IF(N764="sníž. přenesená",J764,0)</f>
        <v>0</v>
      </c>
      <c r="BI764" s="259">
        <f>IF(N764="nulová",J764,0)</f>
        <v>0</v>
      </c>
      <c r="BJ764" s="200" t="s">
        <v>75</v>
      </c>
      <c r="BK764" s="259">
        <f>ROUND(I764*H764,2)</f>
        <v>0</v>
      </c>
      <c r="BL764" s="200" t="s">
        <v>162</v>
      </c>
      <c r="BM764" s="258" t="s">
        <v>1075</v>
      </c>
    </row>
    <row r="765" spans="2:65" s="204" customFormat="1" ht="19.5" x14ac:dyDescent="0.2">
      <c r="B765" s="203"/>
      <c r="D765" s="64" t="s">
        <v>164</v>
      </c>
      <c r="F765" s="65" t="s">
        <v>1076</v>
      </c>
      <c r="I765" s="197"/>
      <c r="L765" s="203"/>
      <c r="M765" s="260"/>
      <c r="T765" s="213"/>
      <c r="AT765" s="200" t="s">
        <v>164</v>
      </c>
      <c r="AU765" s="200" t="s">
        <v>77</v>
      </c>
    </row>
    <row r="766" spans="2:65" s="204" customFormat="1" x14ac:dyDescent="0.2">
      <c r="B766" s="203"/>
      <c r="D766" s="66" t="s">
        <v>166</v>
      </c>
      <c r="F766" s="67" t="s">
        <v>1077</v>
      </c>
      <c r="I766" s="197"/>
      <c r="L766" s="203"/>
      <c r="M766" s="260"/>
      <c r="T766" s="213"/>
      <c r="AT766" s="200" t="s">
        <v>166</v>
      </c>
      <c r="AU766" s="200" t="s">
        <v>77</v>
      </c>
    </row>
    <row r="767" spans="2:65" s="204" customFormat="1" ht="24.2" customHeight="1" x14ac:dyDescent="0.2">
      <c r="B767" s="203"/>
      <c r="C767" s="57" t="s">
        <v>1078</v>
      </c>
      <c r="D767" s="57" t="s">
        <v>157</v>
      </c>
      <c r="E767" s="58" t="s">
        <v>1079</v>
      </c>
      <c r="F767" s="59" t="s">
        <v>1080</v>
      </c>
      <c r="G767" s="60" t="s">
        <v>209</v>
      </c>
      <c r="H767" s="61">
        <v>249</v>
      </c>
      <c r="I767" s="62"/>
      <c r="J767" s="61">
        <f>ROUND(I767*H767,2)</f>
        <v>0</v>
      </c>
      <c r="K767" s="59" t="s">
        <v>161</v>
      </c>
      <c r="L767" s="203"/>
      <c r="M767" s="255" t="s">
        <v>18</v>
      </c>
      <c r="N767" s="256" t="s">
        <v>38</v>
      </c>
      <c r="P767" s="257">
        <f>O767*H767</f>
        <v>0</v>
      </c>
      <c r="Q767" s="257">
        <v>0</v>
      </c>
      <c r="R767" s="257">
        <f>Q767*H767</f>
        <v>0</v>
      </c>
      <c r="S767" s="257">
        <v>0</v>
      </c>
      <c r="T767" s="63">
        <f>S767*H767</f>
        <v>0</v>
      </c>
      <c r="AR767" s="258" t="s">
        <v>162</v>
      </c>
      <c r="AT767" s="258" t="s">
        <v>157</v>
      </c>
      <c r="AU767" s="258" t="s">
        <v>77</v>
      </c>
      <c r="AY767" s="200" t="s">
        <v>155</v>
      </c>
      <c r="BE767" s="259">
        <f>IF(N767="základní",J767,0)</f>
        <v>0</v>
      </c>
      <c r="BF767" s="259">
        <f>IF(N767="snížená",J767,0)</f>
        <v>0</v>
      </c>
      <c r="BG767" s="259">
        <f>IF(N767="zákl. přenesená",J767,0)</f>
        <v>0</v>
      </c>
      <c r="BH767" s="259">
        <f>IF(N767="sníž. přenesená",J767,0)</f>
        <v>0</v>
      </c>
      <c r="BI767" s="259">
        <f>IF(N767="nulová",J767,0)</f>
        <v>0</v>
      </c>
      <c r="BJ767" s="200" t="s">
        <v>75</v>
      </c>
      <c r="BK767" s="259">
        <f>ROUND(I767*H767,2)</f>
        <v>0</v>
      </c>
      <c r="BL767" s="200" t="s">
        <v>162</v>
      </c>
      <c r="BM767" s="258" t="s">
        <v>1081</v>
      </c>
    </row>
    <row r="768" spans="2:65" s="204" customFormat="1" ht="29.25" x14ac:dyDescent="0.2">
      <c r="B768" s="203"/>
      <c r="D768" s="64" t="s">
        <v>164</v>
      </c>
      <c r="F768" s="65" t="s">
        <v>1082</v>
      </c>
      <c r="I768" s="197"/>
      <c r="L768" s="203"/>
      <c r="M768" s="260"/>
      <c r="T768" s="213"/>
      <c r="AT768" s="200" t="s">
        <v>164</v>
      </c>
      <c r="AU768" s="200" t="s">
        <v>77</v>
      </c>
    </row>
    <row r="769" spans="2:65" s="204" customFormat="1" x14ac:dyDescent="0.2">
      <c r="B769" s="203"/>
      <c r="D769" s="66" t="s">
        <v>166</v>
      </c>
      <c r="F769" s="67" t="s">
        <v>1083</v>
      </c>
      <c r="I769" s="197"/>
      <c r="L769" s="203"/>
      <c r="M769" s="260"/>
      <c r="T769" s="213"/>
      <c r="AT769" s="200" t="s">
        <v>166</v>
      </c>
      <c r="AU769" s="200" t="s">
        <v>77</v>
      </c>
    </row>
    <row r="770" spans="2:65" s="76" customFormat="1" x14ac:dyDescent="0.2">
      <c r="B770" s="75"/>
      <c r="D770" s="64" t="s">
        <v>168</v>
      </c>
      <c r="E770" s="77" t="s">
        <v>18</v>
      </c>
      <c r="F770" s="78" t="s">
        <v>1084</v>
      </c>
      <c r="H770" s="79">
        <v>249</v>
      </c>
      <c r="I770" s="80"/>
      <c r="L770" s="75"/>
      <c r="M770" s="81"/>
      <c r="T770" s="82"/>
      <c r="AT770" s="77" t="s">
        <v>168</v>
      </c>
      <c r="AU770" s="77" t="s">
        <v>77</v>
      </c>
      <c r="AV770" s="76" t="s">
        <v>77</v>
      </c>
      <c r="AW770" s="76" t="s">
        <v>29</v>
      </c>
      <c r="AX770" s="76" t="s">
        <v>75</v>
      </c>
      <c r="AY770" s="77" t="s">
        <v>155</v>
      </c>
    </row>
    <row r="771" spans="2:65" s="204" customFormat="1" ht="33" customHeight="1" x14ac:dyDescent="0.2">
      <c r="B771" s="203"/>
      <c r="C771" s="57" t="s">
        <v>1085</v>
      </c>
      <c r="D771" s="57" t="s">
        <v>157</v>
      </c>
      <c r="E771" s="58" t="s">
        <v>1086</v>
      </c>
      <c r="F771" s="59" t="s">
        <v>1087</v>
      </c>
      <c r="G771" s="60" t="s">
        <v>209</v>
      </c>
      <c r="H771" s="61">
        <v>62.25</v>
      </c>
      <c r="I771" s="62"/>
      <c r="J771" s="61">
        <f>ROUND(I771*H771,2)</f>
        <v>0</v>
      </c>
      <c r="K771" s="59" t="s">
        <v>161</v>
      </c>
      <c r="L771" s="203"/>
      <c r="M771" s="255" t="s">
        <v>18</v>
      </c>
      <c r="N771" s="256" t="s">
        <v>38</v>
      </c>
      <c r="P771" s="257">
        <f>O771*H771</f>
        <v>0</v>
      </c>
      <c r="Q771" s="257">
        <v>0</v>
      </c>
      <c r="R771" s="257">
        <f>Q771*H771</f>
        <v>0</v>
      </c>
      <c r="S771" s="257">
        <v>0</v>
      </c>
      <c r="T771" s="63">
        <f>S771*H771</f>
        <v>0</v>
      </c>
      <c r="AR771" s="258" t="s">
        <v>162</v>
      </c>
      <c r="AT771" s="258" t="s">
        <v>157</v>
      </c>
      <c r="AU771" s="258" t="s">
        <v>77</v>
      </c>
      <c r="AY771" s="200" t="s">
        <v>155</v>
      </c>
      <c r="BE771" s="259">
        <f>IF(N771="základní",J771,0)</f>
        <v>0</v>
      </c>
      <c r="BF771" s="259">
        <f>IF(N771="snížená",J771,0)</f>
        <v>0</v>
      </c>
      <c r="BG771" s="259">
        <f>IF(N771="zákl. přenesená",J771,0)</f>
        <v>0</v>
      </c>
      <c r="BH771" s="259">
        <f>IF(N771="sníž. přenesená",J771,0)</f>
        <v>0</v>
      </c>
      <c r="BI771" s="259">
        <f>IF(N771="nulová",J771,0)</f>
        <v>0</v>
      </c>
      <c r="BJ771" s="200" t="s">
        <v>75</v>
      </c>
      <c r="BK771" s="259">
        <f>ROUND(I771*H771,2)</f>
        <v>0</v>
      </c>
      <c r="BL771" s="200" t="s">
        <v>162</v>
      </c>
      <c r="BM771" s="258" t="s">
        <v>1088</v>
      </c>
    </row>
    <row r="772" spans="2:65" s="204" customFormat="1" ht="29.25" x14ac:dyDescent="0.2">
      <c r="B772" s="203"/>
      <c r="D772" s="64" t="s">
        <v>164</v>
      </c>
      <c r="F772" s="65" t="s">
        <v>1089</v>
      </c>
      <c r="I772" s="197"/>
      <c r="L772" s="203"/>
      <c r="M772" s="260"/>
      <c r="T772" s="213"/>
      <c r="AT772" s="200" t="s">
        <v>164</v>
      </c>
      <c r="AU772" s="200" t="s">
        <v>77</v>
      </c>
    </row>
    <row r="773" spans="2:65" s="204" customFormat="1" x14ac:dyDescent="0.2">
      <c r="B773" s="203"/>
      <c r="D773" s="66" t="s">
        <v>166</v>
      </c>
      <c r="F773" s="67" t="s">
        <v>1090</v>
      </c>
      <c r="I773" s="197"/>
      <c r="L773" s="203"/>
      <c r="M773" s="260"/>
      <c r="T773" s="213"/>
      <c r="AT773" s="200" t="s">
        <v>166</v>
      </c>
      <c r="AU773" s="200" t="s">
        <v>77</v>
      </c>
    </row>
    <row r="774" spans="2:65" s="204" customFormat="1" ht="21.75" customHeight="1" x14ac:dyDescent="0.2">
      <c r="B774" s="203"/>
      <c r="C774" s="57" t="s">
        <v>1091</v>
      </c>
      <c r="D774" s="57" t="s">
        <v>157</v>
      </c>
      <c r="E774" s="58" t="s">
        <v>1092</v>
      </c>
      <c r="F774" s="59" t="s">
        <v>1093</v>
      </c>
      <c r="G774" s="60" t="s">
        <v>209</v>
      </c>
      <c r="H774" s="61">
        <v>151.12</v>
      </c>
      <c r="I774" s="62"/>
      <c r="J774" s="61">
        <f>ROUND(I774*H774,2)</f>
        <v>0</v>
      </c>
      <c r="K774" s="59" t="s">
        <v>161</v>
      </c>
      <c r="L774" s="203"/>
      <c r="M774" s="255" t="s">
        <v>18</v>
      </c>
      <c r="N774" s="256" t="s">
        <v>38</v>
      </c>
      <c r="P774" s="257">
        <f>O774*H774</f>
        <v>0</v>
      </c>
      <c r="Q774" s="257">
        <v>0</v>
      </c>
      <c r="R774" s="257">
        <f>Q774*H774</f>
        <v>0</v>
      </c>
      <c r="S774" s="257">
        <v>0</v>
      </c>
      <c r="T774" s="63">
        <f>S774*H774</f>
        <v>0</v>
      </c>
      <c r="AR774" s="258" t="s">
        <v>162</v>
      </c>
      <c r="AT774" s="258" t="s">
        <v>157</v>
      </c>
      <c r="AU774" s="258" t="s">
        <v>77</v>
      </c>
      <c r="AY774" s="200" t="s">
        <v>155</v>
      </c>
      <c r="BE774" s="259">
        <f>IF(N774="základní",J774,0)</f>
        <v>0</v>
      </c>
      <c r="BF774" s="259">
        <f>IF(N774="snížená",J774,0)</f>
        <v>0</v>
      </c>
      <c r="BG774" s="259">
        <f>IF(N774="zákl. přenesená",J774,0)</f>
        <v>0</v>
      </c>
      <c r="BH774" s="259">
        <f>IF(N774="sníž. přenesená",J774,0)</f>
        <v>0</v>
      </c>
      <c r="BI774" s="259">
        <f>IF(N774="nulová",J774,0)</f>
        <v>0</v>
      </c>
      <c r="BJ774" s="200" t="s">
        <v>75</v>
      </c>
      <c r="BK774" s="259">
        <f>ROUND(I774*H774,2)</f>
        <v>0</v>
      </c>
      <c r="BL774" s="200" t="s">
        <v>162</v>
      </c>
      <c r="BM774" s="258" t="s">
        <v>1094</v>
      </c>
    </row>
    <row r="775" spans="2:65" s="204" customFormat="1" ht="39" x14ac:dyDescent="0.2">
      <c r="B775" s="203"/>
      <c r="D775" s="64" t="s">
        <v>164</v>
      </c>
      <c r="F775" s="65" t="s">
        <v>1095</v>
      </c>
      <c r="I775" s="197"/>
      <c r="L775" s="203"/>
      <c r="M775" s="260"/>
      <c r="T775" s="213"/>
      <c r="AT775" s="200" t="s">
        <v>164</v>
      </c>
      <c r="AU775" s="200" t="s">
        <v>77</v>
      </c>
    </row>
    <row r="776" spans="2:65" s="204" customFormat="1" x14ac:dyDescent="0.2">
      <c r="B776" s="203"/>
      <c r="D776" s="66" t="s">
        <v>166</v>
      </c>
      <c r="F776" s="67" t="s">
        <v>1096</v>
      </c>
      <c r="I776" s="197"/>
      <c r="L776" s="203"/>
      <c r="M776" s="260"/>
      <c r="T776" s="213"/>
      <c r="AT776" s="200" t="s">
        <v>166</v>
      </c>
      <c r="AU776" s="200" t="s">
        <v>77</v>
      </c>
    </row>
    <row r="777" spans="2:65" s="247" customFormat="1" ht="25.9" customHeight="1" x14ac:dyDescent="0.2">
      <c r="B777" s="246"/>
      <c r="D777" s="54" t="s">
        <v>66</v>
      </c>
      <c r="E777" s="55" t="s">
        <v>1097</v>
      </c>
      <c r="F777" s="55" t="s">
        <v>1098</v>
      </c>
      <c r="I777" s="196"/>
      <c r="J777" s="248">
        <f>BK777</f>
        <v>0</v>
      </c>
      <c r="L777" s="246"/>
      <c r="M777" s="249"/>
      <c r="P777" s="250">
        <f>P778+P834+P881+P930+P958+P961+P979+P1040+P1090+P1095+P1106+P1145+P1195+P1243+P1302+P1346+P1349+P1362</f>
        <v>0</v>
      </c>
      <c r="R777" s="250">
        <f>R778+R834+R881+R930+R958+R961+R979+R1040+R1090+R1095+R1106+R1145+R1195+R1243+R1302+R1346+R1349+R1362</f>
        <v>16.802529400000001</v>
      </c>
      <c r="T777" s="251">
        <f>T778+T834+T881+T930+T958+T961+T979+T1040+T1090+T1095+T1106+T1145+T1195+T1243+T1302+T1346+T1349+T1362</f>
        <v>4.4956977999999994</v>
      </c>
      <c r="AR777" s="54" t="s">
        <v>77</v>
      </c>
      <c r="AT777" s="252" t="s">
        <v>66</v>
      </c>
      <c r="AU777" s="252" t="s">
        <v>67</v>
      </c>
      <c r="AY777" s="54" t="s">
        <v>155</v>
      </c>
      <c r="BK777" s="253">
        <f>BK778+BK834+BK881+BK930+BK958+BK961+BK979+BK1040+BK1090+BK1095+BK1106+BK1145+BK1195+BK1243+BK1302+BK1346+BK1349+BK1362</f>
        <v>0</v>
      </c>
    </row>
    <row r="778" spans="2:65" s="247" customFormat="1" ht="22.9" customHeight="1" x14ac:dyDescent="0.2">
      <c r="B778" s="246"/>
      <c r="D778" s="54" t="s">
        <v>66</v>
      </c>
      <c r="E778" s="56" t="s">
        <v>1099</v>
      </c>
      <c r="F778" s="56" t="s">
        <v>1100</v>
      </c>
      <c r="I778" s="196"/>
      <c r="J778" s="254">
        <f>BK778</f>
        <v>0</v>
      </c>
      <c r="L778" s="246"/>
      <c r="M778" s="249"/>
      <c r="P778" s="250">
        <f>SUM(P779:P833)</f>
        <v>0</v>
      </c>
      <c r="R778" s="250">
        <f>SUM(R779:R833)</f>
        <v>0.49816099999999996</v>
      </c>
      <c r="T778" s="251">
        <f>SUM(T779:T833)</f>
        <v>0</v>
      </c>
      <c r="AR778" s="54" t="s">
        <v>77</v>
      </c>
      <c r="AT778" s="252" t="s">
        <v>66</v>
      </c>
      <c r="AU778" s="252" t="s">
        <v>75</v>
      </c>
      <c r="AY778" s="54" t="s">
        <v>155</v>
      </c>
      <c r="BK778" s="253">
        <f>SUM(BK779:BK833)</f>
        <v>0</v>
      </c>
    </row>
    <row r="779" spans="2:65" s="204" customFormat="1" ht="24.2" customHeight="1" x14ac:dyDescent="0.2">
      <c r="B779" s="203"/>
      <c r="C779" s="57" t="s">
        <v>1101</v>
      </c>
      <c r="D779" s="57" t="s">
        <v>157</v>
      </c>
      <c r="E779" s="58" t="s">
        <v>1102</v>
      </c>
      <c r="F779" s="59" t="s">
        <v>1103</v>
      </c>
      <c r="G779" s="60" t="s">
        <v>234</v>
      </c>
      <c r="H779" s="61">
        <v>6.19</v>
      </c>
      <c r="I779" s="62"/>
      <c r="J779" s="61">
        <f>ROUND(I779*H779,2)</f>
        <v>0</v>
      </c>
      <c r="K779" s="59" t="s">
        <v>161</v>
      </c>
      <c r="L779" s="203"/>
      <c r="M779" s="255" t="s">
        <v>18</v>
      </c>
      <c r="N779" s="256" t="s">
        <v>38</v>
      </c>
      <c r="P779" s="257">
        <f>O779*H779</f>
        <v>0</v>
      </c>
      <c r="Q779" s="257">
        <v>0</v>
      </c>
      <c r="R779" s="257">
        <f>Q779*H779</f>
        <v>0</v>
      </c>
      <c r="S779" s="257">
        <v>0</v>
      </c>
      <c r="T779" s="63">
        <f>S779*H779</f>
        <v>0</v>
      </c>
      <c r="AR779" s="258" t="s">
        <v>273</v>
      </c>
      <c r="AT779" s="258" t="s">
        <v>157</v>
      </c>
      <c r="AU779" s="258" t="s">
        <v>77</v>
      </c>
      <c r="AY779" s="200" t="s">
        <v>155</v>
      </c>
      <c r="BE779" s="259">
        <f>IF(N779="základní",J779,0)</f>
        <v>0</v>
      </c>
      <c r="BF779" s="259">
        <f>IF(N779="snížená",J779,0)</f>
        <v>0</v>
      </c>
      <c r="BG779" s="259">
        <f>IF(N779="zákl. přenesená",J779,0)</f>
        <v>0</v>
      </c>
      <c r="BH779" s="259">
        <f>IF(N779="sníž. přenesená",J779,0)</f>
        <v>0</v>
      </c>
      <c r="BI779" s="259">
        <f>IF(N779="nulová",J779,0)</f>
        <v>0</v>
      </c>
      <c r="BJ779" s="200" t="s">
        <v>75</v>
      </c>
      <c r="BK779" s="259">
        <f>ROUND(I779*H779,2)</f>
        <v>0</v>
      </c>
      <c r="BL779" s="200" t="s">
        <v>273</v>
      </c>
      <c r="BM779" s="258" t="s">
        <v>1104</v>
      </c>
    </row>
    <row r="780" spans="2:65" s="204" customFormat="1" ht="19.5" x14ac:dyDescent="0.2">
      <c r="B780" s="203"/>
      <c r="D780" s="64" t="s">
        <v>164</v>
      </c>
      <c r="F780" s="65" t="s">
        <v>1105</v>
      </c>
      <c r="I780" s="197"/>
      <c r="L780" s="203"/>
      <c r="M780" s="260"/>
      <c r="T780" s="213"/>
      <c r="AT780" s="200" t="s">
        <v>164</v>
      </c>
      <c r="AU780" s="200" t="s">
        <v>77</v>
      </c>
    </row>
    <row r="781" spans="2:65" s="204" customFormat="1" x14ac:dyDescent="0.2">
      <c r="B781" s="203"/>
      <c r="D781" s="66" t="s">
        <v>166</v>
      </c>
      <c r="F781" s="67" t="s">
        <v>1106</v>
      </c>
      <c r="I781" s="197"/>
      <c r="L781" s="203"/>
      <c r="M781" s="260"/>
      <c r="T781" s="213"/>
      <c r="AT781" s="200" t="s">
        <v>166</v>
      </c>
      <c r="AU781" s="200" t="s">
        <v>77</v>
      </c>
    </row>
    <row r="782" spans="2:65" s="69" customFormat="1" x14ac:dyDescent="0.2">
      <c r="B782" s="68"/>
      <c r="D782" s="64" t="s">
        <v>168</v>
      </c>
      <c r="E782" s="70" t="s">
        <v>18</v>
      </c>
      <c r="F782" s="71" t="s">
        <v>221</v>
      </c>
      <c r="H782" s="70" t="s">
        <v>18</v>
      </c>
      <c r="I782" s="72"/>
      <c r="L782" s="68"/>
      <c r="M782" s="73"/>
      <c r="T782" s="74"/>
      <c r="AT782" s="70" t="s">
        <v>168</v>
      </c>
      <c r="AU782" s="70" t="s">
        <v>77</v>
      </c>
      <c r="AV782" s="69" t="s">
        <v>75</v>
      </c>
      <c r="AW782" s="69" t="s">
        <v>29</v>
      </c>
      <c r="AX782" s="69" t="s">
        <v>67</v>
      </c>
      <c r="AY782" s="70" t="s">
        <v>155</v>
      </c>
    </row>
    <row r="783" spans="2:65" s="76" customFormat="1" x14ac:dyDescent="0.2">
      <c r="B783" s="75"/>
      <c r="D783" s="64" t="s">
        <v>168</v>
      </c>
      <c r="E783" s="77" t="s">
        <v>18</v>
      </c>
      <c r="F783" s="78" t="s">
        <v>1107</v>
      </c>
      <c r="H783" s="79">
        <v>6.19</v>
      </c>
      <c r="I783" s="80"/>
      <c r="L783" s="75"/>
      <c r="M783" s="81"/>
      <c r="T783" s="82"/>
      <c r="AT783" s="77" t="s">
        <v>168</v>
      </c>
      <c r="AU783" s="77" t="s">
        <v>77</v>
      </c>
      <c r="AV783" s="76" t="s">
        <v>77</v>
      </c>
      <c r="AW783" s="76" t="s">
        <v>29</v>
      </c>
      <c r="AX783" s="76" t="s">
        <v>75</v>
      </c>
      <c r="AY783" s="77" t="s">
        <v>155</v>
      </c>
    </row>
    <row r="784" spans="2:65" s="204" customFormat="1" ht="24.2" customHeight="1" x14ac:dyDescent="0.2">
      <c r="B784" s="203"/>
      <c r="C784" s="57" t="s">
        <v>1108</v>
      </c>
      <c r="D784" s="57" t="s">
        <v>157</v>
      </c>
      <c r="E784" s="58" t="s">
        <v>1109</v>
      </c>
      <c r="F784" s="59" t="s">
        <v>1110</v>
      </c>
      <c r="G784" s="60" t="s">
        <v>234</v>
      </c>
      <c r="H784" s="61">
        <v>15.85</v>
      </c>
      <c r="I784" s="62"/>
      <c r="J784" s="61">
        <f>ROUND(I784*H784,2)</f>
        <v>0</v>
      </c>
      <c r="K784" s="59" t="s">
        <v>161</v>
      </c>
      <c r="L784" s="203"/>
      <c r="M784" s="255" t="s">
        <v>18</v>
      </c>
      <c r="N784" s="256" t="s">
        <v>38</v>
      </c>
      <c r="P784" s="257">
        <f>O784*H784</f>
        <v>0</v>
      </c>
      <c r="Q784" s="257">
        <v>0</v>
      </c>
      <c r="R784" s="257">
        <f>Q784*H784</f>
        <v>0</v>
      </c>
      <c r="S784" s="257">
        <v>0</v>
      </c>
      <c r="T784" s="63">
        <f>S784*H784</f>
        <v>0</v>
      </c>
      <c r="AR784" s="258" t="s">
        <v>273</v>
      </c>
      <c r="AT784" s="258" t="s">
        <v>157</v>
      </c>
      <c r="AU784" s="258" t="s">
        <v>77</v>
      </c>
      <c r="AY784" s="200" t="s">
        <v>155</v>
      </c>
      <c r="BE784" s="259">
        <f>IF(N784="základní",J784,0)</f>
        <v>0</v>
      </c>
      <c r="BF784" s="259">
        <f>IF(N784="snížená",J784,0)</f>
        <v>0</v>
      </c>
      <c r="BG784" s="259">
        <f>IF(N784="zákl. přenesená",J784,0)</f>
        <v>0</v>
      </c>
      <c r="BH784" s="259">
        <f>IF(N784="sníž. přenesená",J784,0)</f>
        <v>0</v>
      </c>
      <c r="BI784" s="259">
        <f>IF(N784="nulová",J784,0)</f>
        <v>0</v>
      </c>
      <c r="BJ784" s="200" t="s">
        <v>75</v>
      </c>
      <c r="BK784" s="259">
        <f>ROUND(I784*H784,2)</f>
        <v>0</v>
      </c>
      <c r="BL784" s="200" t="s">
        <v>273</v>
      </c>
      <c r="BM784" s="258" t="s">
        <v>1111</v>
      </c>
    </row>
    <row r="785" spans="2:65" s="204" customFormat="1" ht="19.5" x14ac:dyDescent="0.2">
      <c r="B785" s="203"/>
      <c r="D785" s="64" t="s">
        <v>164</v>
      </c>
      <c r="F785" s="65" t="s">
        <v>1112</v>
      </c>
      <c r="I785" s="197"/>
      <c r="L785" s="203"/>
      <c r="M785" s="260"/>
      <c r="T785" s="213"/>
      <c r="AT785" s="200" t="s">
        <v>164</v>
      </c>
      <c r="AU785" s="200" t="s">
        <v>77</v>
      </c>
    </row>
    <row r="786" spans="2:65" s="204" customFormat="1" x14ac:dyDescent="0.2">
      <c r="B786" s="203"/>
      <c r="D786" s="66" t="s">
        <v>166</v>
      </c>
      <c r="F786" s="67" t="s">
        <v>1113</v>
      </c>
      <c r="I786" s="197"/>
      <c r="L786" s="203"/>
      <c r="M786" s="260"/>
      <c r="T786" s="213"/>
      <c r="AT786" s="200" t="s">
        <v>166</v>
      </c>
      <c r="AU786" s="200" t="s">
        <v>77</v>
      </c>
    </row>
    <row r="787" spans="2:65" s="69" customFormat="1" x14ac:dyDescent="0.2">
      <c r="B787" s="68"/>
      <c r="D787" s="64" t="s">
        <v>168</v>
      </c>
      <c r="E787" s="70" t="s">
        <v>18</v>
      </c>
      <c r="F787" s="71" t="s">
        <v>390</v>
      </c>
      <c r="H787" s="70" t="s">
        <v>18</v>
      </c>
      <c r="I787" s="72"/>
      <c r="L787" s="68"/>
      <c r="M787" s="73"/>
      <c r="T787" s="74"/>
      <c r="AT787" s="70" t="s">
        <v>168</v>
      </c>
      <c r="AU787" s="70" t="s">
        <v>77</v>
      </c>
      <c r="AV787" s="69" t="s">
        <v>75</v>
      </c>
      <c r="AW787" s="69" t="s">
        <v>29</v>
      </c>
      <c r="AX787" s="69" t="s">
        <v>67</v>
      </c>
      <c r="AY787" s="70" t="s">
        <v>155</v>
      </c>
    </row>
    <row r="788" spans="2:65" s="76" customFormat="1" x14ac:dyDescent="0.2">
      <c r="B788" s="75"/>
      <c r="D788" s="64" t="s">
        <v>168</v>
      </c>
      <c r="E788" s="77" t="s">
        <v>18</v>
      </c>
      <c r="F788" s="78" t="s">
        <v>1114</v>
      </c>
      <c r="H788" s="79">
        <v>10.050000000000001</v>
      </c>
      <c r="I788" s="80"/>
      <c r="L788" s="75"/>
      <c r="M788" s="81"/>
      <c r="T788" s="82"/>
      <c r="AT788" s="77" t="s">
        <v>168</v>
      </c>
      <c r="AU788" s="77" t="s">
        <v>77</v>
      </c>
      <c r="AV788" s="76" t="s">
        <v>77</v>
      </c>
      <c r="AW788" s="76" t="s">
        <v>29</v>
      </c>
      <c r="AX788" s="76" t="s">
        <v>67</v>
      </c>
      <c r="AY788" s="77" t="s">
        <v>155</v>
      </c>
    </row>
    <row r="789" spans="2:65" s="76" customFormat="1" x14ac:dyDescent="0.2">
      <c r="B789" s="75"/>
      <c r="D789" s="64" t="s">
        <v>168</v>
      </c>
      <c r="E789" s="77" t="s">
        <v>18</v>
      </c>
      <c r="F789" s="78" t="s">
        <v>1115</v>
      </c>
      <c r="H789" s="79">
        <v>5.8</v>
      </c>
      <c r="I789" s="80"/>
      <c r="L789" s="75"/>
      <c r="M789" s="81"/>
      <c r="T789" s="82"/>
      <c r="AT789" s="77" t="s">
        <v>168</v>
      </c>
      <c r="AU789" s="77" t="s">
        <v>77</v>
      </c>
      <c r="AV789" s="76" t="s">
        <v>77</v>
      </c>
      <c r="AW789" s="76" t="s">
        <v>29</v>
      </c>
      <c r="AX789" s="76" t="s">
        <v>67</v>
      </c>
      <c r="AY789" s="77" t="s">
        <v>155</v>
      </c>
    </row>
    <row r="790" spans="2:65" s="84" customFormat="1" x14ac:dyDescent="0.2">
      <c r="B790" s="83"/>
      <c r="D790" s="64" t="s">
        <v>168</v>
      </c>
      <c r="E790" s="85" t="s">
        <v>18</v>
      </c>
      <c r="F790" s="86" t="s">
        <v>297</v>
      </c>
      <c r="H790" s="87">
        <v>15.850000000000001</v>
      </c>
      <c r="I790" s="88"/>
      <c r="L790" s="83"/>
      <c r="M790" s="89"/>
      <c r="T790" s="90"/>
      <c r="AT790" s="85" t="s">
        <v>168</v>
      </c>
      <c r="AU790" s="85" t="s">
        <v>77</v>
      </c>
      <c r="AV790" s="84" t="s">
        <v>162</v>
      </c>
      <c r="AW790" s="84" t="s">
        <v>29</v>
      </c>
      <c r="AX790" s="84" t="s">
        <v>75</v>
      </c>
      <c r="AY790" s="85" t="s">
        <v>155</v>
      </c>
    </row>
    <row r="791" spans="2:65" s="204" customFormat="1" ht="16.5" customHeight="1" x14ac:dyDescent="0.2">
      <c r="B791" s="203"/>
      <c r="C791" s="91" t="s">
        <v>1116</v>
      </c>
      <c r="D791" s="91" t="s">
        <v>487</v>
      </c>
      <c r="E791" s="92" t="s">
        <v>1117</v>
      </c>
      <c r="F791" s="93" t="s">
        <v>1118</v>
      </c>
      <c r="G791" s="94" t="s">
        <v>209</v>
      </c>
      <c r="H791" s="95">
        <v>0.01</v>
      </c>
      <c r="I791" s="96"/>
      <c r="J791" s="95">
        <f>ROUND(I791*H791,2)</f>
        <v>0</v>
      </c>
      <c r="K791" s="93" t="s">
        <v>161</v>
      </c>
      <c r="L791" s="261"/>
      <c r="M791" s="262" t="s">
        <v>18</v>
      </c>
      <c r="N791" s="263" t="s">
        <v>38</v>
      </c>
      <c r="P791" s="257">
        <f>O791*H791</f>
        <v>0</v>
      </c>
      <c r="Q791" s="257">
        <v>1</v>
      </c>
      <c r="R791" s="257">
        <f>Q791*H791</f>
        <v>0.01</v>
      </c>
      <c r="S791" s="257">
        <v>0</v>
      </c>
      <c r="T791" s="63">
        <f>S791*H791</f>
        <v>0</v>
      </c>
      <c r="AR791" s="258" t="s">
        <v>413</v>
      </c>
      <c r="AT791" s="258" t="s">
        <v>487</v>
      </c>
      <c r="AU791" s="258" t="s">
        <v>77</v>
      </c>
      <c r="AY791" s="200" t="s">
        <v>155</v>
      </c>
      <c r="BE791" s="259">
        <f>IF(N791="základní",J791,0)</f>
        <v>0</v>
      </c>
      <c r="BF791" s="259">
        <f>IF(N791="snížená",J791,0)</f>
        <v>0</v>
      </c>
      <c r="BG791" s="259">
        <f>IF(N791="zákl. přenesená",J791,0)</f>
        <v>0</v>
      </c>
      <c r="BH791" s="259">
        <f>IF(N791="sníž. přenesená",J791,0)</f>
        <v>0</v>
      </c>
      <c r="BI791" s="259">
        <f>IF(N791="nulová",J791,0)</f>
        <v>0</v>
      </c>
      <c r="BJ791" s="200" t="s">
        <v>75</v>
      </c>
      <c r="BK791" s="259">
        <f>ROUND(I791*H791,2)</f>
        <v>0</v>
      </c>
      <c r="BL791" s="200" t="s">
        <v>273</v>
      </c>
      <c r="BM791" s="258" t="s">
        <v>1119</v>
      </c>
    </row>
    <row r="792" spans="2:65" s="204" customFormat="1" x14ac:dyDescent="0.2">
      <c r="B792" s="203"/>
      <c r="D792" s="64" t="s">
        <v>164</v>
      </c>
      <c r="F792" s="65" t="s">
        <v>1118</v>
      </c>
      <c r="I792" s="197"/>
      <c r="L792" s="203"/>
      <c r="M792" s="260"/>
      <c r="T792" s="213"/>
      <c r="AT792" s="200" t="s">
        <v>164</v>
      </c>
      <c r="AU792" s="200" t="s">
        <v>77</v>
      </c>
    </row>
    <row r="793" spans="2:65" s="204" customFormat="1" ht="19.5" x14ac:dyDescent="0.2">
      <c r="B793" s="203"/>
      <c r="D793" s="64" t="s">
        <v>1120</v>
      </c>
      <c r="F793" s="98" t="s">
        <v>1121</v>
      </c>
      <c r="I793" s="197"/>
      <c r="L793" s="203"/>
      <c r="M793" s="260"/>
      <c r="T793" s="213"/>
      <c r="AT793" s="200" t="s">
        <v>1120</v>
      </c>
      <c r="AU793" s="200" t="s">
        <v>77</v>
      </c>
    </row>
    <row r="794" spans="2:65" s="76" customFormat="1" x14ac:dyDescent="0.2">
      <c r="B794" s="75"/>
      <c r="D794" s="64" t="s">
        <v>168</v>
      </c>
      <c r="E794" s="77" t="s">
        <v>18</v>
      </c>
      <c r="F794" s="78" t="s">
        <v>1122</v>
      </c>
      <c r="H794" s="79">
        <v>0.01</v>
      </c>
      <c r="I794" s="80"/>
      <c r="L794" s="75"/>
      <c r="M794" s="81"/>
      <c r="T794" s="82"/>
      <c r="AT794" s="77" t="s">
        <v>168</v>
      </c>
      <c r="AU794" s="77" t="s">
        <v>77</v>
      </c>
      <c r="AV794" s="76" t="s">
        <v>77</v>
      </c>
      <c r="AW794" s="76" t="s">
        <v>29</v>
      </c>
      <c r="AX794" s="76" t="s">
        <v>75</v>
      </c>
      <c r="AY794" s="77" t="s">
        <v>155</v>
      </c>
    </row>
    <row r="795" spans="2:65" s="204" customFormat="1" ht="24.2" customHeight="1" x14ac:dyDescent="0.2">
      <c r="B795" s="203"/>
      <c r="C795" s="57" t="s">
        <v>1123</v>
      </c>
      <c r="D795" s="57" t="s">
        <v>157</v>
      </c>
      <c r="E795" s="58" t="s">
        <v>1124</v>
      </c>
      <c r="F795" s="59" t="s">
        <v>1125</v>
      </c>
      <c r="G795" s="60" t="s">
        <v>234</v>
      </c>
      <c r="H795" s="61">
        <v>12.39</v>
      </c>
      <c r="I795" s="62"/>
      <c r="J795" s="61">
        <f>ROUND(I795*H795,2)</f>
        <v>0</v>
      </c>
      <c r="K795" s="59" t="s">
        <v>161</v>
      </c>
      <c r="L795" s="203"/>
      <c r="M795" s="255" t="s">
        <v>18</v>
      </c>
      <c r="N795" s="256" t="s">
        <v>38</v>
      </c>
      <c r="P795" s="257">
        <f>O795*H795</f>
        <v>0</v>
      </c>
      <c r="Q795" s="257">
        <v>4.0000000000000002E-4</v>
      </c>
      <c r="R795" s="257">
        <f>Q795*H795</f>
        <v>4.9560000000000003E-3</v>
      </c>
      <c r="S795" s="257">
        <v>0</v>
      </c>
      <c r="T795" s="63">
        <f>S795*H795</f>
        <v>0</v>
      </c>
      <c r="AR795" s="258" t="s">
        <v>273</v>
      </c>
      <c r="AT795" s="258" t="s">
        <v>157</v>
      </c>
      <c r="AU795" s="258" t="s">
        <v>77</v>
      </c>
      <c r="AY795" s="200" t="s">
        <v>155</v>
      </c>
      <c r="BE795" s="259">
        <f>IF(N795="základní",J795,0)</f>
        <v>0</v>
      </c>
      <c r="BF795" s="259">
        <f>IF(N795="snížená",J795,0)</f>
        <v>0</v>
      </c>
      <c r="BG795" s="259">
        <f>IF(N795="zákl. přenesená",J795,0)</f>
        <v>0</v>
      </c>
      <c r="BH795" s="259">
        <f>IF(N795="sníž. přenesená",J795,0)</f>
        <v>0</v>
      </c>
      <c r="BI795" s="259">
        <f>IF(N795="nulová",J795,0)</f>
        <v>0</v>
      </c>
      <c r="BJ795" s="200" t="s">
        <v>75</v>
      </c>
      <c r="BK795" s="259">
        <f>ROUND(I795*H795,2)</f>
        <v>0</v>
      </c>
      <c r="BL795" s="200" t="s">
        <v>273</v>
      </c>
      <c r="BM795" s="258" t="s">
        <v>1126</v>
      </c>
    </row>
    <row r="796" spans="2:65" s="204" customFormat="1" ht="19.5" x14ac:dyDescent="0.2">
      <c r="B796" s="203"/>
      <c r="D796" s="64" t="s">
        <v>164</v>
      </c>
      <c r="F796" s="65" t="s">
        <v>1127</v>
      </c>
      <c r="I796" s="197"/>
      <c r="L796" s="203"/>
      <c r="M796" s="260"/>
      <c r="T796" s="213"/>
      <c r="AT796" s="200" t="s">
        <v>164</v>
      </c>
      <c r="AU796" s="200" t="s">
        <v>77</v>
      </c>
    </row>
    <row r="797" spans="2:65" s="204" customFormat="1" x14ac:dyDescent="0.2">
      <c r="B797" s="203"/>
      <c r="D797" s="66" t="s">
        <v>166</v>
      </c>
      <c r="F797" s="67" t="s">
        <v>1128</v>
      </c>
      <c r="I797" s="197"/>
      <c r="L797" s="203"/>
      <c r="M797" s="260"/>
      <c r="T797" s="213"/>
      <c r="AT797" s="200" t="s">
        <v>166</v>
      </c>
      <c r="AU797" s="200" t="s">
        <v>77</v>
      </c>
    </row>
    <row r="798" spans="2:65" s="69" customFormat="1" x14ac:dyDescent="0.2">
      <c r="B798" s="68"/>
      <c r="D798" s="64" t="s">
        <v>168</v>
      </c>
      <c r="E798" s="70" t="s">
        <v>18</v>
      </c>
      <c r="F798" s="71" t="s">
        <v>221</v>
      </c>
      <c r="H798" s="70" t="s">
        <v>18</v>
      </c>
      <c r="I798" s="72"/>
      <c r="L798" s="68"/>
      <c r="M798" s="73"/>
      <c r="T798" s="74"/>
      <c r="AT798" s="70" t="s">
        <v>168</v>
      </c>
      <c r="AU798" s="70" t="s">
        <v>77</v>
      </c>
      <c r="AV798" s="69" t="s">
        <v>75</v>
      </c>
      <c r="AW798" s="69" t="s">
        <v>29</v>
      </c>
      <c r="AX798" s="69" t="s">
        <v>67</v>
      </c>
      <c r="AY798" s="70" t="s">
        <v>155</v>
      </c>
    </row>
    <row r="799" spans="2:65" s="69" customFormat="1" x14ac:dyDescent="0.2">
      <c r="B799" s="68"/>
      <c r="D799" s="64" t="s">
        <v>168</v>
      </c>
      <c r="E799" s="70" t="s">
        <v>18</v>
      </c>
      <c r="F799" s="71" t="s">
        <v>1129</v>
      </c>
      <c r="H799" s="70" t="s">
        <v>18</v>
      </c>
      <c r="I799" s="72"/>
      <c r="L799" s="68"/>
      <c r="M799" s="73"/>
      <c r="T799" s="74"/>
      <c r="AT799" s="70" t="s">
        <v>168</v>
      </c>
      <c r="AU799" s="70" t="s">
        <v>77</v>
      </c>
      <c r="AV799" s="69" t="s">
        <v>75</v>
      </c>
      <c r="AW799" s="69" t="s">
        <v>29</v>
      </c>
      <c r="AX799" s="69" t="s">
        <v>67</v>
      </c>
      <c r="AY799" s="70" t="s">
        <v>155</v>
      </c>
    </row>
    <row r="800" spans="2:65" s="76" customFormat="1" x14ac:dyDescent="0.2">
      <c r="B800" s="75"/>
      <c r="D800" s="64" t="s">
        <v>168</v>
      </c>
      <c r="E800" s="77" t="s">
        <v>18</v>
      </c>
      <c r="F800" s="78" t="s">
        <v>1130</v>
      </c>
      <c r="H800" s="79">
        <v>12.39</v>
      </c>
      <c r="I800" s="80"/>
      <c r="L800" s="75"/>
      <c r="M800" s="81"/>
      <c r="T800" s="82"/>
      <c r="AT800" s="77" t="s">
        <v>168</v>
      </c>
      <c r="AU800" s="77" t="s">
        <v>77</v>
      </c>
      <c r="AV800" s="76" t="s">
        <v>77</v>
      </c>
      <c r="AW800" s="76" t="s">
        <v>29</v>
      </c>
      <c r="AX800" s="76" t="s">
        <v>75</v>
      </c>
      <c r="AY800" s="77" t="s">
        <v>155</v>
      </c>
    </row>
    <row r="801" spans="2:65" s="204" customFormat="1" ht="24.2" customHeight="1" x14ac:dyDescent="0.2">
      <c r="B801" s="203"/>
      <c r="C801" s="57" t="s">
        <v>1131</v>
      </c>
      <c r="D801" s="57" t="s">
        <v>157</v>
      </c>
      <c r="E801" s="58" t="s">
        <v>1132</v>
      </c>
      <c r="F801" s="59" t="s">
        <v>1133</v>
      </c>
      <c r="G801" s="60" t="s">
        <v>234</v>
      </c>
      <c r="H801" s="61">
        <v>31.7</v>
      </c>
      <c r="I801" s="62"/>
      <c r="J801" s="61">
        <f>ROUND(I801*H801,2)</f>
        <v>0</v>
      </c>
      <c r="K801" s="59" t="s">
        <v>161</v>
      </c>
      <c r="L801" s="203"/>
      <c r="M801" s="255" t="s">
        <v>18</v>
      </c>
      <c r="N801" s="256" t="s">
        <v>38</v>
      </c>
      <c r="P801" s="257">
        <f>O801*H801</f>
        <v>0</v>
      </c>
      <c r="Q801" s="257">
        <v>4.0000000000000002E-4</v>
      </c>
      <c r="R801" s="257">
        <f>Q801*H801</f>
        <v>1.268E-2</v>
      </c>
      <c r="S801" s="257">
        <v>0</v>
      </c>
      <c r="T801" s="63">
        <f>S801*H801</f>
        <v>0</v>
      </c>
      <c r="AR801" s="258" t="s">
        <v>273</v>
      </c>
      <c r="AT801" s="258" t="s">
        <v>157</v>
      </c>
      <c r="AU801" s="258" t="s">
        <v>77</v>
      </c>
      <c r="AY801" s="200" t="s">
        <v>155</v>
      </c>
      <c r="BE801" s="259">
        <f>IF(N801="základní",J801,0)</f>
        <v>0</v>
      </c>
      <c r="BF801" s="259">
        <f>IF(N801="snížená",J801,0)</f>
        <v>0</v>
      </c>
      <c r="BG801" s="259">
        <f>IF(N801="zákl. přenesená",J801,0)</f>
        <v>0</v>
      </c>
      <c r="BH801" s="259">
        <f>IF(N801="sníž. přenesená",J801,0)</f>
        <v>0</v>
      </c>
      <c r="BI801" s="259">
        <f>IF(N801="nulová",J801,0)</f>
        <v>0</v>
      </c>
      <c r="BJ801" s="200" t="s">
        <v>75</v>
      </c>
      <c r="BK801" s="259">
        <f>ROUND(I801*H801,2)</f>
        <v>0</v>
      </c>
      <c r="BL801" s="200" t="s">
        <v>273</v>
      </c>
      <c r="BM801" s="258" t="s">
        <v>1134</v>
      </c>
    </row>
    <row r="802" spans="2:65" s="204" customFormat="1" ht="19.5" x14ac:dyDescent="0.2">
      <c r="B802" s="203"/>
      <c r="D802" s="64" t="s">
        <v>164</v>
      </c>
      <c r="F802" s="65" t="s">
        <v>1135</v>
      </c>
      <c r="I802" s="197"/>
      <c r="L802" s="203"/>
      <c r="M802" s="260"/>
      <c r="T802" s="213"/>
      <c r="AT802" s="200" t="s">
        <v>164</v>
      </c>
      <c r="AU802" s="200" t="s">
        <v>77</v>
      </c>
    </row>
    <row r="803" spans="2:65" s="204" customFormat="1" x14ac:dyDescent="0.2">
      <c r="B803" s="203"/>
      <c r="D803" s="66" t="s">
        <v>166</v>
      </c>
      <c r="F803" s="67" t="s">
        <v>1136</v>
      </c>
      <c r="I803" s="197"/>
      <c r="L803" s="203"/>
      <c r="M803" s="260"/>
      <c r="T803" s="213"/>
      <c r="AT803" s="200" t="s">
        <v>166</v>
      </c>
      <c r="AU803" s="200" t="s">
        <v>77</v>
      </c>
    </row>
    <row r="804" spans="2:65" s="69" customFormat="1" x14ac:dyDescent="0.2">
      <c r="B804" s="68"/>
      <c r="D804" s="64" t="s">
        <v>168</v>
      </c>
      <c r="E804" s="70" t="s">
        <v>18</v>
      </c>
      <c r="F804" s="71" t="s">
        <v>390</v>
      </c>
      <c r="H804" s="70" t="s">
        <v>18</v>
      </c>
      <c r="I804" s="72"/>
      <c r="L804" s="68"/>
      <c r="M804" s="73"/>
      <c r="T804" s="74"/>
      <c r="AT804" s="70" t="s">
        <v>168</v>
      </c>
      <c r="AU804" s="70" t="s">
        <v>77</v>
      </c>
      <c r="AV804" s="69" t="s">
        <v>75</v>
      </c>
      <c r="AW804" s="69" t="s">
        <v>29</v>
      </c>
      <c r="AX804" s="69" t="s">
        <v>67</v>
      </c>
      <c r="AY804" s="70" t="s">
        <v>155</v>
      </c>
    </row>
    <row r="805" spans="2:65" s="69" customFormat="1" x14ac:dyDescent="0.2">
      <c r="B805" s="68"/>
      <c r="D805" s="64" t="s">
        <v>168</v>
      </c>
      <c r="E805" s="70" t="s">
        <v>18</v>
      </c>
      <c r="F805" s="71" t="s">
        <v>1129</v>
      </c>
      <c r="H805" s="70" t="s">
        <v>18</v>
      </c>
      <c r="I805" s="72"/>
      <c r="L805" s="68"/>
      <c r="M805" s="73"/>
      <c r="T805" s="74"/>
      <c r="AT805" s="70" t="s">
        <v>168</v>
      </c>
      <c r="AU805" s="70" t="s">
        <v>77</v>
      </c>
      <c r="AV805" s="69" t="s">
        <v>75</v>
      </c>
      <c r="AW805" s="69" t="s">
        <v>29</v>
      </c>
      <c r="AX805" s="69" t="s">
        <v>67</v>
      </c>
      <c r="AY805" s="70" t="s">
        <v>155</v>
      </c>
    </row>
    <row r="806" spans="2:65" s="76" customFormat="1" x14ac:dyDescent="0.2">
      <c r="B806" s="75"/>
      <c r="D806" s="64" t="s">
        <v>168</v>
      </c>
      <c r="E806" s="77" t="s">
        <v>18</v>
      </c>
      <c r="F806" s="78" t="s">
        <v>1137</v>
      </c>
      <c r="H806" s="79">
        <v>20.100000000000001</v>
      </c>
      <c r="I806" s="80"/>
      <c r="L806" s="75"/>
      <c r="M806" s="81"/>
      <c r="T806" s="82"/>
      <c r="AT806" s="77" t="s">
        <v>168</v>
      </c>
      <c r="AU806" s="77" t="s">
        <v>77</v>
      </c>
      <c r="AV806" s="76" t="s">
        <v>77</v>
      </c>
      <c r="AW806" s="76" t="s">
        <v>29</v>
      </c>
      <c r="AX806" s="76" t="s">
        <v>67</v>
      </c>
      <c r="AY806" s="77" t="s">
        <v>155</v>
      </c>
    </row>
    <row r="807" spans="2:65" s="76" customFormat="1" x14ac:dyDescent="0.2">
      <c r="B807" s="75"/>
      <c r="D807" s="64" t="s">
        <v>168</v>
      </c>
      <c r="E807" s="77" t="s">
        <v>18</v>
      </c>
      <c r="F807" s="78" t="s">
        <v>1138</v>
      </c>
      <c r="H807" s="79">
        <v>11.6</v>
      </c>
      <c r="I807" s="80"/>
      <c r="L807" s="75"/>
      <c r="M807" s="81"/>
      <c r="T807" s="82"/>
      <c r="AT807" s="77" t="s">
        <v>168</v>
      </c>
      <c r="AU807" s="77" t="s">
        <v>77</v>
      </c>
      <c r="AV807" s="76" t="s">
        <v>77</v>
      </c>
      <c r="AW807" s="76" t="s">
        <v>29</v>
      </c>
      <c r="AX807" s="76" t="s">
        <v>67</v>
      </c>
      <c r="AY807" s="77" t="s">
        <v>155</v>
      </c>
    </row>
    <row r="808" spans="2:65" s="84" customFormat="1" x14ac:dyDescent="0.2">
      <c r="B808" s="83"/>
      <c r="D808" s="64" t="s">
        <v>168</v>
      </c>
      <c r="E808" s="85" t="s">
        <v>18</v>
      </c>
      <c r="F808" s="86" t="s">
        <v>297</v>
      </c>
      <c r="H808" s="87">
        <v>31.700000000000003</v>
      </c>
      <c r="I808" s="88"/>
      <c r="L808" s="83"/>
      <c r="M808" s="89"/>
      <c r="T808" s="90"/>
      <c r="AT808" s="85" t="s">
        <v>168</v>
      </c>
      <c r="AU808" s="85" t="s">
        <v>77</v>
      </c>
      <c r="AV808" s="84" t="s">
        <v>162</v>
      </c>
      <c r="AW808" s="84" t="s">
        <v>29</v>
      </c>
      <c r="AX808" s="84" t="s">
        <v>75</v>
      </c>
      <c r="AY808" s="85" t="s">
        <v>155</v>
      </c>
    </row>
    <row r="809" spans="2:65" s="204" customFormat="1" ht="33" customHeight="1" x14ac:dyDescent="0.2">
      <c r="B809" s="203"/>
      <c r="C809" s="91" t="s">
        <v>1139</v>
      </c>
      <c r="D809" s="91" t="s">
        <v>487</v>
      </c>
      <c r="E809" s="92" t="s">
        <v>1140</v>
      </c>
      <c r="F809" s="93" t="s">
        <v>1141</v>
      </c>
      <c r="G809" s="94" t="s">
        <v>234</v>
      </c>
      <c r="H809" s="95">
        <v>26.15</v>
      </c>
      <c r="I809" s="96"/>
      <c r="J809" s="95">
        <f>ROUND(I809*H809,2)</f>
        <v>0</v>
      </c>
      <c r="K809" s="93" t="s">
        <v>161</v>
      </c>
      <c r="L809" s="261"/>
      <c r="M809" s="262" t="s">
        <v>18</v>
      </c>
      <c r="N809" s="263" t="s">
        <v>38</v>
      </c>
      <c r="P809" s="257">
        <f>O809*H809</f>
        <v>0</v>
      </c>
      <c r="Q809" s="257">
        <v>4.1999999999999997E-3</v>
      </c>
      <c r="R809" s="257">
        <f>Q809*H809</f>
        <v>0.10982999999999998</v>
      </c>
      <c r="S809" s="257">
        <v>0</v>
      </c>
      <c r="T809" s="63">
        <f>S809*H809</f>
        <v>0</v>
      </c>
      <c r="AR809" s="258" t="s">
        <v>413</v>
      </c>
      <c r="AT809" s="258" t="s">
        <v>487</v>
      </c>
      <c r="AU809" s="258" t="s">
        <v>77</v>
      </c>
      <c r="AY809" s="200" t="s">
        <v>155</v>
      </c>
      <c r="BE809" s="259">
        <f>IF(N809="základní",J809,0)</f>
        <v>0</v>
      </c>
      <c r="BF809" s="259">
        <f>IF(N809="snížená",J809,0)</f>
        <v>0</v>
      </c>
      <c r="BG809" s="259">
        <f>IF(N809="zákl. přenesená",J809,0)</f>
        <v>0</v>
      </c>
      <c r="BH809" s="259">
        <f>IF(N809="sníž. přenesená",J809,0)</f>
        <v>0</v>
      </c>
      <c r="BI809" s="259">
        <f>IF(N809="nulová",J809,0)</f>
        <v>0</v>
      </c>
      <c r="BJ809" s="200" t="s">
        <v>75</v>
      </c>
      <c r="BK809" s="259">
        <f>ROUND(I809*H809,2)</f>
        <v>0</v>
      </c>
      <c r="BL809" s="200" t="s">
        <v>273</v>
      </c>
      <c r="BM809" s="258" t="s">
        <v>1142</v>
      </c>
    </row>
    <row r="810" spans="2:65" s="204" customFormat="1" ht="19.5" x14ac:dyDescent="0.2">
      <c r="B810" s="203"/>
      <c r="D810" s="64" t="s">
        <v>164</v>
      </c>
      <c r="F810" s="65" t="s">
        <v>1141</v>
      </c>
      <c r="I810" s="197"/>
      <c r="L810" s="203"/>
      <c r="M810" s="260"/>
      <c r="T810" s="213"/>
      <c r="AT810" s="200" t="s">
        <v>164</v>
      </c>
      <c r="AU810" s="200" t="s">
        <v>77</v>
      </c>
    </row>
    <row r="811" spans="2:65" s="69" customFormat="1" x14ac:dyDescent="0.2">
      <c r="B811" s="68"/>
      <c r="D811" s="64" t="s">
        <v>168</v>
      </c>
      <c r="E811" s="70" t="s">
        <v>18</v>
      </c>
      <c r="F811" s="71" t="s">
        <v>1143</v>
      </c>
      <c r="H811" s="70" t="s">
        <v>18</v>
      </c>
      <c r="I811" s="72"/>
      <c r="L811" s="68"/>
      <c r="M811" s="73"/>
      <c r="T811" s="74"/>
      <c r="AT811" s="70" t="s">
        <v>168</v>
      </c>
      <c r="AU811" s="70" t="s">
        <v>77</v>
      </c>
      <c r="AV811" s="69" t="s">
        <v>75</v>
      </c>
      <c r="AW811" s="69" t="s">
        <v>29</v>
      </c>
      <c r="AX811" s="69" t="s">
        <v>67</v>
      </c>
      <c r="AY811" s="70" t="s">
        <v>155</v>
      </c>
    </row>
    <row r="812" spans="2:65" s="76" customFormat="1" x14ac:dyDescent="0.2">
      <c r="B812" s="75"/>
      <c r="D812" s="64" t="s">
        <v>168</v>
      </c>
      <c r="E812" s="77" t="s">
        <v>18</v>
      </c>
      <c r="F812" s="78" t="s">
        <v>1144</v>
      </c>
      <c r="H812" s="79">
        <v>26.15</v>
      </c>
      <c r="I812" s="80"/>
      <c r="L812" s="75"/>
      <c r="M812" s="81"/>
      <c r="T812" s="82"/>
      <c r="AT812" s="77" t="s">
        <v>168</v>
      </c>
      <c r="AU812" s="77" t="s">
        <v>77</v>
      </c>
      <c r="AV812" s="76" t="s">
        <v>77</v>
      </c>
      <c r="AW812" s="76" t="s">
        <v>29</v>
      </c>
      <c r="AX812" s="76" t="s">
        <v>75</v>
      </c>
      <c r="AY812" s="77" t="s">
        <v>155</v>
      </c>
    </row>
    <row r="813" spans="2:65" s="204" customFormat="1" ht="24.2" customHeight="1" x14ac:dyDescent="0.2">
      <c r="B813" s="203"/>
      <c r="C813" s="91" t="s">
        <v>1145</v>
      </c>
      <c r="D813" s="91" t="s">
        <v>487</v>
      </c>
      <c r="E813" s="92" t="s">
        <v>1146</v>
      </c>
      <c r="F813" s="93" t="s">
        <v>1147</v>
      </c>
      <c r="G813" s="94" t="s">
        <v>234</v>
      </c>
      <c r="H813" s="95">
        <v>26.15</v>
      </c>
      <c r="I813" s="96"/>
      <c r="J813" s="95">
        <f>ROUND(I813*H813,2)</f>
        <v>0</v>
      </c>
      <c r="K813" s="93" t="s">
        <v>161</v>
      </c>
      <c r="L813" s="261"/>
      <c r="M813" s="262" t="s">
        <v>18</v>
      </c>
      <c r="N813" s="263" t="s">
        <v>38</v>
      </c>
      <c r="P813" s="257">
        <f>O813*H813</f>
        <v>0</v>
      </c>
      <c r="Q813" s="257">
        <v>4.3E-3</v>
      </c>
      <c r="R813" s="257">
        <f>Q813*H813</f>
        <v>0.11244499999999999</v>
      </c>
      <c r="S813" s="257">
        <v>0</v>
      </c>
      <c r="T813" s="63">
        <f>S813*H813</f>
        <v>0</v>
      </c>
      <c r="AR813" s="258" t="s">
        <v>413</v>
      </c>
      <c r="AT813" s="258" t="s">
        <v>487</v>
      </c>
      <c r="AU813" s="258" t="s">
        <v>77</v>
      </c>
      <c r="AY813" s="200" t="s">
        <v>155</v>
      </c>
      <c r="BE813" s="259">
        <f>IF(N813="základní",J813,0)</f>
        <v>0</v>
      </c>
      <c r="BF813" s="259">
        <f>IF(N813="snížená",J813,0)</f>
        <v>0</v>
      </c>
      <c r="BG813" s="259">
        <f>IF(N813="zákl. přenesená",J813,0)</f>
        <v>0</v>
      </c>
      <c r="BH813" s="259">
        <f>IF(N813="sníž. přenesená",J813,0)</f>
        <v>0</v>
      </c>
      <c r="BI813" s="259">
        <f>IF(N813="nulová",J813,0)</f>
        <v>0</v>
      </c>
      <c r="BJ813" s="200" t="s">
        <v>75</v>
      </c>
      <c r="BK813" s="259">
        <f>ROUND(I813*H813,2)</f>
        <v>0</v>
      </c>
      <c r="BL813" s="200" t="s">
        <v>273</v>
      </c>
      <c r="BM813" s="258" t="s">
        <v>1148</v>
      </c>
    </row>
    <row r="814" spans="2:65" s="204" customFormat="1" ht="19.5" x14ac:dyDescent="0.2">
      <c r="B814" s="203"/>
      <c r="D814" s="64" t="s">
        <v>164</v>
      </c>
      <c r="F814" s="65" t="s">
        <v>1147</v>
      </c>
      <c r="I814" s="197"/>
      <c r="L814" s="203"/>
      <c r="M814" s="260"/>
      <c r="T814" s="213"/>
      <c r="AT814" s="200" t="s">
        <v>164</v>
      </c>
      <c r="AU814" s="200" t="s">
        <v>77</v>
      </c>
    </row>
    <row r="815" spans="2:65" s="69" customFormat="1" x14ac:dyDescent="0.2">
      <c r="B815" s="68"/>
      <c r="D815" s="64" t="s">
        <v>168</v>
      </c>
      <c r="E815" s="70" t="s">
        <v>18</v>
      </c>
      <c r="F815" s="71" t="s">
        <v>1143</v>
      </c>
      <c r="H815" s="70" t="s">
        <v>18</v>
      </c>
      <c r="I815" s="72"/>
      <c r="L815" s="68"/>
      <c r="M815" s="73"/>
      <c r="T815" s="74"/>
      <c r="AT815" s="70" t="s">
        <v>168</v>
      </c>
      <c r="AU815" s="70" t="s">
        <v>77</v>
      </c>
      <c r="AV815" s="69" t="s">
        <v>75</v>
      </c>
      <c r="AW815" s="69" t="s">
        <v>29</v>
      </c>
      <c r="AX815" s="69" t="s">
        <v>67</v>
      </c>
      <c r="AY815" s="70" t="s">
        <v>155</v>
      </c>
    </row>
    <row r="816" spans="2:65" s="76" customFormat="1" x14ac:dyDescent="0.2">
      <c r="B816" s="75"/>
      <c r="D816" s="64" t="s">
        <v>168</v>
      </c>
      <c r="E816" s="77" t="s">
        <v>18</v>
      </c>
      <c r="F816" s="78" t="s">
        <v>1144</v>
      </c>
      <c r="H816" s="79">
        <v>26.15</v>
      </c>
      <c r="I816" s="80"/>
      <c r="L816" s="75"/>
      <c r="M816" s="81"/>
      <c r="T816" s="82"/>
      <c r="AT816" s="77" t="s">
        <v>168</v>
      </c>
      <c r="AU816" s="77" t="s">
        <v>77</v>
      </c>
      <c r="AV816" s="76" t="s">
        <v>77</v>
      </c>
      <c r="AW816" s="76" t="s">
        <v>29</v>
      </c>
      <c r="AX816" s="76" t="s">
        <v>75</v>
      </c>
      <c r="AY816" s="77" t="s">
        <v>155</v>
      </c>
    </row>
    <row r="817" spans="2:65" s="204" customFormat="1" ht="24.2" customHeight="1" x14ac:dyDescent="0.2">
      <c r="B817" s="203"/>
      <c r="C817" s="57" t="s">
        <v>1149</v>
      </c>
      <c r="D817" s="57" t="s">
        <v>157</v>
      </c>
      <c r="E817" s="58" t="s">
        <v>1150</v>
      </c>
      <c r="F817" s="59" t="s">
        <v>1151</v>
      </c>
      <c r="G817" s="60" t="s">
        <v>234</v>
      </c>
      <c r="H817" s="61">
        <v>6.19</v>
      </c>
      <c r="I817" s="62"/>
      <c r="J817" s="61">
        <f>ROUND(I817*H817,2)</f>
        <v>0</v>
      </c>
      <c r="K817" s="59" t="s">
        <v>161</v>
      </c>
      <c r="L817" s="203"/>
      <c r="M817" s="255" t="s">
        <v>18</v>
      </c>
      <c r="N817" s="256" t="s">
        <v>38</v>
      </c>
      <c r="P817" s="257">
        <f>O817*H817</f>
        <v>0</v>
      </c>
      <c r="Q817" s="257">
        <v>0</v>
      </c>
      <c r="R817" s="257">
        <f>Q817*H817</f>
        <v>0</v>
      </c>
      <c r="S817" s="257">
        <v>0</v>
      </c>
      <c r="T817" s="63">
        <f>S817*H817</f>
        <v>0</v>
      </c>
      <c r="AR817" s="258" t="s">
        <v>273</v>
      </c>
      <c r="AT817" s="258" t="s">
        <v>157</v>
      </c>
      <c r="AU817" s="258" t="s">
        <v>77</v>
      </c>
      <c r="AY817" s="200" t="s">
        <v>155</v>
      </c>
      <c r="BE817" s="259">
        <f>IF(N817="základní",J817,0)</f>
        <v>0</v>
      </c>
      <c r="BF817" s="259">
        <f>IF(N817="snížená",J817,0)</f>
        <v>0</v>
      </c>
      <c r="BG817" s="259">
        <f>IF(N817="zákl. přenesená",J817,0)</f>
        <v>0</v>
      </c>
      <c r="BH817" s="259">
        <f>IF(N817="sníž. přenesená",J817,0)</f>
        <v>0</v>
      </c>
      <c r="BI817" s="259">
        <f>IF(N817="nulová",J817,0)</f>
        <v>0</v>
      </c>
      <c r="BJ817" s="200" t="s">
        <v>75</v>
      </c>
      <c r="BK817" s="259">
        <f>ROUND(I817*H817,2)</f>
        <v>0</v>
      </c>
      <c r="BL817" s="200" t="s">
        <v>273</v>
      </c>
      <c r="BM817" s="258" t="s">
        <v>1152</v>
      </c>
    </row>
    <row r="818" spans="2:65" s="204" customFormat="1" ht="19.5" x14ac:dyDescent="0.2">
      <c r="B818" s="203"/>
      <c r="D818" s="64" t="s">
        <v>164</v>
      </c>
      <c r="F818" s="65" t="s">
        <v>1153</v>
      </c>
      <c r="I818" s="197"/>
      <c r="L818" s="203"/>
      <c r="M818" s="260"/>
      <c r="T818" s="213"/>
      <c r="AT818" s="200" t="s">
        <v>164</v>
      </c>
      <c r="AU818" s="200" t="s">
        <v>77</v>
      </c>
    </row>
    <row r="819" spans="2:65" s="204" customFormat="1" x14ac:dyDescent="0.2">
      <c r="B819" s="203"/>
      <c r="D819" s="66" t="s">
        <v>166</v>
      </c>
      <c r="F819" s="67" t="s">
        <v>1154</v>
      </c>
      <c r="I819" s="197"/>
      <c r="L819" s="203"/>
      <c r="M819" s="260"/>
      <c r="T819" s="213"/>
      <c r="AT819" s="200" t="s">
        <v>166</v>
      </c>
      <c r="AU819" s="200" t="s">
        <v>77</v>
      </c>
    </row>
    <row r="820" spans="2:65" s="69" customFormat="1" x14ac:dyDescent="0.2">
      <c r="B820" s="68"/>
      <c r="D820" s="64" t="s">
        <v>168</v>
      </c>
      <c r="E820" s="70" t="s">
        <v>18</v>
      </c>
      <c r="F820" s="71" t="s">
        <v>221</v>
      </c>
      <c r="H820" s="70" t="s">
        <v>18</v>
      </c>
      <c r="I820" s="72"/>
      <c r="L820" s="68"/>
      <c r="M820" s="73"/>
      <c r="T820" s="74"/>
      <c r="AT820" s="70" t="s">
        <v>168</v>
      </c>
      <c r="AU820" s="70" t="s">
        <v>77</v>
      </c>
      <c r="AV820" s="69" t="s">
        <v>75</v>
      </c>
      <c r="AW820" s="69" t="s">
        <v>29</v>
      </c>
      <c r="AX820" s="69" t="s">
        <v>67</v>
      </c>
      <c r="AY820" s="70" t="s">
        <v>155</v>
      </c>
    </row>
    <row r="821" spans="2:65" s="76" customFormat="1" x14ac:dyDescent="0.2">
      <c r="B821" s="75"/>
      <c r="D821" s="64" t="s">
        <v>168</v>
      </c>
      <c r="E821" s="77" t="s">
        <v>18</v>
      </c>
      <c r="F821" s="78" t="s">
        <v>1107</v>
      </c>
      <c r="H821" s="79">
        <v>6.19</v>
      </c>
      <c r="I821" s="80"/>
      <c r="L821" s="75"/>
      <c r="M821" s="81"/>
      <c r="T821" s="82"/>
      <c r="AT821" s="77" t="s">
        <v>168</v>
      </c>
      <c r="AU821" s="77" t="s">
        <v>77</v>
      </c>
      <c r="AV821" s="76" t="s">
        <v>77</v>
      </c>
      <c r="AW821" s="76" t="s">
        <v>29</v>
      </c>
      <c r="AX821" s="76" t="s">
        <v>75</v>
      </c>
      <c r="AY821" s="77" t="s">
        <v>155</v>
      </c>
    </row>
    <row r="822" spans="2:65" s="204" customFormat="1" ht="24.2" customHeight="1" x14ac:dyDescent="0.2">
      <c r="B822" s="203"/>
      <c r="C822" s="91" t="s">
        <v>1155</v>
      </c>
      <c r="D822" s="91" t="s">
        <v>487</v>
      </c>
      <c r="E822" s="92" t="s">
        <v>1156</v>
      </c>
      <c r="F822" s="93" t="s">
        <v>1157</v>
      </c>
      <c r="G822" s="94" t="s">
        <v>234</v>
      </c>
      <c r="H822" s="95">
        <v>6.5</v>
      </c>
      <c r="I822" s="96"/>
      <c r="J822" s="95">
        <f>ROUND(I822*H822,2)</f>
        <v>0</v>
      </c>
      <c r="K822" s="93" t="s">
        <v>161</v>
      </c>
      <c r="L822" s="261"/>
      <c r="M822" s="262" t="s">
        <v>18</v>
      </c>
      <c r="N822" s="263" t="s">
        <v>38</v>
      </c>
      <c r="P822" s="257">
        <f>O822*H822</f>
        <v>0</v>
      </c>
      <c r="Q822" s="257">
        <v>5.0000000000000001E-4</v>
      </c>
      <c r="R822" s="257">
        <f>Q822*H822</f>
        <v>3.2500000000000003E-3</v>
      </c>
      <c r="S822" s="257">
        <v>0</v>
      </c>
      <c r="T822" s="63">
        <f>S822*H822</f>
        <v>0</v>
      </c>
      <c r="AR822" s="258" t="s">
        <v>413</v>
      </c>
      <c r="AT822" s="258" t="s">
        <v>487</v>
      </c>
      <c r="AU822" s="258" t="s">
        <v>77</v>
      </c>
      <c r="AY822" s="200" t="s">
        <v>155</v>
      </c>
      <c r="BE822" s="259">
        <f>IF(N822="základní",J822,0)</f>
        <v>0</v>
      </c>
      <c r="BF822" s="259">
        <f>IF(N822="snížená",J822,0)</f>
        <v>0</v>
      </c>
      <c r="BG822" s="259">
        <f>IF(N822="zákl. přenesená",J822,0)</f>
        <v>0</v>
      </c>
      <c r="BH822" s="259">
        <f>IF(N822="sníž. přenesená",J822,0)</f>
        <v>0</v>
      </c>
      <c r="BI822" s="259">
        <f>IF(N822="nulová",J822,0)</f>
        <v>0</v>
      </c>
      <c r="BJ822" s="200" t="s">
        <v>75</v>
      </c>
      <c r="BK822" s="259">
        <f>ROUND(I822*H822,2)</f>
        <v>0</v>
      </c>
      <c r="BL822" s="200" t="s">
        <v>273</v>
      </c>
      <c r="BM822" s="258" t="s">
        <v>1158</v>
      </c>
    </row>
    <row r="823" spans="2:65" s="204" customFormat="1" ht="19.5" x14ac:dyDescent="0.2">
      <c r="B823" s="203"/>
      <c r="D823" s="64" t="s">
        <v>164</v>
      </c>
      <c r="F823" s="65" t="s">
        <v>1157</v>
      </c>
      <c r="I823" s="197"/>
      <c r="L823" s="203"/>
      <c r="M823" s="260"/>
      <c r="T823" s="213"/>
      <c r="AT823" s="200" t="s">
        <v>164</v>
      </c>
      <c r="AU823" s="200" t="s">
        <v>77</v>
      </c>
    </row>
    <row r="824" spans="2:65" s="76" customFormat="1" x14ac:dyDescent="0.2">
      <c r="B824" s="75"/>
      <c r="D824" s="64" t="s">
        <v>168</v>
      </c>
      <c r="E824" s="77" t="s">
        <v>18</v>
      </c>
      <c r="F824" s="78" t="s">
        <v>1159</v>
      </c>
      <c r="H824" s="79">
        <v>6.5</v>
      </c>
      <c r="I824" s="80"/>
      <c r="L824" s="75"/>
      <c r="M824" s="81"/>
      <c r="T824" s="82"/>
      <c r="AT824" s="77" t="s">
        <v>168</v>
      </c>
      <c r="AU824" s="77" t="s">
        <v>77</v>
      </c>
      <c r="AV824" s="76" t="s">
        <v>77</v>
      </c>
      <c r="AW824" s="76" t="s">
        <v>29</v>
      </c>
      <c r="AX824" s="76" t="s">
        <v>75</v>
      </c>
      <c r="AY824" s="77" t="s">
        <v>155</v>
      </c>
    </row>
    <row r="825" spans="2:65" s="204" customFormat="1" ht="37.9" customHeight="1" x14ac:dyDescent="0.2">
      <c r="B825" s="203"/>
      <c r="C825" s="57" t="s">
        <v>1160</v>
      </c>
      <c r="D825" s="57" t="s">
        <v>157</v>
      </c>
      <c r="E825" s="58" t="s">
        <v>1161</v>
      </c>
      <c r="F825" s="59" t="s">
        <v>1162</v>
      </c>
      <c r="G825" s="60" t="s">
        <v>234</v>
      </c>
      <c r="H825" s="61">
        <v>70</v>
      </c>
      <c r="I825" s="62"/>
      <c r="J825" s="61">
        <f>ROUND(I825*H825,2)</f>
        <v>0</v>
      </c>
      <c r="K825" s="59" t="s">
        <v>161</v>
      </c>
      <c r="L825" s="203"/>
      <c r="M825" s="255" t="s">
        <v>18</v>
      </c>
      <c r="N825" s="256" t="s">
        <v>38</v>
      </c>
      <c r="P825" s="257">
        <f>O825*H825</f>
        <v>0</v>
      </c>
      <c r="Q825" s="257">
        <v>3.5000000000000001E-3</v>
      </c>
      <c r="R825" s="257">
        <f>Q825*H825</f>
        <v>0.245</v>
      </c>
      <c r="S825" s="257">
        <v>0</v>
      </c>
      <c r="T825" s="63">
        <f>S825*H825</f>
        <v>0</v>
      </c>
      <c r="AR825" s="258" t="s">
        <v>273</v>
      </c>
      <c r="AT825" s="258" t="s">
        <v>157</v>
      </c>
      <c r="AU825" s="258" t="s">
        <v>77</v>
      </c>
      <c r="AY825" s="200" t="s">
        <v>155</v>
      </c>
      <c r="BE825" s="259">
        <f>IF(N825="základní",J825,0)</f>
        <v>0</v>
      </c>
      <c r="BF825" s="259">
        <f>IF(N825="snížená",J825,0)</f>
        <v>0</v>
      </c>
      <c r="BG825" s="259">
        <f>IF(N825="zákl. přenesená",J825,0)</f>
        <v>0</v>
      </c>
      <c r="BH825" s="259">
        <f>IF(N825="sníž. přenesená",J825,0)</f>
        <v>0</v>
      </c>
      <c r="BI825" s="259">
        <f>IF(N825="nulová",J825,0)</f>
        <v>0</v>
      </c>
      <c r="BJ825" s="200" t="s">
        <v>75</v>
      </c>
      <c r="BK825" s="259">
        <f>ROUND(I825*H825,2)</f>
        <v>0</v>
      </c>
      <c r="BL825" s="200" t="s">
        <v>273</v>
      </c>
      <c r="BM825" s="258" t="s">
        <v>1163</v>
      </c>
    </row>
    <row r="826" spans="2:65" s="204" customFormat="1" ht="19.5" x14ac:dyDescent="0.2">
      <c r="B826" s="203"/>
      <c r="D826" s="64" t="s">
        <v>164</v>
      </c>
      <c r="F826" s="65" t="s">
        <v>1164</v>
      </c>
      <c r="I826" s="197"/>
      <c r="L826" s="203"/>
      <c r="M826" s="260"/>
      <c r="T826" s="213"/>
      <c r="AT826" s="200" t="s">
        <v>164</v>
      </c>
      <c r="AU826" s="200" t="s">
        <v>77</v>
      </c>
    </row>
    <row r="827" spans="2:65" s="204" customFormat="1" x14ac:dyDescent="0.2">
      <c r="B827" s="203"/>
      <c r="D827" s="66" t="s">
        <v>166</v>
      </c>
      <c r="F827" s="67" t="s">
        <v>1165</v>
      </c>
      <c r="I827" s="197"/>
      <c r="L827" s="203"/>
      <c r="M827" s="260"/>
      <c r="T827" s="213"/>
      <c r="AT827" s="200" t="s">
        <v>166</v>
      </c>
      <c r="AU827" s="200" t="s">
        <v>77</v>
      </c>
    </row>
    <row r="828" spans="2:65" s="69" customFormat="1" x14ac:dyDescent="0.2">
      <c r="B828" s="68"/>
      <c r="D828" s="64" t="s">
        <v>168</v>
      </c>
      <c r="E828" s="70" t="s">
        <v>18</v>
      </c>
      <c r="F828" s="71" t="s">
        <v>1166</v>
      </c>
      <c r="H828" s="70" t="s">
        <v>18</v>
      </c>
      <c r="I828" s="72"/>
      <c r="L828" s="68"/>
      <c r="M828" s="73"/>
      <c r="T828" s="74"/>
      <c r="AT828" s="70" t="s">
        <v>168</v>
      </c>
      <c r="AU828" s="70" t="s">
        <v>77</v>
      </c>
      <c r="AV828" s="69" t="s">
        <v>75</v>
      </c>
      <c r="AW828" s="69" t="s">
        <v>29</v>
      </c>
      <c r="AX828" s="69" t="s">
        <v>67</v>
      </c>
      <c r="AY828" s="70" t="s">
        <v>155</v>
      </c>
    </row>
    <row r="829" spans="2:65" s="69" customFormat="1" x14ac:dyDescent="0.2">
      <c r="B829" s="68"/>
      <c r="D829" s="64" t="s">
        <v>168</v>
      </c>
      <c r="E829" s="70" t="s">
        <v>18</v>
      </c>
      <c r="F829" s="71" t="s">
        <v>1167</v>
      </c>
      <c r="H829" s="70" t="s">
        <v>18</v>
      </c>
      <c r="I829" s="72"/>
      <c r="L829" s="68"/>
      <c r="M829" s="73"/>
      <c r="T829" s="74"/>
      <c r="AT829" s="70" t="s">
        <v>168</v>
      </c>
      <c r="AU829" s="70" t="s">
        <v>77</v>
      </c>
      <c r="AV829" s="69" t="s">
        <v>75</v>
      </c>
      <c r="AW829" s="69" t="s">
        <v>29</v>
      </c>
      <c r="AX829" s="69" t="s">
        <v>67</v>
      </c>
      <c r="AY829" s="70" t="s">
        <v>155</v>
      </c>
    </row>
    <row r="830" spans="2:65" s="76" customFormat="1" x14ac:dyDescent="0.2">
      <c r="B830" s="75"/>
      <c r="D830" s="64" t="s">
        <v>168</v>
      </c>
      <c r="E830" s="77" t="s">
        <v>18</v>
      </c>
      <c r="F830" s="78" t="s">
        <v>697</v>
      </c>
      <c r="H830" s="79">
        <v>70</v>
      </c>
      <c r="I830" s="80"/>
      <c r="L830" s="75"/>
      <c r="M830" s="81"/>
      <c r="T830" s="82"/>
      <c r="AT830" s="77" t="s">
        <v>168</v>
      </c>
      <c r="AU830" s="77" t="s">
        <v>77</v>
      </c>
      <c r="AV830" s="76" t="s">
        <v>77</v>
      </c>
      <c r="AW830" s="76" t="s">
        <v>29</v>
      </c>
      <c r="AX830" s="76" t="s">
        <v>75</v>
      </c>
      <c r="AY830" s="77" t="s">
        <v>155</v>
      </c>
    </row>
    <row r="831" spans="2:65" s="204" customFormat="1" ht="33" customHeight="1" x14ac:dyDescent="0.2">
      <c r="B831" s="203"/>
      <c r="C831" s="57" t="s">
        <v>1168</v>
      </c>
      <c r="D831" s="57" t="s">
        <v>157</v>
      </c>
      <c r="E831" s="58" t="s">
        <v>1169</v>
      </c>
      <c r="F831" s="59" t="s">
        <v>1170</v>
      </c>
      <c r="G831" s="60" t="s">
        <v>209</v>
      </c>
      <c r="H831" s="61">
        <v>0.5</v>
      </c>
      <c r="I831" s="62"/>
      <c r="J831" s="61">
        <f>ROUND(I831*H831,2)</f>
        <v>0</v>
      </c>
      <c r="K831" s="59" t="s">
        <v>161</v>
      </c>
      <c r="L831" s="203"/>
      <c r="M831" s="255" t="s">
        <v>18</v>
      </c>
      <c r="N831" s="256" t="s">
        <v>38</v>
      </c>
      <c r="P831" s="257">
        <f>O831*H831</f>
        <v>0</v>
      </c>
      <c r="Q831" s="257">
        <v>0</v>
      </c>
      <c r="R831" s="257">
        <f>Q831*H831</f>
        <v>0</v>
      </c>
      <c r="S831" s="257">
        <v>0</v>
      </c>
      <c r="T831" s="63">
        <f>S831*H831</f>
        <v>0</v>
      </c>
      <c r="AR831" s="258" t="s">
        <v>273</v>
      </c>
      <c r="AT831" s="258" t="s">
        <v>157</v>
      </c>
      <c r="AU831" s="258" t="s">
        <v>77</v>
      </c>
      <c r="AY831" s="200" t="s">
        <v>155</v>
      </c>
      <c r="BE831" s="259">
        <f>IF(N831="základní",J831,0)</f>
        <v>0</v>
      </c>
      <c r="BF831" s="259">
        <f>IF(N831="snížená",J831,0)</f>
        <v>0</v>
      </c>
      <c r="BG831" s="259">
        <f>IF(N831="zákl. přenesená",J831,0)</f>
        <v>0</v>
      </c>
      <c r="BH831" s="259">
        <f>IF(N831="sníž. přenesená",J831,0)</f>
        <v>0</v>
      </c>
      <c r="BI831" s="259">
        <f>IF(N831="nulová",J831,0)</f>
        <v>0</v>
      </c>
      <c r="BJ831" s="200" t="s">
        <v>75</v>
      </c>
      <c r="BK831" s="259">
        <f>ROUND(I831*H831,2)</f>
        <v>0</v>
      </c>
      <c r="BL831" s="200" t="s">
        <v>273</v>
      </c>
      <c r="BM831" s="258" t="s">
        <v>1171</v>
      </c>
    </row>
    <row r="832" spans="2:65" s="204" customFormat="1" ht="29.25" x14ac:dyDescent="0.2">
      <c r="B832" s="203"/>
      <c r="D832" s="64" t="s">
        <v>164</v>
      </c>
      <c r="F832" s="65" t="s">
        <v>1172</v>
      </c>
      <c r="I832" s="197"/>
      <c r="L832" s="203"/>
      <c r="M832" s="260"/>
      <c r="T832" s="213"/>
      <c r="AT832" s="200" t="s">
        <v>164</v>
      </c>
      <c r="AU832" s="200" t="s">
        <v>77</v>
      </c>
    </row>
    <row r="833" spans="2:65" s="204" customFormat="1" x14ac:dyDescent="0.2">
      <c r="B833" s="203"/>
      <c r="D833" s="66" t="s">
        <v>166</v>
      </c>
      <c r="F833" s="67" t="s">
        <v>1173</v>
      </c>
      <c r="I833" s="197"/>
      <c r="L833" s="203"/>
      <c r="M833" s="260"/>
      <c r="T833" s="213"/>
      <c r="AT833" s="200" t="s">
        <v>166</v>
      </c>
      <c r="AU833" s="200" t="s">
        <v>77</v>
      </c>
    </row>
    <row r="834" spans="2:65" s="247" customFormat="1" ht="22.9" customHeight="1" x14ac:dyDescent="0.2">
      <c r="B834" s="246"/>
      <c r="D834" s="54" t="s">
        <v>66</v>
      </c>
      <c r="E834" s="56" t="s">
        <v>1174</v>
      </c>
      <c r="F834" s="56" t="s">
        <v>1175</v>
      </c>
      <c r="I834" s="196"/>
      <c r="J834" s="254">
        <f>BK834</f>
        <v>0</v>
      </c>
      <c r="L834" s="246"/>
      <c r="M834" s="249"/>
      <c r="P834" s="250">
        <f>SUM(P835:P880)</f>
        <v>0</v>
      </c>
      <c r="R834" s="250">
        <f>SUM(R835:R880)</f>
        <v>0.25196999999999997</v>
      </c>
      <c r="T834" s="251">
        <f>SUM(T835:T880)</f>
        <v>0</v>
      </c>
      <c r="AR834" s="54" t="s">
        <v>77</v>
      </c>
      <c r="AT834" s="252" t="s">
        <v>66</v>
      </c>
      <c r="AU834" s="252" t="s">
        <v>75</v>
      </c>
      <c r="AY834" s="54" t="s">
        <v>155</v>
      </c>
      <c r="BK834" s="253">
        <f>SUM(BK835:BK880)</f>
        <v>0</v>
      </c>
    </row>
    <row r="835" spans="2:65" s="204" customFormat="1" ht="24.2" customHeight="1" x14ac:dyDescent="0.2">
      <c r="B835" s="203"/>
      <c r="C835" s="57" t="s">
        <v>1176</v>
      </c>
      <c r="D835" s="57" t="s">
        <v>157</v>
      </c>
      <c r="E835" s="58" t="s">
        <v>1177</v>
      </c>
      <c r="F835" s="59" t="s">
        <v>1178</v>
      </c>
      <c r="G835" s="60" t="s">
        <v>234</v>
      </c>
      <c r="H835" s="61">
        <v>16</v>
      </c>
      <c r="I835" s="62"/>
      <c r="J835" s="61">
        <f>ROUND(I835*H835,2)</f>
        <v>0</v>
      </c>
      <c r="K835" s="59" t="s">
        <v>161</v>
      </c>
      <c r="L835" s="203"/>
      <c r="M835" s="255" t="s">
        <v>18</v>
      </c>
      <c r="N835" s="256" t="s">
        <v>38</v>
      </c>
      <c r="P835" s="257">
        <f>O835*H835</f>
        <v>0</v>
      </c>
      <c r="Q835" s="257">
        <v>0</v>
      </c>
      <c r="R835" s="257">
        <f>Q835*H835</f>
        <v>0</v>
      </c>
      <c r="S835" s="257">
        <v>0</v>
      </c>
      <c r="T835" s="63">
        <f>S835*H835</f>
        <v>0</v>
      </c>
      <c r="AR835" s="258" t="s">
        <v>273</v>
      </c>
      <c r="AT835" s="258" t="s">
        <v>157</v>
      </c>
      <c r="AU835" s="258" t="s">
        <v>77</v>
      </c>
      <c r="AY835" s="200" t="s">
        <v>155</v>
      </c>
      <c r="BE835" s="259">
        <f>IF(N835="základní",J835,0)</f>
        <v>0</v>
      </c>
      <c r="BF835" s="259">
        <f>IF(N835="snížená",J835,0)</f>
        <v>0</v>
      </c>
      <c r="BG835" s="259">
        <f>IF(N835="zákl. přenesená",J835,0)</f>
        <v>0</v>
      </c>
      <c r="BH835" s="259">
        <f>IF(N835="sníž. přenesená",J835,0)</f>
        <v>0</v>
      </c>
      <c r="BI835" s="259">
        <f>IF(N835="nulová",J835,0)</f>
        <v>0</v>
      </c>
      <c r="BJ835" s="200" t="s">
        <v>75</v>
      </c>
      <c r="BK835" s="259">
        <f>ROUND(I835*H835,2)</f>
        <v>0</v>
      </c>
      <c r="BL835" s="200" t="s">
        <v>273</v>
      </c>
      <c r="BM835" s="258" t="s">
        <v>1179</v>
      </c>
    </row>
    <row r="836" spans="2:65" s="204" customFormat="1" ht="19.5" x14ac:dyDescent="0.2">
      <c r="B836" s="203"/>
      <c r="D836" s="64" t="s">
        <v>164</v>
      </c>
      <c r="F836" s="65" t="s">
        <v>1180</v>
      </c>
      <c r="I836" s="197"/>
      <c r="L836" s="203"/>
      <c r="M836" s="260"/>
      <c r="T836" s="213"/>
      <c r="AT836" s="200" t="s">
        <v>164</v>
      </c>
      <c r="AU836" s="200" t="s">
        <v>77</v>
      </c>
    </row>
    <row r="837" spans="2:65" s="204" customFormat="1" x14ac:dyDescent="0.2">
      <c r="B837" s="203"/>
      <c r="D837" s="66" t="s">
        <v>166</v>
      </c>
      <c r="F837" s="67" t="s">
        <v>1181</v>
      </c>
      <c r="I837" s="197"/>
      <c r="L837" s="203"/>
      <c r="M837" s="260"/>
      <c r="T837" s="213"/>
      <c r="AT837" s="200" t="s">
        <v>166</v>
      </c>
      <c r="AU837" s="200" t="s">
        <v>77</v>
      </c>
    </row>
    <row r="838" spans="2:65" s="69" customFormat="1" x14ac:dyDescent="0.2">
      <c r="B838" s="68"/>
      <c r="D838" s="64" t="s">
        <v>168</v>
      </c>
      <c r="E838" s="70" t="s">
        <v>18</v>
      </c>
      <c r="F838" s="71" t="s">
        <v>1182</v>
      </c>
      <c r="H838" s="70" t="s">
        <v>18</v>
      </c>
      <c r="I838" s="72"/>
      <c r="L838" s="68"/>
      <c r="M838" s="73"/>
      <c r="T838" s="74"/>
      <c r="AT838" s="70" t="s">
        <v>168</v>
      </c>
      <c r="AU838" s="70" t="s">
        <v>77</v>
      </c>
      <c r="AV838" s="69" t="s">
        <v>75</v>
      </c>
      <c r="AW838" s="69" t="s">
        <v>29</v>
      </c>
      <c r="AX838" s="69" t="s">
        <v>67</v>
      </c>
      <c r="AY838" s="70" t="s">
        <v>155</v>
      </c>
    </row>
    <row r="839" spans="2:65" s="76" customFormat="1" x14ac:dyDescent="0.2">
      <c r="B839" s="75"/>
      <c r="D839" s="64" t="s">
        <v>168</v>
      </c>
      <c r="E839" s="77" t="s">
        <v>18</v>
      </c>
      <c r="F839" s="78" t="s">
        <v>1183</v>
      </c>
      <c r="H839" s="79">
        <v>16</v>
      </c>
      <c r="I839" s="80"/>
      <c r="L839" s="75"/>
      <c r="M839" s="81"/>
      <c r="T839" s="82"/>
      <c r="AT839" s="77" t="s">
        <v>168</v>
      </c>
      <c r="AU839" s="77" t="s">
        <v>77</v>
      </c>
      <c r="AV839" s="76" t="s">
        <v>77</v>
      </c>
      <c r="AW839" s="76" t="s">
        <v>29</v>
      </c>
      <c r="AX839" s="76" t="s">
        <v>75</v>
      </c>
      <c r="AY839" s="77" t="s">
        <v>155</v>
      </c>
    </row>
    <row r="840" spans="2:65" s="204" customFormat="1" ht="16.5" customHeight="1" x14ac:dyDescent="0.2">
      <c r="B840" s="203"/>
      <c r="C840" s="91" t="s">
        <v>1184</v>
      </c>
      <c r="D840" s="91" t="s">
        <v>487</v>
      </c>
      <c r="E840" s="92" t="s">
        <v>1117</v>
      </c>
      <c r="F840" s="93" t="s">
        <v>1118</v>
      </c>
      <c r="G840" s="94" t="s">
        <v>209</v>
      </c>
      <c r="H840" s="95">
        <v>0.01</v>
      </c>
      <c r="I840" s="96"/>
      <c r="J840" s="95">
        <f>ROUND(I840*H840,2)</f>
        <v>0</v>
      </c>
      <c r="K840" s="93" t="s">
        <v>161</v>
      </c>
      <c r="L840" s="261"/>
      <c r="M840" s="262" t="s">
        <v>18</v>
      </c>
      <c r="N840" s="263" t="s">
        <v>38</v>
      </c>
      <c r="P840" s="257">
        <f>O840*H840</f>
        <v>0</v>
      </c>
      <c r="Q840" s="257">
        <v>1</v>
      </c>
      <c r="R840" s="257">
        <f>Q840*H840</f>
        <v>0.01</v>
      </c>
      <c r="S840" s="257">
        <v>0</v>
      </c>
      <c r="T840" s="63">
        <f>S840*H840</f>
        <v>0</v>
      </c>
      <c r="AR840" s="258" t="s">
        <v>413</v>
      </c>
      <c r="AT840" s="258" t="s">
        <v>487</v>
      </c>
      <c r="AU840" s="258" t="s">
        <v>77</v>
      </c>
      <c r="AY840" s="200" t="s">
        <v>155</v>
      </c>
      <c r="BE840" s="259">
        <f>IF(N840="základní",J840,0)</f>
        <v>0</v>
      </c>
      <c r="BF840" s="259">
        <f>IF(N840="snížená",J840,0)</f>
        <v>0</v>
      </c>
      <c r="BG840" s="259">
        <f>IF(N840="zákl. přenesená",J840,0)</f>
        <v>0</v>
      </c>
      <c r="BH840" s="259">
        <f>IF(N840="sníž. přenesená",J840,0)</f>
        <v>0</v>
      </c>
      <c r="BI840" s="259">
        <f>IF(N840="nulová",J840,0)</f>
        <v>0</v>
      </c>
      <c r="BJ840" s="200" t="s">
        <v>75</v>
      </c>
      <c r="BK840" s="259">
        <f>ROUND(I840*H840,2)</f>
        <v>0</v>
      </c>
      <c r="BL840" s="200" t="s">
        <v>273</v>
      </c>
      <c r="BM840" s="258" t="s">
        <v>1185</v>
      </c>
    </row>
    <row r="841" spans="2:65" s="204" customFormat="1" x14ac:dyDescent="0.2">
      <c r="B841" s="203"/>
      <c r="D841" s="64" t="s">
        <v>164</v>
      </c>
      <c r="F841" s="65" t="s">
        <v>1118</v>
      </c>
      <c r="I841" s="197"/>
      <c r="L841" s="203"/>
      <c r="M841" s="260"/>
      <c r="T841" s="213"/>
      <c r="AT841" s="200" t="s">
        <v>164</v>
      </c>
      <c r="AU841" s="200" t="s">
        <v>77</v>
      </c>
    </row>
    <row r="842" spans="2:65" s="204" customFormat="1" ht="19.5" x14ac:dyDescent="0.2">
      <c r="B842" s="203"/>
      <c r="D842" s="64" t="s">
        <v>1120</v>
      </c>
      <c r="F842" s="98" t="s">
        <v>1121</v>
      </c>
      <c r="I842" s="197"/>
      <c r="L842" s="203"/>
      <c r="M842" s="260"/>
      <c r="T842" s="213"/>
      <c r="AT842" s="200" t="s">
        <v>1120</v>
      </c>
      <c r="AU842" s="200" t="s">
        <v>77</v>
      </c>
    </row>
    <row r="843" spans="2:65" s="76" customFormat="1" x14ac:dyDescent="0.2">
      <c r="B843" s="75"/>
      <c r="D843" s="64" t="s">
        <v>168</v>
      </c>
      <c r="E843" s="77" t="s">
        <v>18</v>
      </c>
      <c r="F843" s="78" t="s">
        <v>6</v>
      </c>
      <c r="H843" s="79">
        <v>0.01</v>
      </c>
      <c r="I843" s="80"/>
      <c r="L843" s="75"/>
      <c r="M843" s="81"/>
      <c r="T843" s="82"/>
      <c r="AT843" s="77" t="s">
        <v>168</v>
      </c>
      <c r="AU843" s="77" t="s">
        <v>77</v>
      </c>
      <c r="AV843" s="76" t="s">
        <v>77</v>
      </c>
      <c r="AW843" s="76" t="s">
        <v>29</v>
      </c>
      <c r="AX843" s="76" t="s">
        <v>75</v>
      </c>
      <c r="AY843" s="77" t="s">
        <v>155</v>
      </c>
    </row>
    <row r="844" spans="2:65" s="204" customFormat="1" ht="24.2" customHeight="1" x14ac:dyDescent="0.2">
      <c r="B844" s="203"/>
      <c r="C844" s="57" t="s">
        <v>1186</v>
      </c>
      <c r="D844" s="57" t="s">
        <v>157</v>
      </c>
      <c r="E844" s="58" t="s">
        <v>1187</v>
      </c>
      <c r="F844" s="59" t="s">
        <v>1188</v>
      </c>
      <c r="G844" s="60" t="s">
        <v>234</v>
      </c>
      <c r="H844" s="61">
        <v>14</v>
      </c>
      <c r="I844" s="62"/>
      <c r="J844" s="61">
        <f>ROUND(I844*H844,2)</f>
        <v>0</v>
      </c>
      <c r="K844" s="59" t="s">
        <v>161</v>
      </c>
      <c r="L844" s="203"/>
      <c r="M844" s="255" t="s">
        <v>18</v>
      </c>
      <c r="N844" s="256" t="s">
        <v>38</v>
      </c>
      <c r="P844" s="257">
        <f>O844*H844</f>
        <v>0</v>
      </c>
      <c r="Q844" s="257">
        <v>0</v>
      </c>
      <c r="R844" s="257">
        <f>Q844*H844</f>
        <v>0</v>
      </c>
      <c r="S844" s="257">
        <v>0</v>
      </c>
      <c r="T844" s="63">
        <f>S844*H844</f>
        <v>0</v>
      </c>
      <c r="AR844" s="258" t="s">
        <v>273</v>
      </c>
      <c r="AT844" s="258" t="s">
        <v>157</v>
      </c>
      <c r="AU844" s="258" t="s">
        <v>77</v>
      </c>
      <c r="AY844" s="200" t="s">
        <v>155</v>
      </c>
      <c r="BE844" s="259">
        <f>IF(N844="základní",J844,0)</f>
        <v>0</v>
      </c>
      <c r="BF844" s="259">
        <f>IF(N844="snížená",J844,0)</f>
        <v>0</v>
      </c>
      <c r="BG844" s="259">
        <f>IF(N844="zákl. přenesená",J844,0)</f>
        <v>0</v>
      </c>
      <c r="BH844" s="259">
        <f>IF(N844="sníž. přenesená",J844,0)</f>
        <v>0</v>
      </c>
      <c r="BI844" s="259">
        <f>IF(N844="nulová",J844,0)</f>
        <v>0</v>
      </c>
      <c r="BJ844" s="200" t="s">
        <v>75</v>
      </c>
      <c r="BK844" s="259">
        <f>ROUND(I844*H844,2)</f>
        <v>0</v>
      </c>
      <c r="BL844" s="200" t="s">
        <v>273</v>
      </c>
      <c r="BM844" s="258" t="s">
        <v>1189</v>
      </c>
    </row>
    <row r="845" spans="2:65" s="204" customFormat="1" ht="19.5" x14ac:dyDescent="0.2">
      <c r="B845" s="203"/>
      <c r="D845" s="64" t="s">
        <v>164</v>
      </c>
      <c r="F845" s="65" t="s">
        <v>1190</v>
      </c>
      <c r="I845" s="197"/>
      <c r="L845" s="203"/>
      <c r="M845" s="260"/>
      <c r="T845" s="213"/>
      <c r="AT845" s="200" t="s">
        <v>164</v>
      </c>
      <c r="AU845" s="200" t="s">
        <v>77</v>
      </c>
    </row>
    <row r="846" spans="2:65" s="204" customFormat="1" x14ac:dyDescent="0.2">
      <c r="B846" s="203"/>
      <c r="D846" s="66" t="s">
        <v>166</v>
      </c>
      <c r="F846" s="67" t="s">
        <v>1191</v>
      </c>
      <c r="I846" s="197"/>
      <c r="L846" s="203"/>
      <c r="M846" s="260"/>
      <c r="T846" s="213"/>
      <c r="AT846" s="200" t="s">
        <v>166</v>
      </c>
      <c r="AU846" s="200" t="s">
        <v>77</v>
      </c>
    </row>
    <row r="847" spans="2:65" s="69" customFormat="1" x14ac:dyDescent="0.2">
      <c r="B847" s="68"/>
      <c r="D847" s="64" t="s">
        <v>168</v>
      </c>
      <c r="E847" s="70" t="s">
        <v>18</v>
      </c>
      <c r="F847" s="71" t="s">
        <v>1182</v>
      </c>
      <c r="H847" s="70" t="s">
        <v>18</v>
      </c>
      <c r="I847" s="72"/>
      <c r="L847" s="68"/>
      <c r="M847" s="73"/>
      <c r="T847" s="74"/>
      <c r="AT847" s="70" t="s">
        <v>168</v>
      </c>
      <c r="AU847" s="70" t="s">
        <v>77</v>
      </c>
      <c r="AV847" s="69" t="s">
        <v>75</v>
      </c>
      <c r="AW847" s="69" t="s">
        <v>29</v>
      </c>
      <c r="AX847" s="69" t="s">
        <v>67</v>
      </c>
      <c r="AY847" s="70" t="s">
        <v>155</v>
      </c>
    </row>
    <row r="848" spans="2:65" s="69" customFormat="1" x14ac:dyDescent="0.2">
      <c r="B848" s="68"/>
      <c r="D848" s="64" t="s">
        <v>168</v>
      </c>
      <c r="E848" s="70" t="s">
        <v>18</v>
      </c>
      <c r="F848" s="71" t="s">
        <v>1192</v>
      </c>
      <c r="H848" s="70" t="s">
        <v>18</v>
      </c>
      <c r="I848" s="72"/>
      <c r="L848" s="68"/>
      <c r="M848" s="73"/>
      <c r="T848" s="74"/>
      <c r="AT848" s="70" t="s">
        <v>168</v>
      </c>
      <c r="AU848" s="70" t="s">
        <v>77</v>
      </c>
      <c r="AV848" s="69" t="s">
        <v>75</v>
      </c>
      <c r="AW848" s="69" t="s">
        <v>29</v>
      </c>
      <c r="AX848" s="69" t="s">
        <v>67</v>
      </c>
      <c r="AY848" s="70" t="s">
        <v>155</v>
      </c>
    </row>
    <row r="849" spans="2:65" s="76" customFormat="1" x14ac:dyDescent="0.2">
      <c r="B849" s="75"/>
      <c r="D849" s="64" t="s">
        <v>168</v>
      </c>
      <c r="E849" s="77" t="s">
        <v>18</v>
      </c>
      <c r="F849" s="78" t="s">
        <v>1193</v>
      </c>
      <c r="H849" s="79">
        <v>14</v>
      </c>
      <c r="I849" s="80"/>
      <c r="L849" s="75"/>
      <c r="M849" s="81"/>
      <c r="T849" s="82"/>
      <c r="AT849" s="77" t="s">
        <v>168</v>
      </c>
      <c r="AU849" s="77" t="s">
        <v>77</v>
      </c>
      <c r="AV849" s="76" t="s">
        <v>77</v>
      </c>
      <c r="AW849" s="76" t="s">
        <v>29</v>
      </c>
      <c r="AX849" s="76" t="s">
        <v>75</v>
      </c>
      <c r="AY849" s="77" t="s">
        <v>155</v>
      </c>
    </row>
    <row r="850" spans="2:65" s="204" customFormat="1" ht="24.2" customHeight="1" x14ac:dyDescent="0.2">
      <c r="B850" s="203"/>
      <c r="C850" s="91" t="s">
        <v>1194</v>
      </c>
      <c r="D850" s="91" t="s">
        <v>487</v>
      </c>
      <c r="E850" s="92" t="s">
        <v>1195</v>
      </c>
      <c r="F850" s="93" t="s">
        <v>1196</v>
      </c>
      <c r="G850" s="94" t="s">
        <v>234</v>
      </c>
      <c r="H850" s="95">
        <v>16.100000000000001</v>
      </c>
      <c r="I850" s="96"/>
      <c r="J850" s="95">
        <f>ROUND(I850*H850,2)</f>
        <v>0</v>
      </c>
      <c r="K850" s="93" t="s">
        <v>161</v>
      </c>
      <c r="L850" s="261"/>
      <c r="M850" s="262" t="s">
        <v>18</v>
      </c>
      <c r="N850" s="263" t="s">
        <v>38</v>
      </c>
      <c r="P850" s="257">
        <f>O850*H850</f>
        <v>0</v>
      </c>
      <c r="Q850" s="257">
        <v>3.0000000000000001E-3</v>
      </c>
      <c r="R850" s="257">
        <f>Q850*H850</f>
        <v>4.8300000000000003E-2</v>
      </c>
      <c r="S850" s="257">
        <v>0</v>
      </c>
      <c r="T850" s="63">
        <f>S850*H850</f>
        <v>0</v>
      </c>
      <c r="AR850" s="258" t="s">
        <v>413</v>
      </c>
      <c r="AT850" s="258" t="s">
        <v>487</v>
      </c>
      <c r="AU850" s="258" t="s">
        <v>77</v>
      </c>
      <c r="AY850" s="200" t="s">
        <v>155</v>
      </c>
      <c r="BE850" s="259">
        <f>IF(N850="základní",J850,0)</f>
        <v>0</v>
      </c>
      <c r="BF850" s="259">
        <f>IF(N850="snížená",J850,0)</f>
        <v>0</v>
      </c>
      <c r="BG850" s="259">
        <f>IF(N850="zákl. přenesená",J850,0)</f>
        <v>0</v>
      </c>
      <c r="BH850" s="259">
        <f>IF(N850="sníž. přenesená",J850,0)</f>
        <v>0</v>
      </c>
      <c r="BI850" s="259">
        <f>IF(N850="nulová",J850,0)</f>
        <v>0</v>
      </c>
      <c r="BJ850" s="200" t="s">
        <v>75</v>
      </c>
      <c r="BK850" s="259">
        <f>ROUND(I850*H850,2)</f>
        <v>0</v>
      </c>
      <c r="BL850" s="200" t="s">
        <v>273</v>
      </c>
      <c r="BM850" s="258" t="s">
        <v>1197</v>
      </c>
    </row>
    <row r="851" spans="2:65" s="204" customFormat="1" x14ac:dyDescent="0.2">
      <c r="B851" s="203"/>
      <c r="D851" s="64" t="s">
        <v>164</v>
      </c>
      <c r="F851" s="65" t="s">
        <v>1196</v>
      </c>
      <c r="I851" s="197"/>
      <c r="L851" s="203"/>
      <c r="M851" s="260"/>
      <c r="T851" s="213"/>
      <c r="AT851" s="200" t="s">
        <v>164</v>
      </c>
      <c r="AU851" s="200" t="s">
        <v>77</v>
      </c>
    </row>
    <row r="852" spans="2:65" s="76" customFormat="1" x14ac:dyDescent="0.2">
      <c r="B852" s="75"/>
      <c r="D852" s="64" t="s">
        <v>168</v>
      </c>
      <c r="E852" s="77" t="s">
        <v>18</v>
      </c>
      <c r="F852" s="78" t="s">
        <v>1198</v>
      </c>
      <c r="H852" s="79">
        <v>16.100000000000001</v>
      </c>
      <c r="I852" s="80"/>
      <c r="L852" s="75"/>
      <c r="M852" s="81"/>
      <c r="T852" s="82"/>
      <c r="AT852" s="77" t="s">
        <v>168</v>
      </c>
      <c r="AU852" s="77" t="s">
        <v>77</v>
      </c>
      <c r="AV852" s="76" t="s">
        <v>77</v>
      </c>
      <c r="AW852" s="76" t="s">
        <v>29</v>
      </c>
      <c r="AX852" s="76" t="s">
        <v>75</v>
      </c>
      <c r="AY852" s="77" t="s">
        <v>155</v>
      </c>
    </row>
    <row r="853" spans="2:65" s="204" customFormat="1" ht="24.2" customHeight="1" x14ac:dyDescent="0.2">
      <c r="B853" s="203"/>
      <c r="C853" s="57" t="s">
        <v>1199</v>
      </c>
      <c r="D853" s="57" t="s">
        <v>157</v>
      </c>
      <c r="E853" s="58" t="s">
        <v>1200</v>
      </c>
      <c r="F853" s="59" t="s">
        <v>1201</v>
      </c>
      <c r="G853" s="60" t="s">
        <v>234</v>
      </c>
      <c r="H853" s="61">
        <v>30</v>
      </c>
      <c r="I853" s="62"/>
      <c r="J853" s="61">
        <f>ROUND(I853*H853,2)</f>
        <v>0</v>
      </c>
      <c r="K853" s="59" t="s">
        <v>161</v>
      </c>
      <c r="L853" s="203"/>
      <c r="M853" s="255" t="s">
        <v>18</v>
      </c>
      <c r="N853" s="256" t="s">
        <v>38</v>
      </c>
      <c r="P853" s="257">
        <f>O853*H853</f>
        <v>0</v>
      </c>
      <c r="Q853" s="257">
        <v>8.8000000000000003E-4</v>
      </c>
      <c r="R853" s="257">
        <f>Q853*H853</f>
        <v>2.64E-2</v>
      </c>
      <c r="S853" s="257">
        <v>0</v>
      </c>
      <c r="T853" s="63">
        <f>S853*H853</f>
        <v>0</v>
      </c>
      <c r="AR853" s="258" t="s">
        <v>273</v>
      </c>
      <c r="AT853" s="258" t="s">
        <v>157</v>
      </c>
      <c r="AU853" s="258" t="s">
        <v>77</v>
      </c>
      <c r="AY853" s="200" t="s">
        <v>155</v>
      </c>
      <c r="BE853" s="259">
        <f>IF(N853="základní",J853,0)</f>
        <v>0</v>
      </c>
      <c r="BF853" s="259">
        <f>IF(N853="snížená",J853,0)</f>
        <v>0</v>
      </c>
      <c r="BG853" s="259">
        <f>IF(N853="zákl. přenesená",J853,0)</f>
        <v>0</v>
      </c>
      <c r="BH853" s="259">
        <f>IF(N853="sníž. přenesená",J853,0)</f>
        <v>0</v>
      </c>
      <c r="BI853" s="259">
        <f>IF(N853="nulová",J853,0)</f>
        <v>0</v>
      </c>
      <c r="BJ853" s="200" t="s">
        <v>75</v>
      </c>
      <c r="BK853" s="259">
        <f>ROUND(I853*H853,2)</f>
        <v>0</v>
      </c>
      <c r="BL853" s="200" t="s">
        <v>273</v>
      </c>
      <c r="BM853" s="258" t="s">
        <v>1202</v>
      </c>
    </row>
    <row r="854" spans="2:65" s="204" customFormat="1" ht="19.5" x14ac:dyDescent="0.2">
      <c r="B854" s="203"/>
      <c r="D854" s="64" t="s">
        <v>164</v>
      </c>
      <c r="F854" s="65" t="s">
        <v>1203</v>
      </c>
      <c r="I854" s="197"/>
      <c r="L854" s="203"/>
      <c r="M854" s="260"/>
      <c r="T854" s="213"/>
      <c r="AT854" s="200" t="s">
        <v>164</v>
      </c>
      <c r="AU854" s="200" t="s">
        <v>77</v>
      </c>
    </row>
    <row r="855" spans="2:65" s="204" customFormat="1" x14ac:dyDescent="0.2">
      <c r="B855" s="203"/>
      <c r="D855" s="66" t="s">
        <v>166</v>
      </c>
      <c r="F855" s="67" t="s">
        <v>1204</v>
      </c>
      <c r="I855" s="197"/>
      <c r="L855" s="203"/>
      <c r="M855" s="260"/>
      <c r="T855" s="213"/>
      <c r="AT855" s="200" t="s">
        <v>166</v>
      </c>
      <c r="AU855" s="200" t="s">
        <v>77</v>
      </c>
    </row>
    <row r="856" spans="2:65" s="69" customFormat="1" x14ac:dyDescent="0.2">
      <c r="B856" s="68"/>
      <c r="D856" s="64" t="s">
        <v>168</v>
      </c>
      <c r="E856" s="70" t="s">
        <v>18</v>
      </c>
      <c r="F856" s="71" t="s">
        <v>1182</v>
      </c>
      <c r="H856" s="70" t="s">
        <v>18</v>
      </c>
      <c r="I856" s="72"/>
      <c r="L856" s="68"/>
      <c r="M856" s="73"/>
      <c r="T856" s="74"/>
      <c r="AT856" s="70" t="s">
        <v>168</v>
      </c>
      <c r="AU856" s="70" t="s">
        <v>77</v>
      </c>
      <c r="AV856" s="69" t="s">
        <v>75</v>
      </c>
      <c r="AW856" s="69" t="s">
        <v>29</v>
      </c>
      <c r="AX856" s="69" t="s">
        <v>67</v>
      </c>
      <c r="AY856" s="70" t="s">
        <v>155</v>
      </c>
    </row>
    <row r="857" spans="2:65" s="69" customFormat="1" x14ac:dyDescent="0.2">
      <c r="B857" s="68"/>
      <c r="D857" s="64" t="s">
        <v>168</v>
      </c>
      <c r="E857" s="70" t="s">
        <v>18</v>
      </c>
      <c r="F857" s="71" t="s">
        <v>1205</v>
      </c>
      <c r="H857" s="70" t="s">
        <v>18</v>
      </c>
      <c r="I857" s="72"/>
      <c r="L857" s="68"/>
      <c r="M857" s="73"/>
      <c r="T857" s="74"/>
      <c r="AT857" s="70" t="s">
        <v>168</v>
      </c>
      <c r="AU857" s="70" t="s">
        <v>77</v>
      </c>
      <c r="AV857" s="69" t="s">
        <v>75</v>
      </c>
      <c r="AW857" s="69" t="s">
        <v>29</v>
      </c>
      <c r="AX857" s="69" t="s">
        <v>67</v>
      </c>
      <c r="AY857" s="70" t="s">
        <v>155</v>
      </c>
    </row>
    <row r="858" spans="2:65" s="76" customFormat="1" x14ac:dyDescent="0.2">
      <c r="B858" s="75"/>
      <c r="D858" s="64" t="s">
        <v>168</v>
      </c>
      <c r="E858" s="77" t="s">
        <v>18</v>
      </c>
      <c r="F858" s="78" t="s">
        <v>1183</v>
      </c>
      <c r="H858" s="79">
        <v>16</v>
      </c>
      <c r="I858" s="80"/>
      <c r="L858" s="75"/>
      <c r="M858" s="81"/>
      <c r="T858" s="82"/>
      <c r="AT858" s="77" t="s">
        <v>168</v>
      </c>
      <c r="AU858" s="77" t="s">
        <v>77</v>
      </c>
      <c r="AV858" s="76" t="s">
        <v>77</v>
      </c>
      <c r="AW858" s="76" t="s">
        <v>29</v>
      </c>
      <c r="AX858" s="76" t="s">
        <v>67</v>
      </c>
      <c r="AY858" s="77" t="s">
        <v>155</v>
      </c>
    </row>
    <row r="859" spans="2:65" s="69" customFormat="1" x14ac:dyDescent="0.2">
      <c r="B859" s="68"/>
      <c r="D859" s="64" t="s">
        <v>168</v>
      </c>
      <c r="E859" s="70" t="s">
        <v>18</v>
      </c>
      <c r="F859" s="71" t="s">
        <v>1206</v>
      </c>
      <c r="H859" s="70" t="s">
        <v>18</v>
      </c>
      <c r="I859" s="72"/>
      <c r="L859" s="68"/>
      <c r="M859" s="73"/>
      <c r="T859" s="74"/>
      <c r="AT859" s="70" t="s">
        <v>168</v>
      </c>
      <c r="AU859" s="70" t="s">
        <v>77</v>
      </c>
      <c r="AV859" s="69" t="s">
        <v>75</v>
      </c>
      <c r="AW859" s="69" t="s">
        <v>29</v>
      </c>
      <c r="AX859" s="69" t="s">
        <v>67</v>
      </c>
      <c r="AY859" s="70" t="s">
        <v>155</v>
      </c>
    </row>
    <row r="860" spans="2:65" s="76" customFormat="1" x14ac:dyDescent="0.2">
      <c r="B860" s="75"/>
      <c r="D860" s="64" t="s">
        <v>168</v>
      </c>
      <c r="E860" s="77" t="s">
        <v>18</v>
      </c>
      <c r="F860" s="78" t="s">
        <v>1193</v>
      </c>
      <c r="H860" s="79">
        <v>14</v>
      </c>
      <c r="I860" s="80"/>
      <c r="L860" s="75"/>
      <c r="M860" s="81"/>
      <c r="T860" s="82"/>
      <c r="AT860" s="77" t="s">
        <v>168</v>
      </c>
      <c r="AU860" s="77" t="s">
        <v>77</v>
      </c>
      <c r="AV860" s="76" t="s">
        <v>77</v>
      </c>
      <c r="AW860" s="76" t="s">
        <v>29</v>
      </c>
      <c r="AX860" s="76" t="s">
        <v>67</v>
      </c>
      <c r="AY860" s="77" t="s">
        <v>155</v>
      </c>
    </row>
    <row r="861" spans="2:65" s="84" customFormat="1" x14ac:dyDescent="0.2">
      <c r="B861" s="83"/>
      <c r="D861" s="64" t="s">
        <v>168</v>
      </c>
      <c r="E861" s="85" t="s">
        <v>18</v>
      </c>
      <c r="F861" s="86" t="s">
        <v>297</v>
      </c>
      <c r="H861" s="87">
        <v>30</v>
      </c>
      <c r="I861" s="88"/>
      <c r="L861" s="83"/>
      <c r="M861" s="89"/>
      <c r="T861" s="90"/>
      <c r="AT861" s="85" t="s">
        <v>168</v>
      </c>
      <c r="AU861" s="85" t="s">
        <v>77</v>
      </c>
      <c r="AV861" s="84" t="s">
        <v>162</v>
      </c>
      <c r="AW861" s="84" t="s">
        <v>29</v>
      </c>
      <c r="AX861" s="84" t="s">
        <v>75</v>
      </c>
      <c r="AY861" s="85" t="s">
        <v>155</v>
      </c>
    </row>
    <row r="862" spans="2:65" s="204" customFormat="1" ht="24.2" customHeight="1" x14ac:dyDescent="0.2">
      <c r="B862" s="203"/>
      <c r="C862" s="57" t="s">
        <v>1207</v>
      </c>
      <c r="D862" s="57" t="s">
        <v>157</v>
      </c>
      <c r="E862" s="58" t="s">
        <v>1208</v>
      </c>
      <c r="F862" s="59" t="s">
        <v>1209</v>
      </c>
      <c r="G862" s="60" t="s">
        <v>234</v>
      </c>
      <c r="H862" s="61">
        <v>14</v>
      </c>
      <c r="I862" s="62"/>
      <c r="J862" s="61">
        <f>ROUND(I862*H862,2)</f>
        <v>0</v>
      </c>
      <c r="K862" s="59" t="s">
        <v>18</v>
      </c>
      <c r="L862" s="203"/>
      <c r="M862" s="255" t="s">
        <v>18</v>
      </c>
      <c r="N862" s="256" t="s">
        <v>38</v>
      </c>
      <c r="P862" s="257">
        <f>O862*H862</f>
        <v>0</v>
      </c>
      <c r="Q862" s="257">
        <v>0</v>
      </c>
      <c r="R862" s="257">
        <f>Q862*H862</f>
        <v>0</v>
      </c>
      <c r="S862" s="257">
        <v>0</v>
      </c>
      <c r="T862" s="63">
        <f>S862*H862</f>
        <v>0</v>
      </c>
      <c r="AR862" s="258" t="s">
        <v>273</v>
      </c>
      <c r="AT862" s="258" t="s">
        <v>157</v>
      </c>
      <c r="AU862" s="258" t="s">
        <v>77</v>
      </c>
      <c r="AY862" s="200" t="s">
        <v>155</v>
      </c>
      <c r="BE862" s="259">
        <f>IF(N862="základní",J862,0)</f>
        <v>0</v>
      </c>
      <c r="BF862" s="259">
        <f>IF(N862="snížená",J862,0)</f>
        <v>0</v>
      </c>
      <c r="BG862" s="259">
        <f>IF(N862="zákl. přenesená",J862,0)</f>
        <v>0</v>
      </c>
      <c r="BH862" s="259">
        <f>IF(N862="sníž. přenesená",J862,0)</f>
        <v>0</v>
      </c>
      <c r="BI862" s="259">
        <f>IF(N862="nulová",J862,0)</f>
        <v>0</v>
      </c>
      <c r="BJ862" s="200" t="s">
        <v>75</v>
      </c>
      <c r="BK862" s="259">
        <f>ROUND(I862*H862,2)</f>
        <v>0</v>
      </c>
      <c r="BL862" s="200" t="s">
        <v>273</v>
      </c>
      <c r="BM862" s="258" t="s">
        <v>1210</v>
      </c>
    </row>
    <row r="863" spans="2:65" s="204" customFormat="1" ht="19.5" x14ac:dyDescent="0.2">
      <c r="B863" s="203"/>
      <c r="D863" s="64" t="s">
        <v>164</v>
      </c>
      <c r="F863" s="65" t="s">
        <v>1209</v>
      </c>
      <c r="I863" s="197"/>
      <c r="L863" s="203"/>
      <c r="M863" s="260"/>
      <c r="T863" s="213"/>
      <c r="AT863" s="200" t="s">
        <v>164</v>
      </c>
      <c r="AU863" s="200" t="s">
        <v>77</v>
      </c>
    </row>
    <row r="864" spans="2:65" s="69" customFormat="1" x14ac:dyDescent="0.2">
      <c r="B864" s="68"/>
      <c r="D864" s="64" t="s">
        <v>168</v>
      </c>
      <c r="E864" s="70" t="s">
        <v>18</v>
      </c>
      <c r="F864" s="71" t="s">
        <v>1206</v>
      </c>
      <c r="H864" s="70" t="s">
        <v>18</v>
      </c>
      <c r="I864" s="72"/>
      <c r="L864" s="68"/>
      <c r="M864" s="73"/>
      <c r="T864" s="74"/>
      <c r="AT864" s="70" t="s">
        <v>168</v>
      </c>
      <c r="AU864" s="70" t="s">
        <v>77</v>
      </c>
      <c r="AV864" s="69" t="s">
        <v>75</v>
      </c>
      <c r="AW864" s="69" t="s">
        <v>29</v>
      </c>
      <c r="AX864" s="69" t="s">
        <v>67</v>
      </c>
      <c r="AY864" s="70" t="s">
        <v>155</v>
      </c>
    </row>
    <row r="865" spans="2:65" s="76" customFormat="1" x14ac:dyDescent="0.2">
      <c r="B865" s="75"/>
      <c r="D865" s="64" t="s">
        <v>168</v>
      </c>
      <c r="E865" s="77" t="s">
        <v>18</v>
      </c>
      <c r="F865" s="78" t="s">
        <v>1193</v>
      </c>
      <c r="H865" s="79">
        <v>14</v>
      </c>
      <c r="I865" s="80"/>
      <c r="L865" s="75"/>
      <c r="M865" s="81"/>
      <c r="T865" s="82"/>
      <c r="AT865" s="77" t="s">
        <v>168</v>
      </c>
      <c r="AU865" s="77" t="s">
        <v>77</v>
      </c>
      <c r="AV865" s="76" t="s">
        <v>77</v>
      </c>
      <c r="AW865" s="76" t="s">
        <v>29</v>
      </c>
      <c r="AX865" s="76" t="s">
        <v>75</v>
      </c>
      <c r="AY865" s="77" t="s">
        <v>155</v>
      </c>
    </row>
    <row r="866" spans="2:65" s="204" customFormat="1" ht="24.2" customHeight="1" x14ac:dyDescent="0.2">
      <c r="B866" s="203"/>
      <c r="C866" s="91" t="s">
        <v>1211</v>
      </c>
      <c r="D866" s="91" t="s">
        <v>487</v>
      </c>
      <c r="E866" s="92" t="s">
        <v>1212</v>
      </c>
      <c r="F866" s="93" t="s">
        <v>1213</v>
      </c>
      <c r="G866" s="94" t="s">
        <v>234</v>
      </c>
      <c r="H866" s="95">
        <v>18.399999999999999</v>
      </c>
      <c r="I866" s="96"/>
      <c r="J866" s="95">
        <f>ROUND(I866*H866,2)</f>
        <v>0</v>
      </c>
      <c r="K866" s="93" t="s">
        <v>161</v>
      </c>
      <c r="L866" s="261"/>
      <c r="M866" s="262" t="s">
        <v>18</v>
      </c>
      <c r="N866" s="263" t="s">
        <v>38</v>
      </c>
      <c r="P866" s="257">
        <f>O866*H866</f>
        <v>0</v>
      </c>
      <c r="Q866" s="257">
        <v>4.4999999999999997E-3</v>
      </c>
      <c r="R866" s="257">
        <f>Q866*H866</f>
        <v>8.2799999999999985E-2</v>
      </c>
      <c r="S866" s="257">
        <v>0</v>
      </c>
      <c r="T866" s="63">
        <f>S866*H866</f>
        <v>0</v>
      </c>
      <c r="AR866" s="258" t="s">
        <v>413</v>
      </c>
      <c r="AT866" s="258" t="s">
        <v>487</v>
      </c>
      <c r="AU866" s="258" t="s">
        <v>77</v>
      </c>
      <c r="AY866" s="200" t="s">
        <v>155</v>
      </c>
      <c r="BE866" s="259">
        <f>IF(N866="základní",J866,0)</f>
        <v>0</v>
      </c>
      <c r="BF866" s="259">
        <f>IF(N866="snížená",J866,0)</f>
        <v>0</v>
      </c>
      <c r="BG866" s="259">
        <f>IF(N866="zákl. přenesená",J866,0)</f>
        <v>0</v>
      </c>
      <c r="BH866" s="259">
        <f>IF(N866="sníž. přenesená",J866,0)</f>
        <v>0</v>
      </c>
      <c r="BI866" s="259">
        <f>IF(N866="nulová",J866,0)</f>
        <v>0</v>
      </c>
      <c r="BJ866" s="200" t="s">
        <v>75</v>
      </c>
      <c r="BK866" s="259">
        <f>ROUND(I866*H866,2)</f>
        <v>0</v>
      </c>
      <c r="BL866" s="200" t="s">
        <v>273</v>
      </c>
      <c r="BM866" s="258" t="s">
        <v>1214</v>
      </c>
    </row>
    <row r="867" spans="2:65" s="204" customFormat="1" ht="19.5" x14ac:dyDescent="0.2">
      <c r="B867" s="203"/>
      <c r="D867" s="64" t="s">
        <v>164</v>
      </c>
      <c r="F867" s="65" t="s">
        <v>1213</v>
      </c>
      <c r="I867" s="197"/>
      <c r="L867" s="203"/>
      <c r="M867" s="260"/>
      <c r="T867" s="213"/>
      <c r="AT867" s="200" t="s">
        <v>164</v>
      </c>
      <c r="AU867" s="200" t="s">
        <v>77</v>
      </c>
    </row>
    <row r="868" spans="2:65" s="69" customFormat="1" x14ac:dyDescent="0.2">
      <c r="B868" s="68"/>
      <c r="D868" s="64" t="s">
        <v>168</v>
      </c>
      <c r="E868" s="70" t="s">
        <v>18</v>
      </c>
      <c r="F868" s="71" t="s">
        <v>1205</v>
      </c>
      <c r="H868" s="70" t="s">
        <v>18</v>
      </c>
      <c r="I868" s="72"/>
      <c r="L868" s="68"/>
      <c r="M868" s="73"/>
      <c r="T868" s="74"/>
      <c r="AT868" s="70" t="s">
        <v>168</v>
      </c>
      <c r="AU868" s="70" t="s">
        <v>77</v>
      </c>
      <c r="AV868" s="69" t="s">
        <v>75</v>
      </c>
      <c r="AW868" s="69" t="s">
        <v>29</v>
      </c>
      <c r="AX868" s="69" t="s">
        <v>67</v>
      </c>
      <c r="AY868" s="70" t="s">
        <v>155</v>
      </c>
    </row>
    <row r="869" spans="2:65" s="76" customFormat="1" x14ac:dyDescent="0.2">
      <c r="B869" s="75"/>
      <c r="D869" s="64" t="s">
        <v>168</v>
      </c>
      <c r="E869" s="77" t="s">
        <v>18</v>
      </c>
      <c r="F869" s="78" t="s">
        <v>1215</v>
      </c>
      <c r="H869" s="79">
        <v>18.399999999999999</v>
      </c>
      <c r="I869" s="80"/>
      <c r="L869" s="75"/>
      <c r="M869" s="81"/>
      <c r="T869" s="82"/>
      <c r="AT869" s="77" t="s">
        <v>168</v>
      </c>
      <c r="AU869" s="77" t="s">
        <v>77</v>
      </c>
      <c r="AV869" s="76" t="s">
        <v>77</v>
      </c>
      <c r="AW869" s="76" t="s">
        <v>29</v>
      </c>
      <c r="AX869" s="76" t="s">
        <v>75</v>
      </c>
      <c r="AY869" s="77" t="s">
        <v>155</v>
      </c>
    </row>
    <row r="870" spans="2:65" s="204" customFormat="1" ht="37.9" customHeight="1" x14ac:dyDescent="0.2">
      <c r="B870" s="203"/>
      <c r="C870" s="91" t="s">
        <v>1216</v>
      </c>
      <c r="D870" s="91" t="s">
        <v>487</v>
      </c>
      <c r="E870" s="92" t="s">
        <v>1217</v>
      </c>
      <c r="F870" s="93" t="s">
        <v>1218</v>
      </c>
      <c r="G870" s="94" t="s">
        <v>234</v>
      </c>
      <c r="H870" s="95">
        <v>16.100000000000001</v>
      </c>
      <c r="I870" s="96"/>
      <c r="J870" s="95">
        <f>ROUND(I870*H870,2)</f>
        <v>0</v>
      </c>
      <c r="K870" s="93" t="s">
        <v>161</v>
      </c>
      <c r="L870" s="261"/>
      <c r="M870" s="262" t="s">
        <v>18</v>
      </c>
      <c r="N870" s="263" t="s">
        <v>38</v>
      </c>
      <c r="P870" s="257">
        <f>O870*H870</f>
        <v>0</v>
      </c>
      <c r="Q870" s="257">
        <v>5.1999999999999998E-3</v>
      </c>
      <c r="R870" s="257">
        <f>Q870*H870</f>
        <v>8.3720000000000003E-2</v>
      </c>
      <c r="S870" s="257">
        <v>0</v>
      </c>
      <c r="T870" s="63">
        <f>S870*H870</f>
        <v>0</v>
      </c>
      <c r="AR870" s="258" t="s">
        <v>413</v>
      </c>
      <c r="AT870" s="258" t="s">
        <v>487</v>
      </c>
      <c r="AU870" s="258" t="s">
        <v>77</v>
      </c>
      <c r="AY870" s="200" t="s">
        <v>155</v>
      </c>
      <c r="BE870" s="259">
        <f>IF(N870="základní",J870,0)</f>
        <v>0</v>
      </c>
      <c r="BF870" s="259">
        <f>IF(N870="snížená",J870,0)</f>
        <v>0</v>
      </c>
      <c r="BG870" s="259">
        <f>IF(N870="zákl. přenesená",J870,0)</f>
        <v>0</v>
      </c>
      <c r="BH870" s="259">
        <f>IF(N870="sníž. přenesená",J870,0)</f>
        <v>0</v>
      </c>
      <c r="BI870" s="259">
        <f>IF(N870="nulová",J870,0)</f>
        <v>0</v>
      </c>
      <c r="BJ870" s="200" t="s">
        <v>75</v>
      </c>
      <c r="BK870" s="259">
        <f>ROUND(I870*H870,2)</f>
        <v>0</v>
      </c>
      <c r="BL870" s="200" t="s">
        <v>273</v>
      </c>
      <c r="BM870" s="258" t="s">
        <v>1219</v>
      </c>
    </row>
    <row r="871" spans="2:65" s="204" customFormat="1" ht="19.5" x14ac:dyDescent="0.2">
      <c r="B871" s="203"/>
      <c r="D871" s="64" t="s">
        <v>164</v>
      </c>
      <c r="F871" s="65" t="s">
        <v>1218</v>
      </c>
      <c r="I871" s="197"/>
      <c r="L871" s="203"/>
      <c r="M871" s="260"/>
      <c r="T871" s="213"/>
      <c r="AT871" s="200" t="s">
        <v>164</v>
      </c>
      <c r="AU871" s="200" t="s">
        <v>77</v>
      </c>
    </row>
    <row r="872" spans="2:65" s="76" customFormat="1" x14ac:dyDescent="0.2">
      <c r="B872" s="75"/>
      <c r="D872" s="64" t="s">
        <v>168</v>
      </c>
      <c r="E872" s="77" t="s">
        <v>18</v>
      </c>
      <c r="F872" s="78" t="s">
        <v>1198</v>
      </c>
      <c r="H872" s="79">
        <v>16.100000000000001</v>
      </c>
      <c r="I872" s="80"/>
      <c r="L872" s="75"/>
      <c r="M872" s="81"/>
      <c r="T872" s="82"/>
      <c r="AT872" s="77" t="s">
        <v>168</v>
      </c>
      <c r="AU872" s="77" t="s">
        <v>77</v>
      </c>
      <c r="AV872" s="76" t="s">
        <v>77</v>
      </c>
      <c r="AW872" s="76" t="s">
        <v>29</v>
      </c>
      <c r="AX872" s="76" t="s">
        <v>75</v>
      </c>
      <c r="AY872" s="77" t="s">
        <v>155</v>
      </c>
    </row>
    <row r="873" spans="2:65" s="204" customFormat="1" ht="16.5" customHeight="1" x14ac:dyDescent="0.2">
      <c r="B873" s="203"/>
      <c r="C873" s="57" t="s">
        <v>1220</v>
      </c>
      <c r="D873" s="57" t="s">
        <v>157</v>
      </c>
      <c r="E873" s="58" t="s">
        <v>1221</v>
      </c>
      <c r="F873" s="59" t="s">
        <v>1222</v>
      </c>
      <c r="G873" s="60" t="s">
        <v>322</v>
      </c>
      <c r="H873" s="61">
        <v>1</v>
      </c>
      <c r="I873" s="62"/>
      <c r="J873" s="61">
        <f>ROUND(I873*H873,2)</f>
        <v>0</v>
      </c>
      <c r="K873" s="59" t="s">
        <v>161</v>
      </c>
      <c r="L873" s="203"/>
      <c r="M873" s="255" t="s">
        <v>18</v>
      </c>
      <c r="N873" s="256" t="s">
        <v>38</v>
      </c>
      <c r="P873" s="257">
        <f>O873*H873</f>
        <v>0</v>
      </c>
      <c r="Q873" s="257">
        <v>5.0000000000000002E-5</v>
      </c>
      <c r="R873" s="257">
        <f>Q873*H873</f>
        <v>5.0000000000000002E-5</v>
      </c>
      <c r="S873" s="257">
        <v>0</v>
      </c>
      <c r="T873" s="63">
        <f>S873*H873</f>
        <v>0</v>
      </c>
      <c r="AR873" s="258" t="s">
        <v>273</v>
      </c>
      <c r="AT873" s="258" t="s">
        <v>157</v>
      </c>
      <c r="AU873" s="258" t="s">
        <v>77</v>
      </c>
      <c r="AY873" s="200" t="s">
        <v>155</v>
      </c>
      <c r="BE873" s="259">
        <f>IF(N873="základní",J873,0)</f>
        <v>0</v>
      </c>
      <c r="BF873" s="259">
        <f>IF(N873="snížená",J873,0)</f>
        <v>0</v>
      </c>
      <c r="BG873" s="259">
        <f>IF(N873="zákl. přenesená",J873,0)</f>
        <v>0</v>
      </c>
      <c r="BH873" s="259">
        <f>IF(N873="sníž. přenesená",J873,0)</f>
        <v>0</v>
      </c>
      <c r="BI873" s="259">
        <f>IF(N873="nulová",J873,0)</f>
        <v>0</v>
      </c>
      <c r="BJ873" s="200" t="s">
        <v>75</v>
      </c>
      <c r="BK873" s="259">
        <f>ROUND(I873*H873,2)</f>
        <v>0</v>
      </c>
      <c r="BL873" s="200" t="s">
        <v>273</v>
      </c>
      <c r="BM873" s="258" t="s">
        <v>1223</v>
      </c>
    </row>
    <row r="874" spans="2:65" s="204" customFormat="1" ht="29.25" x14ac:dyDescent="0.2">
      <c r="B874" s="203"/>
      <c r="D874" s="64" t="s">
        <v>164</v>
      </c>
      <c r="F874" s="65" t="s">
        <v>1224</v>
      </c>
      <c r="I874" s="197"/>
      <c r="L874" s="203"/>
      <c r="M874" s="260"/>
      <c r="T874" s="213"/>
      <c r="AT874" s="200" t="s">
        <v>164</v>
      </c>
      <c r="AU874" s="200" t="s">
        <v>77</v>
      </c>
    </row>
    <row r="875" spans="2:65" s="204" customFormat="1" x14ac:dyDescent="0.2">
      <c r="B875" s="203"/>
      <c r="D875" s="66" t="s">
        <v>166</v>
      </c>
      <c r="F875" s="67" t="s">
        <v>1225</v>
      </c>
      <c r="I875" s="197"/>
      <c r="L875" s="203"/>
      <c r="M875" s="260"/>
      <c r="T875" s="213"/>
      <c r="AT875" s="200" t="s">
        <v>166</v>
      </c>
      <c r="AU875" s="200" t="s">
        <v>77</v>
      </c>
    </row>
    <row r="876" spans="2:65" s="204" customFormat="1" ht="24.2" customHeight="1" x14ac:dyDescent="0.2">
      <c r="B876" s="203"/>
      <c r="C876" s="91" t="s">
        <v>1226</v>
      </c>
      <c r="D876" s="91" t="s">
        <v>487</v>
      </c>
      <c r="E876" s="92" t="s">
        <v>1227</v>
      </c>
      <c r="F876" s="93" t="s">
        <v>1228</v>
      </c>
      <c r="G876" s="94" t="s">
        <v>322</v>
      </c>
      <c r="H876" s="95">
        <v>1</v>
      </c>
      <c r="I876" s="96"/>
      <c r="J876" s="95">
        <f>ROUND(I876*H876,2)</f>
        <v>0</v>
      </c>
      <c r="K876" s="93" t="s">
        <v>161</v>
      </c>
      <c r="L876" s="261"/>
      <c r="M876" s="262" t="s">
        <v>18</v>
      </c>
      <c r="N876" s="263" t="s">
        <v>38</v>
      </c>
      <c r="P876" s="257">
        <f>O876*H876</f>
        <v>0</v>
      </c>
      <c r="Q876" s="257">
        <v>6.9999999999999999E-4</v>
      </c>
      <c r="R876" s="257">
        <f>Q876*H876</f>
        <v>6.9999999999999999E-4</v>
      </c>
      <c r="S876" s="257">
        <v>0</v>
      </c>
      <c r="T876" s="63">
        <f>S876*H876</f>
        <v>0</v>
      </c>
      <c r="AR876" s="258" t="s">
        <v>413</v>
      </c>
      <c r="AT876" s="258" t="s">
        <v>487</v>
      </c>
      <c r="AU876" s="258" t="s">
        <v>77</v>
      </c>
      <c r="AY876" s="200" t="s">
        <v>155</v>
      </c>
      <c r="BE876" s="259">
        <f>IF(N876="základní",J876,0)</f>
        <v>0</v>
      </c>
      <c r="BF876" s="259">
        <f>IF(N876="snížená",J876,0)</f>
        <v>0</v>
      </c>
      <c r="BG876" s="259">
        <f>IF(N876="zákl. přenesená",J876,0)</f>
        <v>0</v>
      </c>
      <c r="BH876" s="259">
        <f>IF(N876="sníž. přenesená",J876,0)</f>
        <v>0</v>
      </c>
      <c r="BI876" s="259">
        <f>IF(N876="nulová",J876,0)</f>
        <v>0</v>
      </c>
      <c r="BJ876" s="200" t="s">
        <v>75</v>
      </c>
      <c r="BK876" s="259">
        <f>ROUND(I876*H876,2)</f>
        <v>0</v>
      </c>
      <c r="BL876" s="200" t="s">
        <v>273</v>
      </c>
      <c r="BM876" s="258" t="s">
        <v>1229</v>
      </c>
    </row>
    <row r="877" spans="2:65" s="204" customFormat="1" x14ac:dyDescent="0.2">
      <c r="B877" s="203"/>
      <c r="D877" s="64" t="s">
        <v>164</v>
      </c>
      <c r="F877" s="65" t="s">
        <v>1228</v>
      </c>
      <c r="I877" s="197"/>
      <c r="L877" s="203"/>
      <c r="M877" s="260"/>
      <c r="T877" s="213"/>
      <c r="AT877" s="200" t="s">
        <v>164</v>
      </c>
      <c r="AU877" s="200" t="s">
        <v>77</v>
      </c>
    </row>
    <row r="878" spans="2:65" s="204" customFormat="1" ht="24.2" customHeight="1" x14ac:dyDescent="0.2">
      <c r="B878" s="203"/>
      <c r="C878" s="57" t="s">
        <v>1230</v>
      </c>
      <c r="D878" s="57" t="s">
        <v>157</v>
      </c>
      <c r="E878" s="58" t="s">
        <v>1231</v>
      </c>
      <c r="F878" s="59" t="s">
        <v>1232</v>
      </c>
      <c r="G878" s="60" t="s">
        <v>209</v>
      </c>
      <c r="H878" s="61">
        <v>0.25</v>
      </c>
      <c r="I878" s="62"/>
      <c r="J878" s="61">
        <f>ROUND(I878*H878,2)</f>
        <v>0</v>
      </c>
      <c r="K878" s="59" t="s">
        <v>161</v>
      </c>
      <c r="L878" s="203"/>
      <c r="M878" s="255" t="s">
        <v>18</v>
      </c>
      <c r="N878" s="256" t="s">
        <v>38</v>
      </c>
      <c r="P878" s="257">
        <f>O878*H878</f>
        <v>0</v>
      </c>
      <c r="Q878" s="257">
        <v>0</v>
      </c>
      <c r="R878" s="257">
        <f>Q878*H878</f>
        <v>0</v>
      </c>
      <c r="S878" s="257">
        <v>0</v>
      </c>
      <c r="T878" s="63">
        <f>S878*H878</f>
        <v>0</v>
      </c>
      <c r="AR878" s="258" t="s">
        <v>273</v>
      </c>
      <c r="AT878" s="258" t="s">
        <v>157</v>
      </c>
      <c r="AU878" s="258" t="s">
        <v>77</v>
      </c>
      <c r="AY878" s="200" t="s">
        <v>155</v>
      </c>
      <c r="BE878" s="259">
        <f>IF(N878="základní",J878,0)</f>
        <v>0</v>
      </c>
      <c r="BF878" s="259">
        <f>IF(N878="snížená",J878,0)</f>
        <v>0</v>
      </c>
      <c r="BG878" s="259">
        <f>IF(N878="zákl. přenesená",J878,0)</f>
        <v>0</v>
      </c>
      <c r="BH878" s="259">
        <f>IF(N878="sníž. přenesená",J878,0)</f>
        <v>0</v>
      </c>
      <c r="BI878" s="259">
        <f>IF(N878="nulová",J878,0)</f>
        <v>0</v>
      </c>
      <c r="BJ878" s="200" t="s">
        <v>75</v>
      </c>
      <c r="BK878" s="259">
        <f>ROUND(I878*H878,2)</f>
        <v>0</v>
      </c>
      <c r="BL878" s="200" t="s">
        <v>273</v>
      </c>
      <c r="BM878" s="258" t="s">
        <v>1233</v>
      </c>
    </row>
    <row r="879" spans="2:65" s="204" customFormat="1" ht="29.25" x14ac:dyDescent="0.2">
      <c r="B879" s="203"/>
      <c r="D879" s="64" t="s">
        <v>164</v>
      </c>
      <c r="F879" s="65" t="s">
        <v>1234</v>
      </c>
      <c r="I879" s="197"/>
      <c r="L879" s="203"/>
      <c r="M879" s="260"/>
      <c r="T879" s="213"/>
      <c r="AT879" s="200" t="s">
        <v>164</v>
      </c>
      <c r="AU879" s="200" t="s">
        <v>77</v>
      </c>
    </row>
    <row r="880" spans="2:65" s="204" customFormat="1" x14ac:dyDescent="0.2">
      <c r="B880" s="203"/>
      <c r="D880" s="66" t="s">
        <v>166</v>
      </c>
      <c r="F880" s="67" t="s">
        <v>1235</v>
      </c>
      <c r="I880" s="197"/>
      <c r="L880" s="203"/>
      <c r="M880" s="260"/>
      <c r="T880" s="213"/>
      <c r="AT880" s="200" t="s">
        <v>166</v>
      </c>
      <c r="AU880" s="200" t="s">
        <v>77</v>
      </c>
    </row>
    <row r="881" spans="2:65" s="247" customFormat="1" ht="22.9" customHeight="1" x14ac:dyDescent="0.2">
      <c r="B881" s="246"/>
      <c r="D881" s="54" t="s">
        <v>66</v>
      </c>
      <c r="E881" s="56" t="s">
        <v>1236</v>
      </c>
      <c r="F881" s="56" t="s">
        <v>1237</v>
      </c>
      <c r="I881" s="196"/>
      <c r="J881" s="254">
        <f>BK881</f>
        <v>0</v>
      </c>
      <c r="L881" s="246"/>
      <c r="M881" s="249"/>
      <c r="P881" s="250">
        <f>SUM(P882:P929)</f>
        <v>0</v>
      </c>
      <c r="R881" s="250">
        <f>SUM(R882:R929)</f>
        <v>2.30852E-2</v>
      </c>
      <c r="T881" s="251">
        <f>SUM(T882:T929)</f>
        <v>0</v>
      </c>
      <c r="AR881" s="54" t="s">
        <v>77</v>
      </c>
      <c r="AT881" s="252" t="s">
        <v>66</v>
      </c>
      <c r="AU881" s="252" t="s">
        <v>75</v>
      </c>
      <c r="AY881" s="54" t="s">
        <v>155</v>
      </c>
      <c r="BK881" s="253">
        <f>SUM(BK882:BK929)</f>
        <v>0</v>
      </c>
    </row>
    <row r="882" spans="2:65" s="204" customFormat="1" ht="24.2" customHeight="1" x14ac:dyDescent="0.2">
      <c r="B882" s="203"/>
      <c r="C882" s="57" t="s">
        <v>1238</v>
      </c>
      <c r="D882" s="57" t="s">
        <v>157</v>
      </c>
      <c r="E882" s="58" t="s">
        <v>1239</v>
      </c>
      <c r="F882" s="59" t="s">
        <v>1240</v>
      </c>
      <c r="G882" s="60" t="s">
        <v>234</v>
      </c>
      <c r="H882" s="61">
        <v>18.43</v>
      </c>
      <c r="I882" s="62"/>
      <c r="J882" s="61">
        <f>ROUND(I882*H882,2)</f>
        <v>0</v>
      </c>
      <c r="K882" s="59" t="s">
        <v>161</v>
      </c>
      <c r="L882" s="203"/>
      <c r="M882" s="255" t="s">
        <v>18</v>
      </c>
      <c r="N882" s="256" t="s">
        <v>38</v>
      </c>
      <c r="P882" s="257">
        <f>O882*H882</f>
        <v>0</v>
      </c>
      <c r="Q882" s="257">
        <v>0</v>
      </c>
      <c r="R882" s="257">
        <f>Q882*H882</f>
        <v>0</v>
      </c>
      <c r="S882" s="257">
        <v>0</v>
      </c>
      <c r="T882" s="63">
        <f>S882*H882</f>
        <v>0</v>
      </c>
      <c r="AR882" s="258" t="s">
        <v>273</v>
      </c>
      <c r="AT882" s="258" t="s">
        <v>157</v>
      </c>
      <c r="AU882" s="258" t="s">
        <v>77</v>
      </c>
      <c r="AY882" s="200" t="s">
        <v>155</v>
      </c>
      <c r="BE882" s="259">
        <f>IF(N882="základní",J882,0)</f>
        <v>0</v>
      </c>
      <c r="BF882" s="259">
        <f>IF(N882="snížená",J882,0)</f>
        <v>0</v>
      </c>
      <c r="BG882" s="259">
        <f>IF(N882="zákl. přenesená",J882,0)</f>
        <v>0</v>
      </c>
      <c r="BH882" s="259">
        <f>IF(N882="sníž. přenesená",J882,0)</f>
        <v>0</v>
      </c>
      <c r="BI882" s="259">
        <f>IF(N882="nulová",J882,0)</f>
        <v>0</v>
      </c>
      <c r="BJ882" s="200" t="s">
        <v>75</v>
      </c>
      <c r="BK882" s="259">
        <f>ROUND(I882*H882,2)</f>
        <v>0</v>
      </c>
      <c r="BL882" s="200" t="s">
        <v>273</v>
      </c>
      <c r="BM882" s="258" t="s">
        <v>1241</v>
      </c>
    </row>
    <row r="883" spans="2:65" s="204" customFormat="1" ht="19.5" x14ac:dyDescent="0.2">
      <c r="B883" s="203"/>
      <c r="D883" s="64" t="s">
        <v>164</v>
      </c>
      <c r="F883" s="65" t="s">
        <v>1242</v>
      </c>
      <c r="I883" s="197"/>
      <c r="L883" s="203"/>
      <c r="M883" s="260"/>
      <c r="T883" s="213"/>
      <c r="AT883" s="200" t="s">
        <v>164</v>
      </c>
      <c r="AU883" s="200" t="s">
        <v>77</v>
      </c>
    </row>
    <row r="884" spans="2:65" s="204" customFormat="1" x14ac:dyDescent="0.2">
      <c r="B884" s="203"/>
      <c r="D884" s="66" t="s">
        <v>166</v>
      </c>
      <c r="F884" s="67" t="s">
        <v>1243</v>
      </c>
      <c r="I884" s="197"/>
      <c r="L884" s="203"/>
      <c r="M884" s="260"/>
      <c r="T884" s="213"/>
      <c r="AT884" s="200" t="s">
        <v>166</v>
      </c>
      <c r="AU884" s="200" t="s">
        <v>77</v>
      </c>
    </row>
    <row r="885" spans="2:65" s="69" customFormat="1" x14ac:dyDescent="0.2">
      <c r="B885" s="68"/>
      <c r="D885" s="64" t="s">
        <v>168</v>
      </c>
      <c r="E885" s="70" t="s">
        <v>18</v>
      </c>
      <c r="F885" s="71" t="s">
        <v>1244</v>
      </c>
      <c r="H885" s="70" t="s">
        <v>18</v>
      </c>
      <c r="I885" s="72"/>
      <c r="L885" s="68"/>
      <c r="M885" s="73"/>
      <c r="T885" s="74"/>
      <c r="AT885" s="70" t="s">
        <v>168</v>
      </c>
      <c r="AU885" s="70" t="s">
        <v>77</v>
      </c>
      <c r="AV885" s="69" t="s">
        <v>75</v>
      </c>
      <c r="AW885" s="69" t="s">
        <v>29</v>
      </c>
      <c r="AX885" s="69" t="s">
        <v>67</v>
      </c>
      <c r="AY885" s="70" t="s">
        <v>155</v>
      </c>
    </row>
    <row r="886" spans="2:65" s="69" customFormat="1" x14ac:dyDescent="0.2">
      <c r="B886" s="68"/>
      <c r="D886" s="64" t="s">
        <v>168</v>
      </c>
      <c r="E886" s="70" t="s">
        <v>18</v>
      </c>
      <c r="F886" s="71" t="s">
        <v>684</v>
      </c>
      <c r="H886" s="70" t="s">
        <v>18</v>
      </c>
      <c r="I886" s="72"/>
      <c r="L886" s="68"/>
      <c r="M886" s="73"/>
      <c r="T886" s="74"/>
      <c r="AT886" s="70" t="s">
        <v>168</v>
      </c>
      <c r="AU886" s="70" t="s">
        <v>77</v>
      </c>
      <c r="AV886" s="69" t="s">
        <v>75</v>
      </c>
      <c r="AW886" s="69" t="s">
        <v>29</v>
      </c>
      <c r="AX886" s="69" t="s">
        <v>67</v>
      </c>
      <c r="AY886" s="70" t="s">
        <v>155</v>
      </c>
    </row>
    <row r="887" spans="2:65" s="69" customFormat="1" x14ac:dyDescent="0.2">
      <c r="B887" s="68"/>
      <c r="D887" s="64" t="s">
        <v>168</v>
      </c>
      <c r="E887" s="70" t="s">
        <v>18</v>
      </c>
      <c r="F887" s="71" t="s">
        <v>685</v>
      </c>
      <c r="H887" s="70" t="s">
        <v>18</v>
      </c>
      <c r="I887" s="72"/>
      <c r="L887" s="68"/>
      <c r="M887" s="73"/>
      <c r="T887" s="74"/>
      <c r="AT887" s="70" t="s">
        <v>168</v>
      </c>
      <c r="AU887" s="70" t="s">
        <v>77</v>
      </c>
      <c r="AV887" s="69" t="s">
        <v>75</v>
      </c>
      <c r="AW887" s="69" t="s">
        <v>29</v>
      </c>
      <c r="AX887" s="69" t="s">
        <v>67</v>
      </c>
      <c r="AY887" s="70" t="s">
        <v>155</v>
      </c>
    </row>
    <row r="888" spans="2:65" s="76" customFormat="1" x14ac:dyDescent="0.2">
      <c r="B888" s="75"/>
      <c r="D888" s="64" t="s">
        <v>168</v>
      </c>
      <c r="E888" s="77" t="s">
        <v>18</v>
      </c>
      <c r="F888" s="78" t="s">
        <v>686</v>
      </c>
      <c r="H888" s="79">
        <v>6.73</v>
      </c>
      <c r="I888" s="80"/>
      <c r="L888" s="75"/>
      <c r="M888" s="81"/>
      <c r="T888" s="82"/>
      <c r="AT888" s="77" t="s">
        <v>168</v>
      </c>
      <c r="AU888" s="77" t="s">
        <v>77</v>
      </c>
      <c r="AV888" s="76" t="s">
        <v>77</v>
      </c>
      <c r="AW888" s="76" t="s">
        <v>29</v>
      </c>
      <c r="AX888" s="76" t="s">
        <v>67</v>
      </c>
      <c r="AY888" s="77" t="s">
        <v>155</v>
      </c>
    </row>
    <row r="889" spans="2:65" s="69" customFormat="1" x14ac:dyDescent="0.2">
      <c r="B889" s="68"/>
      <c r="D889" s="64" t="s">
        <v>168</v>
      </c>
      <c r="E889" s="70" t="s">
        <v>18</v>
      </c>
      <c r="F889" s="71" t="s">
        <v>687</v>
      </c>
      <c r="H889" s="70" t="s">
        <v>18</v>
      </c>
      <c r="I889" s="72"/>
      <c r="L889" s="68"/>
      <c r="M889" s="73"/>
      <c r="T889" s="74"/>
      <c r="AT889" s="70" t="s">
        <v>168</v>
      </c>
      <c r="AU889" s="70" t="s">
        <v>77</v>
      </c>
      <c r="AV889" s="69" t="s">
        <v>75</v>
      </c>
      <c r="AW889" s="69" t="s">
        <v>29</v>
      </c>
      <c r="AX889" s="69" t="s">
        <v>67</v>
      </c>
      <c r="AY889" s="70" t="s">
        <v>155</v>
      </c>
    </row>
    <row r="890" spans="2:65" s="76" customFormat="1" x14ac:dyDescent="0.2">
      <c r="B890" s="75"/>
      <c r="D890" s="64" t="s">
        <v>168</v>
      </c>
      <c r="E890" s="77" t="s">
        <v>18</v>
      </c>
      <c r="F890" s="78" t="s">
        <v>688</v>
      </c>
      <c r="H890" s="79">
        <v>5.85</v>
      </c>
      <c r="I890" s="80"/>
      <c r="L890" s="75"/>
      <c r="M890" s="81"/>
      <c r="T890" s="82"/>
      <c r="AT890" s="77" t="s">
        <v>168</v>
      </c>
      <c r="AU890" s="77" t="s">
        <v>77</v>
      </c>
      <c r="AV890" s="76" t="s">
        <v>77</v>
      </c>
      <c r="AW890" s="76" t="s">
        <v>29</v>
      </c>
      <c r="AX890" s="76" t="s">
        <v>67</v>
      </c>
      <c r="AY890" s="77" t="s">
        <v>155</v>
      </c>
    </row>
    <row r="891" spans="2:65" s="69" customFormat="1" x14ac:dyDescent="0.2">
      <c r="B891" s="68"/>
      <c r="D891" s="64" t="s">
        <v>168</v>
      </c>
      <c r="E891" s="70" t="s">
        <v>18</v>
      </c>
      <c r="F891" s="71" t="s">
        <v>689</v>
      </c>
      <c r="H891" s="70" t="s">
        <v>18</v>
      </c>
      <c r="I891" s="72"/>
      <c r="L891" s="68"/>
      <c r="M891" s="73"/>
      <c r="T891" s="74"/>
      <c r="AT891" s="70" t="s">
        <v>168</v>
      </c>
      <c r="AU891" s="70" t="s">
        <v>77</v>
      </c>
      <c r="AV891" s="69" t="s">
        <v>75</v>
      </c>
      <c r="AW891" s="69" t="s">
        <v>29</v>
      </c>
      <c r="AX891" s="69" t="s">
        <v>67</v>
      </c>
      <c r="AY891" s="70" t="s">
        <v>155</v>
      </c>
    </row>
    <row r="892" spans="2:65" s="76" customFormat="1" x14ac:dyDescent="0.2">
      <c r="B892" s="75"/>
      <c r="D892" s="64" t="s">
        <v>168</v>
      </c>
      <c r="E892" s="77" t="s">
        <v>18</v>
      </c>
      <c r="F892" s="78" t="s">
        <v>688</v>
      </c>
      <c r="H892" s="79">
        <v>5.85</v>
      </c>
      <c r="I892" s="80"/>
      <c r="L892" s="75"/>
      <c r="M892" s="81"/>
      <c r="T892" s="82"/>
      <c r="AT892" s="77" t="s">
        <v>168</v>
      </c>
      <c r="AU892" s="77" t="s">
        <v>77</v>
      </c>
      <c r="AV892" s="76" t="s">
        <v>77</v>
      </c>
      <c r="AW892" s="76" t="s">
        <v>29</v>
      </c>
      <c r="AX892" s="76" t="s">
        <v>67</v>
      </c>
      <c r="AY892" s="77" t="s">
        <v>155</v>
      </c>
    </row>
    <row r="893" spans="2:65" s="84" customFormat="1" x14ac:dyDescent="0.2">
      <c r="B893" s="83"/>
      <c r="D893" s="64" t="s">
        <v>168</v>
      </c>
      <c r="E893" s="85" t="s">
        <v>18</v>
      </c>
      <c r="F893" s="86" t="s">
        <v>297</v>
      </c>
      <c r="H893" s="87">
        <v>18.43</v>
      </c>
      <c r="I893" s="88"/>
      <c r="L893" s="83"/>
      <c r="M893" s="89"/>
      <c r="T893" s="90"/>
      <c r="AT893" s="85" t="s">
        <v>168</v>
      </c>
      <c r="AU893" s="85" t="s">
        <v>77</v>
      </c>
      <c r="AV893" s="84" t="s">
        <v>162</v>
      </c>
      <c r="AW893" s="84" t="s">
        <v>29</v>
      </c>
      <c r="AX893" s="84" t="s">
        <v>75</v>
      </c>
      <c r="AY893" s="85" t="s">
        <v>155</v>
      </c>
    </row>
    <row r="894" spans="2:65" s="204" customFormat="1" ht="24.2" customHeight="1" x14ac:dyDescent="0.2">
      <c r="B894" s="203"/>
      <c r="C894" s="91" t="s">
        <v>1245</v>
      </c>
      <c r="D894" s="91" t="s">
        <v>487</v>
      </c>
      <c r="E894" s="92" t="s">
        <v>1246</v>
      </c>
      <c r="F894" s="93" t="s">
        <v>1247</v>
      </c>
      <c r="G894" s="94" t="s">
        <v>160</v>
      </c>
      <c r="H894" s="95">
        <v>0.28000000000000003</v>
      </c>
      <c r="I894" s="96"/>
      <c r="J894" s="95">
        <f>ROUND(I894*H894,2)</f>
        <v>0</v>
      </c>
      <c r="K894" s="93" t="s">
        <v>161</v>
      </c>
      <c r="L894" s="261"/>
      <c r="M894" s="262" t="s">
        <v>18</v>
      </c>
      <c r="N894" s="263" t="s">
        <v>38</v>
      </c>
      <c r="P894" s="257">
        <f>O894*H894</f>
        <v>0</v>
      </c>
      <c r="Q894" s="257">
        <v>3.14E-3</v>
      </c>
      <c r="R894" s="257">
        <f>Q894*H894</f>
        <v>8.7920000000000012E-4</v>
      </c>
      <c r="S894" s="257">
        <v>0</v>
      </c>
      <c r="T894" s="63">
        <f>S894*H894</f>
        <v>0</v>
      </c>
      <c r="AR894" s="258" t="s">
        <v>413</v>
      </c>
      <c r="AT894" s="258" t="s">
        <v>487</v>
      </c>
      <c r="AU894" s="258" t="s">
        <v>77</v>
      </c>
      <c r="AY894" s="200" t="s">
        <v>155</v>
      </c>
      <c r="BE894" s="259">
        <f>IF(N894="základní",J894,0)</f>
        <v>0</v>
      </c>
      <c r="BF894" s="259">
        <f>IF(N894="snížená",J894,0)</f>
        <v>0</v>
      </c>
      <c r="BG894" s="259">
        <f>IF(N894="zákl. přenesená",J894,0)</f>
        <v>0</v>
      </c>
      <c r="BH894" s="259">
        <f>IF(N894="sníž. přenesená",J894,0)</f>
        <v>0</v>
      </c>
      <c r="BI894" s="259">
        <f>IF(N894="nulová",J894,0)</f>
        <v>0</v>
      </c>
      <c r="BJ894" s="200" t="s">
        <v>75</v>
      </c>
      <c r="BK894" s="259">
        <f>ROUND(I894*H894,2)</f>
        <v>0</v>
      </c>
      <c r="BL894" s="200" t="s">
        <v>273</v>
      </c>
      <c r="BM894" s="258" t="s">
        <v>1248</v>
      </c>
    </row>
    <row r="895" spans="2:65" s="204" customFormat="1" ht="19.5" x14ac:dyDescent="0.2">
      <c r="B895" s="203"/>
      <c r="D895" s="64" t="s">
        <v>164</v>
      </c>
      <c r="F895" s="65" t="s">
        <v>1247</v>
      </c>
      <c r="I895" s="197"/>
      <c r="L895" s="203"/>
      <c r="M895" s="260"/>
      <c r="T895" s="213"/>
      <c r="AT895" s="200" t="s">
        <v>164</v>
      </c>
      <c r="AU895" s="200" t="s">
        <v>77</v>
      </c>
    </row>
    <row r="896" spans="2:65" s="76" customFormat="1" x14ac:dyDescent="0.2">
      <c r="B896" s="75"/>
      <c r="D896" s="64" t="s">
        <v>168</v>
      </c>
      <c r="E896" s="77" t="s">
        <v>18</v>
      </c>
      <c r="F896" s="78" t="s">
        <v>1249</v>
      </c>
      <c r="H896" s="79">
        <v>0.28000000000000003</v>
      </c>
      <c r="I896" s="80"/>
      <c r="L896" s="75"/>
      <c r="M896" s="81"/>
      <c r="T896" s="82"/>
      <c r="AT896" s="77" t="s">
        <v>168</v>
      </c>
      <c r="AU896" s="77" t="s">
        <v>77</v>
      </c>
      <c r="AV896" s="76" t="s">
        <v>77</v>
      </c>
      <c r="AW896" s="76" t="s">
        <v>29</v>
      </c>
      <c r="AX896" s="76" t="s">
        <v>75</v>
      </c>
      <c r="AY896" s="77" t="s">
        <v>155</v>
      </c>
    </row>
    <row r="897" spans="2:65" s="204" customFormat="1" ht="24.2" customHeight="1" x14ac:dyDescent="0.2">
      <c r="B897" s="203"/>
      <c r="C897" s="57" t="s">
        <v>1250</v>
      </c>
      <c r="D897" s="57" t="s">
        <v>157</v>
      </c>
      <c r="E897" s="58" t="s">
        <v>1251</v>
      </c>
      <c r="F897" s="59" t="s">
        <v>1252</v>
      </c>
      <c r="G897" s="60" t="s">
        <v>234</v>
      </c>
      <c r="H897" s="61">
        <v>1.67</v>
      </c>
      <c r="I897" s="62"/>
      <c r="J897" s="61">
        <f>ROUND(I897*H897,2)</f>
        <v>0</v>
      </c>
      <c r="K897" s="59" t="s">
        <v>18</v>
      </c>
      <c r="L897" s="203"/>
      <c r="M897" s="255" t="s">
        <v>18</v>
      </c>
      <c r="N897" s="256" t="s">
        <v>38</v>
      </c>
      <c r="P897" s="257">
        <f>O897*H897</f>
        <v>0</v>
      </c>
      <c r="Q897" s="257">
        <v>1E-4</v>
      </c>
      <c r="R897" s="257">
        <f>Q897*H897</f>
        <v>1.6699999999999999E-4</v>
      </c>
      <c r="S897" s="257">
        <v>0</v>
      </c>
      <c r="T897" s="63">
        <f>S897*H897</f>
        <v>0</v>
      </c>
      <c r="AR897" s="258" t="s">
        <v>273</v>
      </c>
      <c r="AT897" s="258" t="s">
        <v>157</v>
      </c>
      <c r="AU897" s="258" t="s">
        <v>77</v>
      </c>
      <c r="AY897" s="200" t="s">
        <v>155</v>
      </c>
      <c r="BE897" s="259">
        <f>IF(N897="základní",J897,0)</f>
        <v>0</v>
      </c>
      <c r="BF897" s="259">
        <f>IF(N897="snížená",J897,0)</f>
        <v>0</v>
      </c>
      <c r="BG897" s="259">
        <f>IF(N897="zákl. přenesená",J897,0)</f>
        <v>0</v>
      </c>
      <c r="BH897" s="259">
        <f>IF(N897="sníž. přenesená",J897,0)</f>
        <v>0</v>
      </c>
      <c r="BI897" s="259">
        <f>IF(N897="nulová",J897,0)</f>
        <v>0</v>
      </c>
      <c r="BJ897" s="200" t="s">
        <v>75</v>
      </c>
      <c r="BK897" s="259">
        <f>ROUND(I897*H897,2)</f>
        <v>0</v>
      </c>
      <c r="BL897" s="200" t="s">
        <v>273</v>
      </c>
      <c r="BM897" s="258" t="s">
        <v>1253</v>
      </c>
    </row>
    <row r="898" spans="2:65" s="204" customFormat="1" ht="19.5" x14ac:dyDescent="0.2">
      <c r="B898" s="203"/>
      <c r="D898" s="64" t="s">
        <v>164</v>
      </c>
      <c r="F898" s="65" t="s">
        <v>1252</v>
      </c>
      <c r="I898" s="197"/>
      <c r="L898" s="203"/>
      <c r="M898" s="260"/>
      <c r="T898" s="213"/>
      <c r="AT898" s="200" t="s">
        <v>164</v>
      </c>
      <c r="AU898" s="200" t="s">
        <v>77</v>
      </c>
    </row>
    <row r="899" spans="2:65" s="69" customFormat="1" x14ac:dyDescent="0.2">
      <c r="B899" s="68"/>
      <c r="D899" s="64" t="s">
        <v>168</v>
      </c>
      <c r="E899" s="70" t="s">
        <v>18</v>
      </c>
      <c r="F899" s="71" t="s">
        <v>370</v>
      </c>
      <c r="H899" s="70" t="s">
        <v>18</v>
      </c>
      <c r="I899" s="72"/>
      <c r="L899" s="68"/>
      <c r="M899" s="73"/>
      <c r="T899" s="74"/>
      <c r="AT899" s="70" t="s">
        <v>168</v>
      </c>
      <c r="AU899" s="70" t="s">
        <v>77</v>
      </c>
      <c r="AV899" s="69" t="s">
        <v>75</v>
      </c>
      <c r="AW899" s="69" t="s">
        <v>29</v>
      </c>
      <c r="AX899" s="69" t="s">
        <v>67</v>
      </c>
      <c r="AY899" s="70" t="s">
        <v>155</v>
      </c>
    </row>
    <row r="900" spans="2:65" s="69" customFormat="1" x14ac:dyDescent="0.2">
      <c r="B900" s="68"/>
      <c r="D900" s="64" t="s">
        <v>168</v>
      </c>
      <c r="E900" s="70" t="s">
        <v>18</v>
      </c>
      <c r="F900" s="71" t="s">
        <v>1254</v>
      </c>
      <c r="H900" s="70" t="s">
        <v>18</v>
      </c>
      <c r="I900" s="72"/>
      <c r="L900" s="68"/>
      <c r="M900" s="73"/>
      <c r="T900" s="74"/>
      <c r="AT900" s="70" t="s">
        <v>168</v>
      </c>
      <c r="AU900" s="70" t="s">
        <v>77</v>
      </c>
      <c r="AV900" s="69" t="s">
        <v>75</v>
      </c>
      <c r="AW900" s="69" t="s">
        <v>29</v>
      </c>
      <c r="AX900" s="69" t="s">
        <v>67</v>
      </c>
      <c r="AY900" s="70" t="s">
        <v>155</v>
      </c>
    </row>
    <row r="901" spans="2:65" s="76" customFormat="1" x14ac:dyDescent="0.2">
      <c r="B901" s="75"/>
      <c r="D901" s="64" t="s">
        <v>168</v>
      </c>
      <c r="E901" s="77" t="s">
        <v>18</v>
      </c>
      <c r="F901" s="78" t="s">
        <v>1255</v>
      </c>
      <c r="H901" s="79">
        <v>0.67</v>
      </c>
      <c r="I901" s="80"/>
      <c r="L901" s="75"/>
      <c r="M901" s="81"/>
      <c r="T901" s="82"/>
      <c r="AT901" s="77" t="s">
        <v>168</v>
      </c>
      <c r="AU901" s="77" t="s">
        <v>77</v>
      </c>
      <c r="AV901" s="76" t="s">
        <v>77</v>
      </c>
      <c r="AW901" s="76" t="s">
        <v>29</v>
      </c>
      <c r="AX901" s="76" t="s">
        <v>67</v>
      </c>
      <c r="AY901" s="77" t="s">
        <v>155</v>
      </c>
    </row>
    <row r="902" spans="2:65" s="69" customFormat="1" x14ac:dyDescent="0.2">
      <c r="B902" s="68"/>
      <c r="D902" s="64" t="s">
        <v>168</v>
      </c>
      <c r="E902" s="70" t="s">
        <v>18</v>
      </c>
      <c r="F902" s="71" t="s">
        <v>1256</v>
      </c>
      <c r="H902" s="70" t="s">
        <v>18</v>
      </c>
      <c r="I902" s="72"/>
      <c r="L902" s="68"/>
      <c r="M902" s="73"/>
      <c r="T902" s="74"/>
      <c r="AT902" s="70" t="s">
        <v>168</v>
      </c>
      <c r="AU902" s="70" t="s">
        <v>77</v>
      </c>
      <c r="AV902" s="69" t="s">
        <v>75</v>
      </c>
      <c r="AW902" s="69" t="s">
        <v>29</v>
      </c>
      <c r="AX902" s="69" t="s">
        <v>67</v>
      </c>
      <c r="AY902" s="70" t="s">
        <v>155</v>
      </c>
    </row>
    <row r="903" spans="2:65" s="76" customFormat="1" x14ac:dyDescent="0.2">
      <c r="B903" s="75"/>
      <c r="D903" s="64" t="s">
        <v>168</v>
      </c>
      <c r="E903" s="77" t="s">
        <v>18</v>
      </c>
      <c r="F903" s="78" t="s">
        <v>1257</v>
      </c>
      <c r="H903" s="79">
        <v>1</v>
      </c>
      <c r="I903" s="80"/>
      <c r="L903" s="75"/>
      <c r="M903" s="81"/>
      <c r="T903" s="82"/>
      <c r="AT903" s="77" t="s">
        <v>168</v>
      </c>
      <c r="AU903" s="77" t="s">
        <v>77</v>
      </c>
      <c r="AV903" s="76" t="s">
        <v>77</v>
      </c>
      <c r="AW903" s="76" t="s">
        <v>29</v>
      </c>
      <c r="AX903" s="76" t="s">
        <v>67</v>
      </c>
      <c r="AY903" s="77" t="s">
        <v>155</v>
      </c>
    </row>
    <row r="904" spans="2:65" s="84" customFormat="1" x14ac:dyDescent="0.2">
      <c r="B904" s="83"/>
      <c r="D904" s="64" t="s">
        <v>168</v>
      </c>
      <c r="E904" s="85" t="s">
        <v>18</v>
      </c>
      <c r="F904" s="86" t="s">
        <v>297</v>
      </c>
      <c r="H904" s="87">
        <v>1.67</v>
      </c>
      <c r="I904" s="88"/>
      <c r="L904" s="83"/>
      <c r="M904" s="89"/>
      <c r="T904" s="90"/>
      <c r="AT904" s="85" t="s">
        <v>168</v>
      </c>
      <c r="AU904" s="85" t="s">
        <v>77</v>
      </c>
      <c r="AV904" s="84" t="s">
        <v>162</v>
      </c>
      <c r="AW904" s="84" t="s">
        <v>29</v>
      </c>
      <c r="AX904" s="84" t="s">
        <v>75</v>
      </c>
      <c r="AY904" s="85" t="s">
        <v>155</v>
      </c>
    </row>
    <row r="905" spans="2:65" s="204" customFormat="1" ht="24.2" customHeight="1" x14ac:dyDescent="0.2">
      <c r="B905" s="203"/>
      <c r="C905" s="91" t="s">
        <v>1258</v>
      </c>
      <c r="D905" s="91" t="s">
        <v>487</v>
      </c>
      <c r="E905" s="92" t="s">
        <v>1259</v>
      </c>
      <c r="F905" s="93" t="s">
        <v>1260</v>
      </c>
      <c r="G905" s="94" t="s">
        <v>234</v>
      </c>
      <c r="H905" s="95">
        <v>0.69</v>
      </c>
      <c r="I905" s="96"/>
      <c r="J905" s="95">
        <f>ROUND(I905*H905,2)</f>
        <v>0</v>
      </c>
      <c r="K905" s="93" t="s">
        <v>161</v>
      </c>
      <c r="L905" s="261"/>
      <c r="M905" s="262" t="s">
        <v>18</v>
      </c>
      <c r="N905" s="263" t="s">
        <v>38</v>
      </c>
      <c r="P905" s="257">
        <f>O905*H905</f>
        <v>0</v>
      </c>
      <c r="Q905" s="257">
        <v>2.8999999999999998E-3</v>
      </c>
      <c r="R905" s="257">
        <f>Q905*H905</f>
        <v>2.0009999999999997E-3</v>
      </c>
      <c r="S905" s="257">
        <v>0</v>
      </c>
      <c r="T905" s="63">
        <f>S905*H905</f>
        <v>0</v>
      </c>
      <c r="AR905" s="258" t="s">
        <v>413</v>
      </c>
      <c r="AT905" s="258" t="s">
        <v>487</v>
      </c>
      <c r="AU905" s="258" t="s">
        <v>77</v>
      </c>
      <c r="AY905" s="200" t="s">
        <v>155</v>
      </c>
      <c r="BE905" s="259">
        <f>IF(N905="základní",J905,0)</f>
        <v>0</v>
      </c>
      <c r="BF905" s="259">
        <f>IF(N905="snížená",J905,0)</f>
        <v>0</v>
      </c>
      <c r="BG905" s="259">
        <f>IF(N905="zákl. přenesená",J905,0)</f>
        <v>0</v>
      </c>
      <c r="BH905" s="259">
        <f>IF(N905="sníž. přenesená",J905,0)</f>
        <v>0</v>
      </c>
      <c r="BI905" s="259">
        <f>IF(N905="nulová",J905,0)</f>
        <v>0</v>
      </c>
      <c r="BJ905" s="200" t="s">
        <v>75</v>
      </c>
      <c r="BK905" s="259">
        <f>ROUND(I905*H905,2)</f>
        <v>0</v>
      </c>
      <c r="BL905" s="200" t="s">
        <v>273</v>
      </c>
      <c r="BM905" s="258" t="s">
        <v>1261</v>
      </c>
    </row>
    <row r="906" spans="2:65" s="204" customFormat="1" ht="19.5" x14ac:dyDescent="0.2">
      <c r="B906" s="203"/>
      <c r="D906" s="64" t="s">
        <v>164</v>
      </c>
      <c r="F906" s="65" t="s">
        <v>1260</v>
      </c>
      <c r="I906" s="197"/>
      <c r="L906" s="203"/>
      <c r="M906" s="260"/>
      <c r="T906" s="213"/>
      <c r="AT906" s="200" t="s">
        <v>164</v>
      </c>
      <c r="AU906" s="200" t="s">
        <v>77</v>
      </c>
    </row>
    <row r="907" spans="2:65" s="69" customFormat="1" x14ac:dyDescent="0.2">
      <c r="B907" s="68"/>
      <c r="D907" s="64" t="s">
        <v>168</v>
      </c>
      <c r="E907" s="70" t="s">
        <v>18</v>
      </c>
      <c r="F907" s="71" t="s">
        <v>1254</v>
      </c>
      <c r="H907" s="70" t="s">
        <v>18</v>
      </c>
      <c r="I907" s="72"/>
      <c r="L907" s="68"/>
      <c r="M907" s="73"/>
      <c r="T907" s="74"/>
      <c r="AT907" s="70" t="s">
        <v>168</v>
      </c>
      <c r="AU907" s="70" t="s">
        <v>77</v>
      </c>
      <c r="AV907" s="69" t="s">
        <v>75</v>
      </c>
      <c r="AW907" s="69" t="s">
        <v>29</v>
      </c>
      <c r="AX907" s="69" t="s">
        <v>67</v>
      </c>
      <c r="AY907" s="70" t="s">
        <v>155</v>
      </c>
    </row>
    <row r="908" spans="2:65" s="76" customFormat="1" x14ac:dyDescent="0.2">
      <c r="B908" s="75"/>
      <c r="D908" s="64" t="s">
        <v>168</v>
      </c>
      <c r="E908" s="77" t="s">
        <v>18</v>
      </c>
      <c r="F908" s="78" t="s">
        <v>1262</v>
      </c>
      <c r="H908" s="79">
        <v>0.69</v>
      </c>
      <c r="I908" s="80"/>
      <c r="L908" s="75"/>
      <c r="M908" s="81"/>
      <c r="T908" s="82"/>
      <c r="AT908" s="77" t="s">
        <v>168</v>
      </c>
      <c r="AU908" s="77" t="s">
        <v>77</v>
      </c>
      <c r="AV908" s="76" t="s">
        <v>77</v>
      </c>
      <c r="AW908" s="76" t="s">
        <v>29</v>
      </c>
      <c r="AX908" s="76" t="s">
        <v>75</v>
      </c>
      <c r="AY908" s="77" t="s">
        <v>155</v>
      </c>
    </row>
    <row r="909" spans="2:65" s="204" customFormat="1" ht="24.2" customHeight="1" x14ac:dyDescent="0.2">
      <c r="B909" s="203"/>
      <c r="C909" s="91" t="s">
        <v>1263</v>
      </c>
      <c r="D909" s="91" t="s">
        <v>487</v>
      </c>
      <c r="E909" s="92" t="s">
        <v>1264</v>
      </c>
      <c r="F909" s="93" t="s">
        <v>1265</v>
      </c>
      <c r="G909" s="94" t="s">
        <v>160</v>
      </c>
      <c r="H909" s="95">
        <v>0.09</v>
      </c>
      <c r="I909" s="96"/>
      <c r="J909" s="95">
        <f>ROUND(I909*H909,2)</f>
        <v>0</v>
      </c>
      <c r="K909" s="93" t="s">
        <v>161</v>
      </c>
      <c r="L909" s="261"/>
      <c r="M909" s="262" t="s">
        <v>18</v>
      </c>
      <c r="N909" s="263" t="s">
        <v>38</v>
      </c>
      <c r="P909" s="257">
        <f>O909*H909</f>
        <v>0</v>
      </c>
      <c r="Q909" s="257">
        <v>2.5000000000000001E-2</v>
      </c>
      <c r="R909" s="257">
        <f>Q909*H909</f>
        <v>2.2499999999999998E-3</v>
      </c>
      <c r="S909" s="257">
        <v>0</v>
      </c>
      <c r="T909" s="63">
        <f>S909*H909</f>
        <v>0</v>
      </c>
      <c r="AR909" s="258" t="s">
        <v>413</v>
      </c>
      <c r="AT909" s="258" t="s">
        <v>487</v>
      </c>
      <c r="AU909" s="258" t="s">
        <v>77</v>
      </c>
      <c r="AY909" s="200" t="s">
        <v>155</v>
      </c>
      <c r="BE909" s="259">
        <f>IF(N909="základní",J909,0)</f>
        <v>0</v>
      </c>
      <c r="BF909" s="259">
        <f>IF(N909="snížená",J909,0)</f>
        <v>0</v>
      </c>
      <c r="BG909" s="259">
        <f>IF(N909="zákl. přenesená",J909,0)</f>
        <v>0</v>
      </c>
      <c r="BH909" s="259">
        <f>IF(N909="sníž. přenesená",J909,0)</f>
        <v>0</v>
      </c>
      <c r="BI909" s="259">
        <f>IF(N909="nulová",J909,0)</f>
        <v>0</v>
      </c>
      <c r="BJ909" s="200" t="s">
        <v>75</v>
      </c>
      <c r="BK909" s="259">
        <f>ROUND(I909*H909,2)</f>
        <v>0</v>
      </c>
      <c r="BL909" s="200" t="s">
        <v>273</v>
      </c>
      <c r="BM909" s="258" t="s">
        <v>1266</v>
      </c>
    </row>
    <row r="910" spans="2:65" s="204" customFormat="1" x14ac:dyDescent="0.2">
      <c r="B910" s="203"/>
      <c r="D910" s="64" t="s">
        <v>164</v>
      </c>
      <c r="F910" s="65" t="s">
        <v>1265</v>
      </c>
      <c r="I910" s="197"/>
      <c r="L910" s="203"/>
      <c r="M910" s="260"/>
      <c r="T910" s="213"/>
      <c r="AT910" s="200" t="s">
        <v>164</v>
      </c>
      <c r="AU910" s="200" t="s">
        <v>77</v>
      </c>
    </row>
    <row r="911" spans="2:65" s="69" customFormat="1" x14ac:dyDescent="0.2">
      <c r="B911" s="68"/>
      <c r="D911" s="64" t="s">
        <v>168</v>
      </c>
      <c r="E911" s="70" t="s">
        <v>18</v>
      </c>
      <c r="F911" s="71" t="s">
        <v>370</v>
      </c>
      <c r="H911" s="70" t="s">
        <v>18</v>
      </c>
      <c r="I911" s="72"/>
      <c r="L911" s="68"/>
      <c r="M911" s="73"/>
      <c r="T911" s="74"/>
      <c r="AT911" s="70" t="s">
        <v>168</v>
      </c>
      <c r="AU911" s="70" t="s">
        <v>77</v>
      </c>
      <c r="AV911" s="69" t="s">
        <v>75</v>
      </c>
      <c r="AW911" s="69" t="s">
        <v>29</v>
      </c>
      <c r="AX911" s="69" t="s">
        <v>67</v>
      </c>
      <c r="AY911" s="70" t="s">
        <v>155</v>
      </c>
    </row>
    <row r="912" spans="2:65" s="69" customFormat="1" x14ac:dyDescent="0.2">
      <c r="B912" s="68"/>
      <c r="D912" s="64" t="s">
        <v>168</v>
      </c>
      <c r="E912" s="70" t="s">
        <v>18</v>
      </c>
      <c r="F912" s="71" t="s">
        <v>1267</v>
      </c>
      <c r="H912" s="70" t="s">
        <v>18</v>
      </c>
      <c r="I912" s="72"/>
      <c r="L912" s="68"/>
      <c r="M912" s="73"/>
      <c r="T912" s="74"/>
      <c r="AT912" s="70" t="s">
        <v>168</v>
      </c>
      <c r="AU912" s="70" t="s">
        <v>77</v>
      </c>
      <c r="AV912" s="69" t="s">
        <v>75</v>
      </c>
      <c r="AW912" s="69" t="s">
        <v>29</v>
      </c>
      <c r="AX912" s="69" t="s">
        <v>67</v>
      </c>
      <c r="AY912" s="70" t="s">
        <v>155</v>
      </c>
    </row>
    <row r="913" spans="2:65" s="76" customFormat="1" x14ac:dyDescent="0.2">
      <c r="B913" s="75"/>
      <c r="D913" s="64" t="s">
        <v>168</v>
      </c>
      <c r="E913" s="77" t="s">
        <v>18</v>
      </c>
      <c r="F913" s="78" t="s">
        <v>1268</v>
      </c>
      <c r="H913" s="79">
        <v>0.09</v>
      </c>
      <c r="I913" s="80"/>
      <c r="L913" s="75"/>
      <c r="M913" s="81"/>
      <c r="T913" s="82"/>
      <c r="AT913" s="77" t="s">
        <v>168</v>
      </c>
      <c r="AU913" s="77" t="s">
        <v>77</v>
      </c>
      <c r="AV913" s="76" t="s">
        <v>77</v>
      </c>
      <c r="AW913" s="76" t="s">
        <v>29</v>
      </c>
      <c r="AX913" s="76" t="s">
        <v>75</v>
      </c>
      <c r="AY913" s="77" t="s">
        <v>155</v>
      </c>
    </row>
    <row r="914" spans="2:65" s="204" customFormat="1" ht="24.2" customHeight="1" x14ac:dyDescent="0.2">
      <c r="B914" s="203"/>
      <c r="C914" s="57" t="s">
        <v>1269</v>
      </c>
      <c r="D914" s="57" t="s">
        <v>157</v>
      </c>
      <c r="E914" s="58" t="s">
        <v>1270</v>
      </c>
      <c r="F914" s="59" t="s">
        <v>1271</v>
      </c>
      <c r="G914" s="60" t="s">
        <v>234</v>
      </c>
      <c r="H914" s="61">
        <v>4.2</v>
      </c>
      <c r="I914" s="62"/>
      <c r="J914" s="61">
        <f>ROUND(I914*H914,2)</f>
        <v>0</v>
      </c>
      <c r="K914" s="59" t="s">
        <v>18</v>
      </c>
      <c r="L914" s="203"/>
      <c r="M914" s="255" t="s">
        <v>18</v>
      </c>
      <c r="N914" s="256" t="s">
        <v>38</v>
      </c>
      <c r="P914" s="257">
        <f>O914*H914</f>
        <v>0</v>
      </c>
      <c r="Q914" s="257">
        <v>1.3999999999999999E-4</v>
      </c>
      <c r="R914" s="257">
        <f>Q914*H914</f>
        <v>5.8799999999999998E-4</v>
      </c>
      <c r="S914" s="257">
        <v>0</v>
      </c>
      <c r="T914" s="63">
        <f>S914*H914</f>
        <v>0</v>
      </c>
      <c r="AR914" s="258" t="s">
        <v>273</v>
      </c>
      <c r="AT914" s="258" t="s">
        <v>157</v>
      </c>
      <c r="AU914" s="258" t="s">
        <v>77</v>
      </c>
      <c r="AY914" s="200" t="s">
        <v>155</v>
      </c>
      <c r="BE914" s="259">
        <f>IF(N914="základní",J914,0)</f>
        <v>0</v>
      </c>
      <c r="BF914" s="259">
        <f>IF(N914="snížená",J914,0)</f>
        <v>0</v>
      </c>
      <c r="BG914" s="259">
        <f>IF(N914="zákl. přenesená",J914,0)</f>
        <v>0</v>
      </c>
      <c r="BH914" s="259">
        <f>IF(N914="sníž. přenesená",J914,0)</f>
        <v>0</v>
      </c>
      <c r="BI914" s="259">
        <f>IF(N914="nulová",J914,0)</f>
        <v>0</v>
      </c>
      <c r="BJ914" s="200" t="s">
        <v>75</v>
      </c>
      <c r="BK914" s="259">
        <f>ROUND(I914*H914,2)</f>
        <v>0</v>
      </c>
      <c r="BL914" s="200" t="s">
        <v>273</v>
      </c>
      <c r="BM914" s="258" t="s">
        <v>1272</v>
      </c>
    </row>
    <row r="915" spans="2:65" s="204" customFormat="1" ht="19.5" x14ac:dyDescent="0.2">
      <c r="B915" s="203"/>
      <c r="D915" s="64" t="s">
        <v>164</v>
      </c>
      <c r="F915" s="65" t="s">
        <v>1271</v>
      </c>
      <c r="I915" s="197"/>
      <c r="L915" s="203"/>
      <c r="M915" s="260"/>
      <c r="T915" s="213"/>
      <c r="AT915" s="200" t="s">
        <v>164</v>
      </c>
      <c r="AU915" s="200" t="s">
        <v>77</v>
      </c>
    </row>
    <row r="916" spans="2:65" s="69" customFormat="1" x14ac:dyDescent="0.2">
      <c r="B916" s="68"/>
      <c r="D916" s="64" t="s">
        <v>168</v>
      </c>
      <c r="E916" s="70" t="s">
        <v>18</v>
      </c>
      <c r="F916" s="71" t="s">
        <v>1182</v>
      </c>
      <c r="H916" s="70" t="s">
        <v>18</v>
      </c>
      <c r="I916" s="72"/>
      <c r="L916" s="68"/>
      <c r="M916" s="73"/>
      <c r="T916" s="74"/>
      <c r="AT916" s="70" t="s">
        <v>168</v>
      </c>
      <c r="AU916" s="70" t="s">
        <v>77</v>
      </c>
      <c r="AV916" s="69" t="s">
        <v>75</v>
      </c>
      <c r="AW916" s="69" t="s">
        <v>29</v>
      </c>
      <c r="AX916" s="69" t="s">
        <v>67</v>
      </c>
      <c r="AY916" s="70" t="s">
        <v>155</v>
      </c>
    </row>
    <row r="917" spans="2:65" s="69" customFormat="1" x14ac:dyDescent="0.2">
      <c r="B917" s="68"/>
      <c r="D917" s="64" t="s">
        <v>168</v>
      </c>
      <c r="E917" s="70" t="s">
        <v>18</v>
      </c>
      <c r="F917" s="71" t="s">
        <v>1273</v>
      </c>
      <c r="H917" s="70" t="s">
        <v>18</v>
      </c>
      <c r="I917" s="72"/>
      <c r="L917" s="68"/>
      <c r="M917" s="73"/>
      <c r="T917" s="74"/>
      <c r="AT917" s="70" t="s">
        <v>168</v>
      </c>
      <c r="AU917" s="70" t="s">
        <v>77</v>
      </c>
      <c r="AV917" s="69" t="s">
        <v>75</v>
      </c>
      <c r="AW917" s="69" t="s">
        <v>29</v>
      </c>
      <c r="AX917" s="69" t="s">
        <v>67</v>
      </c>
      <c r="AY917" s="70" t="s">
        <v>155</v>
      </c>
    </row>
    <row r="918" spans="2:65" s="76" customFormat="1" x14ac:dyDescent="0.2">
      <c r="B918" s="75"/>
      <c r="D918" s="64" t="s">
        <v>168</v>
      </c>
      <c r="E918" s="77" t="s">
        <v>18</v>
      </c>
      <c r="F918" s="78" t="s">
        <v>1274</v>
      </c>
      <c r="H918" s="79">
        <v>4.2</v>
      </c>
      <c r="I918" s="80"/>
      <c r="L918" s="75"/>
      <c r="M918" s="81"/>
      <c r="T918" s="82"/>
      <c r="AT918" s="77" t="s">
        <v>168</v>
      </c>
      <c r="AU918" s="77" t="s">
        <v>77</v>
      </c>
      <c r="AV918" s="76" t="s">
        <v>77</v>
      </c>
      <c r="AW918" s="76" t="s">
        <v>29</v>
      </c>
      <c r="AX918" s="76" t="s">
        <v>75</v>
      </c>
      <c r="AY918" s="77" t="s">
        <v>155</v>
      </c>
    </row>
    <row r="919" spans="2:65" s="204" customFormat="1" ht="24.2" customHeight="1" x14ac:dyDescent="0.2">
      <c r="B919" s="203"/>
      <c r="C919" s="91" t="s">
        <v>1275</v>
      </c>
      <c r="D919" s="91" t="s">
        <v>487</v>
      </c>
      <c r="E919" s="92" t="s">
        <v>1276</v>
      </c>
      <c r="F919" s="93" t="s">
        <v>1277</v>
      </c>
      <c r="G919" s="94" t="s">
        <v>160</v>
      </c>
      <c r="H919" s="95">
        <v>0.86</v>
      </c>
      <c r="I919" s="96"/>
      <c r="J919" s="95">
        <f>ROUND(I919*H919,2)</f>
        <v>0</v>
      </c>
      <c r="K919" s="93" t="s">
        <v>161</v>
      </c>
      <c r="L919" s="261"/>
      <c r="M919" s="262" t="s">
        <v>18</v>
      </c>
      <c r="N919" s="263" t="s">
        <v>38</v>
      </c>
      <c r="P919" s="257">
        <f>O919*H919</f>
        <v>0</v>
      </c>
      <c r="Q919" s="257">
        <v>0.02</v>
      </c>
      <c r="R919" s="257">
        <f>Q919*H919</f>
        <v>1.72E-2</v>
      </c>
      <c r="S919" s="257">
        <v>0</v>
      </c>
      <c r="T919" s="63">
        <f>S919*H919</f>
        <v>0</v>
      </c>
      <c r="AR919" s="258" t="s">
        <v>413</v>
      </c>
      <c r="AT919" s="258" t="s">
        <v>487</v>
      </c>
      <c r="AU919" s="258" t="s">
        <v>77</v>
      </c>
      <c r="AY919" s="200" t="s">
        <v>155</v>
      </c>
      <c r="BE919" s="259">
        <f>IF(N919="základní",J919,0)</f>
        <v>0</v>
      </c>
      <c r="BF919" s="259">
        <f>IF(N919="snížená",J919,0)</f>
        <v>0</v>
      </c>
      <c r="BG919" s="259">
        <f>IF(N919="zákl. přenesená",J919,0)</f>
        <v>0</v>
      </c>
      <c r="BH919" s="259">
        <f>IF(N919="sníž. přenesená",J919,0)</f>
        <v>0</v>
      </c>
      <c r="BI919" s="259">
        <f>IF(N919="nulová",J919,0)</f>
        <v>0</v>
      </c>
      <c r="BJ919" s="200" t="s">
        <v>75</v>
      </c>
      <c r="BK919" s="259">
        <f>ROUND(I919*H919,2)</f>
        <v>0</v>
      </c>
      <c r="BL919" s="200" t="s">
        <v>273</v>
      </c>
      <c r="BM919" s="258" t="s">
        <v>1278</v>
      </c>
    </row>
    <row r="920" spans="2:65" s="204" customFormat="1" x14ac:dyDescent="0.2">
      <c r="B920" s="203"/>
      <c r="D920" s="64" t="s">
        <v>164</v>
      </c>
      <c r="F920" s="65" t="s">
        <v>1277</v>
      </c>
      <c r="I920" s="197"/>
      <c r="L920" s="203"/>
      <c r="M920" s="260"/>
      <c r="T920" s="213"/>
      <c r="AT920" s="200" t="s">
        <v>164</v>
      </c>
      <c r="AU920" s="200" t="s">
        <v>77</v>
      </c>
    </row>
    <row r="921" spans="2:65" s="69" customFormat="1" x14ac:dyDescent="0.2">
      <c r="B921" s="68"/>
      <c r="D921" s="64" t="s">
        <v>168</v>
      </c>
      <c r="E921" s="70" t="s">
        <v>18</v>
      </c>
      <c r="F921" s="71" t="s">
        <v>1182</v>
      </c>
      <c r="H921" s="70" t="s">
        <v>18</v>
      </c>
      <c r="I921" s="72"/>
      <c r="L921" s="68"/>
      <c r="M921" s="73"/>
      <c r="T921" s="74"/>
      <c r="AT921" s="70" t="s">
        <v>168</v>
      </c>
      <c r="AU921" s="70" t="s">
        <v>77</v>
      </c>
      <c r="AV921" s="69" t="s">
        <v>75</v>
      </c>
      <c r="AW921" s="69" t="s">
        <v>29</v>
      </c>
      <c r="AX921" s="69" t="s">
        <v>67</v>
      </c>
      <c r="AY921" s="70" t="s">
        <v>155</v>
      </c>
    </row>
    <row r="922" spans="2:65" s="69" customFormat="1" x14ac:dyDescent="0.2">
      <c r="B922" s="68"/>
      <c r="D922" s="64" t="s">
        <v>168</v>
      </c>
      <c r="E922" s="70" t="s">
        <v>18</v>
      </c>
      <c r="F922" s="71" t="s">
        <v>1273</v>
      </c>
      <c r="H922" s="70" t="s">
        <v>18</v>
      </c>
      <c r="I922" s="72"/>
      <c r="L922" s="68"/>
      <c r="M922" s="73"/>
      <c r="T922" s="74"/>
      <c r="AT922" s="70" t="s">
        <v>168</v>
      </c>
      <c r="AU922" s="70" t="s">
        <v>77</v>
      </c>
      <c r="AV922" s="69" t="s">
        <v>75</v>
      </c>
      <c r="AW922" s="69" t="s">
        <v>29</v>
      </c>
      <c r="AX922" s="69" t="s">
        <v>67</v>
      </c>
      <c r="AY922" s="70" t="s">
        <v>155</v>
      </c>
    </row>
    <row r="923" spans="2:65" s="76" customFormat="1" x14ac:dyDescent="0.2">
      <c r="B923" s="75"/>
      <c r="D923" s="64" t="s">
        <v>168</v>
      </c>
      <c r="E923" s="77" t="s">
        <v>18</v>
      </c>
      <c r="F923" s="78" t="s">
        <v>1279</v>
      </c>
      <c r="H923" s="79">
        <v>0.86</v>
      </c>
      <c r="I923" s="80"/>
      <c r="L923" s="75"/>
      <c r="M923" s="81"/>
      <c r="T923" s="82"/>
      <c r="AT923" s="77" t="s">
        <v>168</v>
      </c>
      <c r="AU923" s="77" t="s">
        <v>77</v>
      </c>
      <c r="AV923" s="76" t="s">
        <v>77</v>
      </c>
      <c r="AW923" s="76" t="s">
        <v>29</v>
      </c>
      <c r="AX923" s="76" t="s">
        <v>75</v>
      </c>
      <c r="AY923" s="77" t="s">
        <v>155</v>
      </c>
    </row>
    <row r="924" spans="2:65" s="204" customFormat="1" ht="24.2" customHeight="1" x14ac:dyDescent="0.2">
      <c r="B924" s="203"/>
      <c r="C924" s="57" t="s">
        <v>1280</v>
      </c>
      <c r="D924" s="57" t="s">
        <v>157</v>
      </c>
      <c r="E924" s="58" t="s">
        <v>1281</v>
      </c>
      <c r="F924" s="59" t="s">
        <v>1282</v>
      </c>
      <c r="G924" s="60" t="s">
        <v>257</v>
      </c>
      <c r="H924" s="61">
        <v>7.24</v>
      </c>
      <c r="I924" s="62"/>
      <c r="J924" s="61">
        <f>ROUND(I924*H924,2)</f>
        <v>0</v>
      </c>
      <c r="K924" s="59" t="s">
        <v>18</v>
      </c>
      <c r="L924" s="203"/>
      <c r="M924" s="255" t="s">
        <v>18</v>
      </c>
      <c r="N924" s="256" t="s">
        <v>38</v>
      </c>
      <c r="P924" s="257">
        <f>O924*H924</f>
        <v>0</v>
      </c>
      <c r="Q924" s="257">
        <v>0</v>
      </c>
      <c r="R924" s="257">
        <f>Q924*H924</f>
        <v>0</v>
      </c>
      <c r="S924" s="257">
        <v>0</v>
      </c>
      <c r="T924" s="63">
        <f>S924*H924</f>
        <v>0</v>
      </c>
      <c r="AR924" s="258" t="s">
        <v>273</v>
      </c>
      <c r="AT924" s="258" t="s">
        <v>157</v>
      </c>
      <c r="AU924" s="258" t="s">
        <v>77</v>
      </c>
      <c r="AY924" s="200" t="s">
        <v>155</v>
      </c>
      <c r="BE924" s="259">
        <f>IF(N924="základní",J924,0)</f>
        <v>0</v>
      </c>
      <c r="BF924" s="259">
        <f>IF(N924="snížená",J924,0)</f>
        <v>0</v>
      </c>
      <c r="BG924" s="259">
        <f>IF(N924="zákl. přenesená",J924,0)</f>
        <v>0</v>
      </c>
      <c r="BH924" s="259">
        <f>IF(N924="sníž. přenesená",J924,0)</f>
        <v>0</v>
      </c>
      <c r="BI924" s="259">
        <f>IF(N924="nulová",J924,0)</f>
        <v>0</v>
      </c>
      <c r="BJ924" s="200" t="s">
        <v>75</v>
      </c>
      <c r="BK924" s="259">
        <f>ROUND(I924*H924,2)</f>
        <v>0</v>
      </c>
      <c r="BL924" s="200" t="s">
        <v>273</v>
      </c>
      <c r="BM924" s="258" t="s">
        <v>1283</v>
      </c>
    </row>
    <row r="925" spans="2:65" s="204" customFormat="1" ht="19.5" x14ac:dyDescent="0.2">
      <c r="B925" s="203"/>
      <c r="D925" s="64" t="s">
        <v>164</v>
      </c>
      <c r="F925" s="65" t="s">
        <v>1282</v>
      </c>
      <c r="I925" s="197"/>
      <c r="L925" s="203"/>
      <c r="M925" s="260"/>
      <c r="T925" s="213"/>
      <c r="AT925" s="200" t="s">
        <v>164</v>
      </c>
      <c r="AU925" s="200" t="s">
        <v>77</v>
      </c>
    </row>
    <row r="926" spans="2:65" s="76" customFormat="1" x14ac:dyDescent="0.2">
      <c r="B926" s="75"/>
      <c r="D926" s="64" t="s">
        <v>168</v>
      </c>
      <c r="E926" s="77" t="s">
        <v>18</v>
      </c>
      <c r="F926" s="78" t="s">
        <v>1284</v>
      </c>
      <c r="H926" s="79">
        <v>7.24</v>
      </c>
      <c r="I926" s="80"/>
      <c r="L926" s="75"/>
      <c r="M926" s="81"/>
      <c r="T926" s="82"/>
      <c r="AT926" s="77" t="s">
        <v>168</v>
      </c>
      <c r="AU926" s="77" t="s">
        <v>77</v>
      </c>
      <c r="AV926" s="76" t="s">
        <v>77</v>
      </c>
      <c r="AW926" s="76" t="s">
        <v>29</v>
      </c>
      <c r="AX926" s="76" t="s">
        <v>75</v>
      </c>
      <c r="AY926" s="77" t="s">
        <v>155</v>
      </c>
    </row>
    <row r="927" spans="2:65" s="204" customFormat="1" ht="24.2" customHeight="1" x14ac:dyDescent="0.2">
      <c r="B927" s="203"/>
      <c r="C927" s="57" t="s">
        <v>1285</v>
      </c>
      <c r="D927" s="57" t="s">
        <v>157</v>
      </c>
      <c r="E927" s="58" t="s">
        <v>1286</v>
      </c>
      <c r="F927" s="59" t="s">
        <v>1287</v>
      </c>
      <c r="G927" s="60" t="s">
        <v>209</v>
      </c>
      <c r="H927" s="61">
        <v>0.02</v>
      </c>
      <c r="I927" s="62"/>
      <c r="J927" s="61">
        <f>ROUND(I927*H927,2)</f>
        <v>0</v>
      </c>
      <c r="K927" s="59" t="s">
        <v>161</v>
      </c>
      <c r="L927" s="203"/>
      <c r="M927" s="255" t="s">
        <v>18</v>
      </c>
      <c r="N927" s="256" t="s">
        <v>38</v>
      </c>
      <c r="P927" s="257">
        <f>O927*H927</f>
        <v>0</v>
      </c>
      <c r="Q927" s="257">
        <v>0</v>
      </c>
      <c r="R927" s="257">
        <f>Q927*H927</f>
        <v>0</v>
      </c>
      <c r="S927" s="257">
        <v>0</v>
      </c>
      <c r="T927" s="63">
        <f>S927*H927</f>
        <v>0</v>
      </c>
      <c r="AR927" s="258" t="s">
        <v>273</v>
      </c>
      <c r="AT927" s="258" t="s">
        <v>157</v>
      </c>
      <c r="AU927" s="258" t="s">
        <v>77</v>
      </c>
      <c r="AY927" s="200" t="s">
        <v>155</v>
      </c>
      <c r="BE927" s="259">
        <f>IF(N927="základní",J927,0)</f>
        <v>0</v>
      </c>
      <c r="BF927" s="259">
        <f>IF(N927="snížená",J927,0)</f>
        <v>0</v>
      </c>
      <c r="BG927" s="259">
        <f>IF(N927="zákl. přenesená",J927,0)</f>
        <v>0</v>
      </c>
      <c r="BH927" s="259">
        <f>IF(N927="sníž. přenesená",J927,0)</f>
        <v>0</v>
      </c>
      <c r="BI927" s="259">
        <f>IF(N927="nulová",J927,0)</f>
        <v>0</v>
      </c>
      <c r="BJ927" s="200" t="s">
        <v>75</v>
      </c>
      <c r="BK927" s="259">
        <f>ROUND(I927*H927,2)</f>
        <v>0</v>
      </c>
      <c r="BL927" s="200" t="s">
        <v>273</v>
      </c>
      <c r="BM927" s="258" t="s">
        <v>1288</v>
      </c>
    </row>
    <row r="928" spans="2:65" s="204" customFormat="1" ht="29.25" x14ac:dyDescent="0.2">
      <c r="B928" s="203"/>
      <c r="D928" s="64" t="s">
        <v>164</v>
      </c>
      <c r="F928" s="65" t="s">
        <v>1289</v>
      </c>
      <c r="I928" s="197"/>
      <c r="L928" s="203"/>
      <c r="M928" s="260"/>
      <c r="T928" s="213"/>
      <c r="AT928" s="200" t="s">
        <v>164</v>
      </c>
      <c r="AU928" s="200" t="s">
        <v>77</v>
      </c>
    </row>
    <row r="929" spans="2:65" s="204" customFormat="1" x14ac:dyDescent="0.2">
      <c r="B929" s="203"/>
      <c r="D929" s="66" t="s">
        <v>166</v>
      </c>
      <c r="F929" s="67" t="s">
        <v>1290</v>
      </c>
      <c r="I929" s="197"/>
      <c r="L929" s="203"/>
      <c r="M929" s="260"/>
      <c r="T929" s="213"/>
      <c r="AT929" s="200" t="s">
        <v>166</v>
      </c>
      <c r="AU929" s="200" t="s">
        <v>77</v>
      </c>
    </row>
    <row r="930" spans="2:65" s="247" customFormat="1" ht="22.9" customHeight="1" x14ac:dyDescent="0.2">
      <c r="B930" s="246"/>
      <c r="D930" s="54" t="s">
        <v>66</v>
      </c>
      <c r="E930" s="56" t="s">
        <v>1291</v>
      </c>
      <c r="F930" s="56" t="s">
        <v>1292</v>
      </c>
      <c r="I930" s="196"/>
      <c r="J930" s="254">
        <f>BK930</f>
        <v>0</v>
      </c>
      <c r="L930" s="246"/>
      <c r="M930" s="249"/>
      <c r="P930" s="250">
        <f>SUM(P931:P957)</f>
        <v>0</v>
      </c>
      <c r="R930" s="250">
        <f>SUM(R931:R957)</f>
        <v>1.7579999999999995E-2</v>
      </c>
      <c r="T930" s="251">
        <f>SUM(T931:T957)</f>
        <v>0</v>
      </c>
      <c r="AR930" s="54" t="s">
        <v>77</v>
      </c>
      <c r="AT930" s="252" t="s">
        <v>66</v>
      </c>
      <c r="AU930" s="252" t="s">
        <v>75</v>
      </c>
      <c r="AY930" s="54" t="s">
        <v>155</v>
      </c>
      <c r="BK930" s="253">
        <f>SUM(BK931:BK957)</f>
        <v>0</v>
      </c>
    </row>
    <row r="931" spans="2:65" s="204" customFormat="1" ht="24.2" customHeight="1" x14ac:dyDescent="0.2">
      <c r="B931" s="203"/>
      <c r="C931" s="57" t="s">
        <v>1293</v>
      </c>
      <c r="D931" s="57" t="s">
        <v>157</v>
      </c>
      <c r="E931" s="58" t="s">
        <v>1294</v>
      </c>
      <c r="F931" s="59" t="s">
        <v>1295</v>
      </c>
      <c r="G931" s="60" t="s">
        <v>1296</v>
      </c>
      <c r="H931" s="61">
        <v>3</v>
      </c>
      <c r="I931" s="62"/>
      <c r="J931" s="61">
        <f>ROUND(I931*H931,2)</f>
        <v>0</v>
      </c>
      <c r="K931" s="59" t="s">
        <v>161</v>
      </c>
      <c r="L931" s="203"/>
      <c r="M931" s="255" t="s">
        <v>18</v>
      </c>
      <c r="N931" s="256" t="s">
        <v>38</v>
      </c>
      <c r="P931" s="257">
        <f>O931*H931</f>
        <v>0</v>
      </c>
      <c r="Q931" s="257">
        <v>8.4999999999999995E-4</v>
      </c>
      <c r="R931" s="257">
        <f>Q931*H931</f>
        <v>2.5499999999999997E-3</v>
      </c>
      <c r="S931" s="257">
        <v>0</v>
      </c>
      <c r="T931" s="63">
        <f>S931*H931</f>
        <v>0</v>
      </c>
      <c r="AR931" s="258" t="s">
        <v>273</v>
      </c>
      <c r="AT931" s="258" t="s">
        <v>157</v>
      </c>
      <c r="AU931" s="258" t="s">
        <v>77</v>
      </c>
      <c r="AY931" s="200" t="s">
        <v>155</v>
      </c>
      <c r="BE931" s="259">
        <f>IF(N931="základní",J931,0)</f>
        <v>0</v>
      </c>
      <c r="BF931" s="259">
        <f>IF(N931="snížená",J931,0)</f>
        <v>0</v>
      </c>
      <c r="BG931" s="259">
        <f>IF(N931="zákl. přenesená",J931,0)</f>
        <v>0</v>
      </c>
      <c r="BH931" s="259">
        <f>IF(N931="sníž. přenesená",J931,0)</f>
        <v>0</v>
      </c>
      <c r="BI931" s="259">
        <f>IF(N931="nulová",J931,0)</f>
        <v>0</v>
      </c>
      <c r="BJ931" s="200" t="s">
        <v>75</v>
      </c>
      <c r="BK931" s="259">
        <f>ROUND(I931*H931,2)</f>
        <v>0</v>
      </c>
      <c r="BL931" s="200" t="s">
        <v>273</v>
      </c>
      <c r="BM931" s="258" t="s">
        <v>1297</v>
      </c>
    </row>
    <row r="932" spans="2:65" s="204" customFormat="1" ht="19.5" x14ac:dyDescent="0.2">
      <c r="B932" s="203"/>
      <c r="D932" s="64" t="s">
        <v>164</v>
      </c>
      <c r="F932" s="65" t="s">
        <v>1298</v>
      </c>
      <c r="I932" s="197"/>
      <c r="L932" s="203"/>
      <c r="M932" s="260"/>
      <c r="T932" s="213"/>
      <c r="AT932" s="200" t="s">
        <v>164</v>
      </c>
      <c r="AU932" s="200" t="s">
        <v>77</v>
      </c>
    </row>
    <row r="933" spans="2:65" s="204" customFormat="1" x14ac:dyDescent="0.2">
      <c r="B933" s="203"/>
      <c r="D933" s="66" t="s">
        <v>166</v>
      </c>
      <c r="F933" s="67" t="s">
        <v>1299</v>
      </c>
      <c r="I933" s="197"/>
      <c r="L933" s="203"/>
      <c r="M933" s="260"/>
      <c r="T933" s="213"/>
      <c r="AT933" s="200" t="s">
        <v>166</v>
      </c>
      <c r="AU933" s="200" t="s">
        <v>77</v>
      </c>
    </row>
    <row r="934" spans="2:65" s="204" customFormat="1" ht="24.2" customHeight="1" x14ac:dyDescent="0.2">
      <c r="B934" s="203"/>
      <c r="C934" s="57" t="s">
        <v>1300</v>
      </c>
      <c r="D934" s="57" t="s">
        <v>157</v>
      </c>
      <c r="E934" s="58" t="s">
        <v>1301</v>
      </c>
      <c r="F934" s="59" t="s">
        <v>1302</v>
      </c>
      <c r="G934" s="60" t="s">
        <v>1296</v>
      </c>
      <c r="H934" s="61">
        <v>3</v>
      </c>
      <c r="I934" s="62"/>
      <c r="J934" s="61">
        <f>ROUND(I934*H934,2)</f>
        <v>0</v>
      </c>
      <c r="K934" s="59" t="s">
        <v>161</v>
      </c>
      <c r="L934" s="203"/>
      <c r="M934" s="255" t="s">
        <v>18</v>
      </c>
      <c r="N934" s="256" t="s">
        <v>38</v>
      </c>
      <c r="P934" s="257">
        <f>O934*H934</f>
        <v>0</v>
      </c>
      <c r="Q934" s="257">
        <v>8.4999999999999995E-4</v>
      </c>
      <c r="R934" s="257">
        <f>Q934*H934</f>
        <v>2.5499999999999997E-3</v>
      </c>
      <c r="S934" s="257">
        <v>0</v>
      </c>
      <c r="T934" s="63">
        <f>S934*H934</f>
        <v>0</v>
      </c>
      <c r="AR934" s="258" t="s">
        <v>273</v>
      </c>
      <c r="AT934" s="258" t="s">
        <v>157</v>
      </c>
      <c r="AU934" s="258" t="s">
        <v>77</v>
      </c>
      <c r="AY934" s="200" t="s">
        <v>155</v>
      </c>
      <c r="BE934" s="259">
        <f>IF(N934="základní",J934,0)</f>
        <v>0</v>
      </c>
      <c r="BF934" s="259">
        <f>IF(N934="snížená",J934,0)</f>
        <v>0</v>
      </c>
      <c r="BG934" s="259">
        <f>IF(N934="zákl. přenesená",J934,0)</f>
        <v>0</v>
      </c>
      <c r="BH934" s="259">
        <f>IF(N934="sníž. přenesená",J934,0)</f>
        <v>0</v>
      </c>
      <c r="BI934" s="259">
        <f>IF(N934="nulová",J934,0)</f>
        <v>0</v>
      </c>
      <c r="BJ934" s="200" t="s">
        <v>75</v>
      </c>
      <c r="BK934" s="259">
        <f>ROUND(I934*H934,2)</f>
        <v>0</v>
      </c>
      <c r="BL934" s="200" t="s">
        <v>273</v>
      </c>
      <c r="BM934" s="258" t="s">
        <v>1303</v>
      </c>
    </row>
    <row r="935" spans="2:65" s="204" customFormat="1" ht="19.5" x14ac:dyDescent="0.2">
      <c r="B935" s="203"/>
      <c r="D935" s="64" t="s">
        <v>164</v>
      </c>
      <c r="F935" s="65" t="s">
        <v>1304</v>
      </c>
      <c r="I935" s="197"/>
      <c r="L935" s="203"/>
      <c r="M935" s="260"/>
      <c r="T935" s="213"/>
      <c r="AT935" s="200" t="s">
        <v>164</v>
      </c>
      <c r="AU935" s="200" t="s">
        <v>77</v>
      </c>
    </row>
    <row r="936" spans="2:65" s="204" customFormat="1" x14ac:dyDescent="0.2">
      <c r="B936" s="203"/>
      <c r="D936" s="66" t="s">
        <v>166</v>
      </c>
      <c r="F936" s="67" t="s">
        <v>1305</v>
      </c>
      <c r="I936" s="197"/>
      <c r="L936" s="203"/>
      <c r="M936" s="260"/>
      <c r="T936" s="213"/>
      <c r="AT936" s="200" t="s">
        <v>166</v>
      </c>
      <c r="AU936" s="200" t="s">
        <v>77</v>
      </c>
    </row>
    <row r="937" spans="2:65" s="204" customFormat="1" ht="24.2" customHeight="1" x14ac:dyDescent="0.2">
      <c r="B937" s="203"/>
      <c r="C937" s="57" t="s">
        <v>1306</v>
      </c>
      <c r="D937" s="57" t="s">
        <v>157</v>
      </c>
      <c r="E937" s="58" t="s">
        <v>1307</v>
      </c>
      <c r="F937" s="59" t="s">
        <v>1308</v>
      </c>
      <c r="G937" s="60" t="s">
        <v>1296</v>
      </c>
      <c r="H937" s="61">
        <v>6</v>
      </c>
      <c r="I937" s="62"/>
      <c r="J937" s="61">
        <f>ROUND(I937*H937,2)</f>
        <v>0</v>
      </c>
      <c r="K937" s="59" t="s">
        <v>161</v>
      </c>
      <c r="L937" s="203"/>
      <c r="M937" s="255" t="s">
        <v>18</v>
      </c>
      <c r="N937" s="256" t="s">
        <v>38</v>
      </c>
      <c r="P937" s="257">
        <f>O937*H937</f>
        <v>0</v>
      </c>
      <c r="Q937" s="257">
        <v>8.0000000000000004E-4</v>
      </c>
      <c r="R937" s="257">
        <f>Q937*H937</f>
        <v>4.8000000000000004E-3</v>
      </c>
      <c r="S937" s="257">
        <v>0</v>
      </c>
      <c r="T937" s="63">
        <f>S937*H937</f>
        <v>0</v>
      </c>
      <c r="AR937" s="258" t="s">
        <v>273</v>
      </c>
      <c r="AT937" s="258" t="s">
        <v>157</v>
      </c>
      <c r="AU937" s="258" t="s">
        <v>77</v>
      </c>
      <c r="AY937" s="200" t="s">
        <v>155</v>
      </c>
      <c r="BE937" s="259">
        <f>IF(N937="základní",J937,0)</f>
        <v>0</v>
      </c>
      <c r="BF937" s="259">
        <f>IF(N937="snížená",J937,0)</f>
        <v>0</v>
      </c>
      <c r="BG937" s="259">
        <f>IF(N937="zákl. přenesená",J937,0)</f>
        <v>0</v>
      </c>
      <c r="BH937" s="259">
        <f>IF(N937="sníž. přenesená",J937,0)</f>
        <v>0</v>
      </c>
      <c r="BI937" s="259">
        <f>IF(N937="nulová",J937,0)</f>
        <v>0</v>
      </c>
      <c r="BJ937" s="200" t="s">
        <v>75</v>
      </c>
      <c r="BK937" s="259">
        <f>ROUND(I937*H937,2)</f>
        <v>0</v>
      </c>
      <c r="BL937" s="200" t="s">
        <v>273</v>
      </c>
      <c r="BM937" s="258" t="s">
        <v>1309</v>
      </c>
    </row>
    <row r="938" spans="2:65" s="204" customFormat="1" ht="19.5" x14ac:dyDescent="0.2">
      <c r="B938" s="203"/>
      <c r="D938" s="64" t="s">
        <v>164</v>
      </c>
      <c r="F938" s="65" t="s">
        <v>1310</v>
      </c>
      <c r="I938" s="197"/>
      <c r="L938" s="203"/>
      <c r="M938" s="260"/>
      <c r="T938" s="213"/>
      <c r="AT938" s="200" t="s">
        <v>164</v>
      </c>
      <c r="AU938" s="200" t="s">
        <v>77</v>
      </c>
    </row>
    <row r="939" spans="2:65" s="204" customFormat="1" x14ac:dyDescent="0.2">
      <c r="B939" s="203"/>
      <c r="D939" s="66" t="s">
        <v>166</v>
      </c>
      <c r="F939" s="67" t="s">
        <v>1311</v>
      </c>
      <c r="I939" s="197"/>
      <c r="L939" s="203"/>
      <c r="M939" s="260"/>
      <c r="T939" s="213"/>
      <c r="AT939" s="200" t="s">
        <v>166</v>
      </c>
      <c r="AU939" s="200" t="s">
        <v>77</v>
      </c>
    </row>
    <row r="940" spans="2:65" s="204" customFormat="1" ht="24.2" customHeight="1" x14ac:dyDescent="0.2">
      <c r="B940" s="203"/>
      <c r="C940" s="57" t="s">
        <v>1312</v>
      </c>
      <c r="D940" s="57" t="s">
        <v>157</v>
      </c>
      <c r="E940" s="58" t="s">
        <v>1313</v>
      </c>
      <c r="F940" s="59" t="s">
        <v>1314</v>
      </c>
      <c r="G940" s="60" t="s">
        <v>1296</v>
      </c>
      <c r="H940" s="61">
        <v>3</v>
      </c>
      <c r="I940" s="62"/>
      <c r="J940" s="61">
        <f>ROUND(I940*H940,2)</f>
        <v>0</v>
      </c>
      <c r="K940" s="59" t="s">
        <v>161</v>
      </c>
      <c r="L940" s="203"/>
      <c r="M940" s="255" t="s">
        <v>18</v>
      </c>
      <c r="N940" s="256" t="s">
        <v>38</v>
      </c>
      <c r="P940" s="257">
        <f>O940*H940</f>
        <v>0</v>
      </c>
      <c r="Q940" s="257">
        <v>5.1999999999999995E-4</v>
      </c>
      <c r="R940" s="257">
        <f>Q940*H940</f>
        <v>1.5599999999999998E-3</v>
      </c>
      <c r="S940" s="257">
        <v>0</v>
      </c>
      <c r="T940" s="63">
        <f>S940*H940</f>
        <v>0</v>
      </c>
      <c r="AR940" s="258" t="s">
        <v>273</v>
      </c>
      <c r="AT940" s="258" t="s">
        <v>157</v>
      </c>
      <c r="AU940" s="258" t="s">
        <v>77</v>
      </c>
      <c r="AY940" s="200" t="s">
        <v>155</v>
      </c>
      <c r="BE940" s="259">
        <f>IF(N940="základní",J940,0)</f>
        <v>0</v>
      </c>
      <c r="BF940" s="259">
        <f>IF(N940="snížená",J940,0)</f>
        <v>0</v>
      </c>
      <c r="BG940" s="259">
        <f>IF(N940="zákl. přenesená",J940,0)</f>
        <v>0</v>
      </c>
      <c r="BH940" s="259">
        <f>IF(N940="sníž. přenesená",J940,0)</f>
        <v>0</v>
      </c>
      <c r="BI940" s="259">
        <f>IF(N940="nulová",J940,0)</f>
        <v>0</v>
      </c>
      <c r="BJ940" s="200" t="s">
        <v>75</v>
      </c>
      <c r="BK940" s="259">
        <f>ROUND(I940*H940,2)</f>
        <v>0</v>
      </c>
      <c r="BL940" s="200" t="s">
        <v>273</v>
      </c>
      <c r="BM940" s="258" t="s">
        <v>1315</v>
      </c>
    </row>
    <row r="941" spans="2:65" s="204" customFormat="1" ht="19.5" x14ac:dyDescent="0.2">
      <c r="B941" s="203"/>
      <c r="D941" s="64" t="s">
        <v>164</v>
      </c>
      <c r="F941" s="65" t="s">
        <v>1314</v>
      </c>
      <c r="I941" s="197"/>
      <c r="L941" s="203"/>
      <c r="M941" s="260"/>
      <c r="T941" s="213"/>
      <c r="AT941" s="200" t="s">
        <v>164</v>
      </c>
      <c r="AU941" s="200" t="s">
        <v>77</v>
      </c>
    </row>
    <row r="942" spans="2:65" s="204" customFormat="1" x14ac:dyDescent="0.2">
      <c r="B942" s="203"/>
      <c r="D942" s="66" t="s">
        <v>166</v>
      </c>
      <c r="F942" s="67" t="s">
        <v>1316</v>
      </c>
      <c r="I942" s="197"/>
      <c r="L942" s="203"/>
      <c r="M942" s="260"/>
      <c r="T942" s="213"/>
      <c r="AT942" s="200" t="s">
        <v>166</v>
      </c>
      <c r="AU942" s="200" t="s">
        <v>77</v>
      </c>
    </row>
    <row r="943" spans="2:65" s="204" customFormat="1" ht="24.2" customHeight="1" x14ac:dyDescent="0.2">
      <c r="B943" s="203"/>
      <c r="C943" s="57" t="s">
        <v>1317</v>
      </c>
      <c r="D943" s="57" t="s">
        <v>157</v>
      </c>
      <c r="E943" s="58" t="s">
        <v>1318</v>
      </c>
      <c r="F943" s="59" t="s">
        <v>1319</v>
      </c>
      <c r="G943" s="60" t="s">
        <v>1296</v>
      </c>
      <c r="H943" s="61">
        <v>3</v>
      </c>
      <c r="I943" s="62"/>
      <c r="J943" s="61">
        <f>ROUND(I943*H943,2)</f>
        <v>0</v>
      </c>
      <c r="K943" s="59" t="s">
        <v>161</v>
      </c>
      <c r="L943" s="203"/>
      <c r="M943" s="255" t="s">
        <v>18</v>
      </c>
      <c r="N943" s="256" t="s">
        <v>38</v>
      </c>
      <c r="P943" s="257">
        <f>O943*H943</f>
        <v>0</v>
      </c>
      <c r="Q943" s="257">
        <v>5.1999999999999995E-4</v>
      </c>
      <c r="R943" s="257">
        <f>Q943*H943</f>
        <v>1.5599999999999998E-3</v>
      </c>
      <c r="S943" s="257">
        <v>0</v>
      </c>
      <c r="T943" s="63">
        <f>S943*H943</f>
        <v>0</v>
      </c>
      <c r="AR943" s="258" t="s">
        <v>273</v>
      </c>
      <c r="AT943" s="258" t="s">
        <v>157</v>
      </c>
      <c r="AU943" s="258" t="s">
        <v>77</v>
      </c>
      <c r="AY943" s="200" t="s">
        <v>155</v>
      </c>
      <c r="BE943" s="259">
        <f>IF(N943="základní",J943,0)</f>
        <v>0</v>
      </c>
      <c r="BF943" s="259">
        <f>IF(N943="snížená",J943,0)</f>
        <v>0</v>
      </c>
      <c r="BG943" s="259">
        <f>IF(N943="zákl. přenesená",J943,0)</f>
        <v>0</v>
      </c>
      <c r="BH943" s="259">
        <f>IF(N943="sníž. přenesená",J943,0)</f>
        <v>0</v>
      </c>
      <c r="BI943" s="259">
        <f>IF(N943="nulová",J943,0)</f>
        <v>0</v>
      </c>
      <c r="BJ943" s="200" t="s">
        <v>75</v>
      </c>
      <c r="BK943" s="259">
        <f>ROUND(I943*H943,2)</f>
        <v>0</v>
      </c>
      <c r="BL943" s="200" t="s">
        <v>273</v>
      </c>
      <c r="BM943" s="258" t="s">
        <v>1320</v>
      </c>
    </row>
    <row r="944" spans="2:65" s="204" customFormat="1" ht="19.5" x14ac:dyDescent="0.2">
      <c r="B944" s="203"/>
      <c r="D944" s="64" t="s">
        <v>164</v>
      </c>
      <c r="F944" s="65" t="s">
        <v>1319</v>
      </c>
      <c r="I944" s="197"/>
      <c r="L944" s="203"/>
      <c r="M944" s="260"/>
      <c r="T944" s="213"/>
      <c r="AT944" s="200" t="s">
        <v>164</v>
      </c>
      <c r="AU944" s="200" t="s">
        <v>77</v>
      </c>
    </row>
    <row r="945" spans="2:65" s="204" customFormat="1" x14ac:dyDescent="0.2">
      <c r="B945" s="203"/>
      <c r="D945" s="66" t="s">
        <v>166</v>
      </c>
      <c r="F945" s="67" t="s">
        <v>1321</v>
      </c>
      <c r="I945" s="197"/>
      <c r="L945" s="203"/>
      <c r="M945" s="260"/>
      <c r="T945" s="213"/>
      <c r="AT945" s="200" t="s">
        <v>166</v>
      </c>
      <c r="AU945" s="200" t="s">
        <v>77</v>
      </c>
    </row>
    <row r="946" spans="2:65" s="204" customFormat="1" ht="24.2" customHeight="1" x14ac:dyDescent="0.2">
      <c r="B946" s="203"/>
      <c r="C946" s="57" t="s">
        <v>1322</v>
      </c>
      <c r="D946" s="57" t="s">
        <v>157</v>
      </c>
      <c r="E946" s="58" t="s">
        <v>1323</v>
      </c>
      <c r="F946" s="59" t="s">
        <v>1324</v>
      </c>
      <c r="G946" s="60" t="s">
        <v>1296</v>
      </c>
      <c r="H946" s="61">
        <v>3</v>
      </c>
      <c r="I946" s="62"/>
      <c r="J946" s="61">
        <f>ROUND(I946*H946,2)</f>
        <v>0</v>
      </c>
      <c r="K946" s="59" t="s">
        <v>161</v>
      </c>
      <c r="L946" s="203"/>
      <c r="M946" s="255" t="s">
        <v>18</v>
      </c>
      <c r="N946" s="256" t="s">
        <v>38</v>
      </c>
      <c r="P946" s="257">
        <f>O946*H946</f>
        <v>0</v>
      </c>
      <c r="Q946" s="257">
        <v>5.1999999999999995E-4</v>
      </c>
      <c r="R946" s="257">
        <f>Q946*H946</f>
        <v>1.5599999999999998E-3</v>
      </c>
      <c r="S946" s="257">
        <v>0</v>
      </c>
      <c r="T946" s="63">
        <f>S946*H946</f>
        <v>0</v>
      </c>
      <c r="AR946" s="258" t="s">
        <v>273</v>
      </c>
      <c r="AT946" s="258" t="s">
        <v>157</v>
      </c>
      <c r="AU946" s="258" t="s">
        <v>77</v>
      </c>
      <c r="AY946" s="200" t="s">
        <v>155</v>
      </c>
      <c r="BE946" s="259">
        <f>IF(N946="základní",J946,0)</f>
        <v>0</v>
      </c>
      <c r="BF946" s="259">
        <f>IF(N946="snížená",J946,0)</f>
        <v>0</v>
      </c>
      <c r="BG946" s="259">
        <f>IF(N946="zákl. přenesená",J946,0)</f>
        <v>0</v>
      </c>
      <c r="BH946" s="259">
        <f>IF(N946="sníž. přenesená",J946,0)</f>
        <v>0</v>
      </c>
      <c r="BI946" s="259">
        <f>IF(N946="nulová",J946,0)</f>
        <v>0</v>
      </c>
      <c r="BJ946" s="200" t="s">
        <v>75</v>
      </c>
      <c r="BK946" s="259">
        <f>ROUND(I946*H946,2)</f>
        <v>0</v>
      </c>
      <c r="BL946" s="200" t="s">
        <v>273</v>
      </c>
      <c r="BM946" s="258" t="s">
        <v>1325</v>
      </c>
    </row>
    <row r="947" spans="2:65" s="204" customFormat="1" ht="19.5" x14ac:dyDescent="0.2">
      <c r="B947" s="203"/>
      <c r="D947" s="64" t="s">
        <v>164</v>
      </c>
      <c r="F947" s="65" t="s">
        <v>1324</v>
      </c>
      <c r="I947" s="197"/>
      <c r="L947" s="203"/>
      <c r="M947" s="260"/>
      <c r="T947" s="213"/>
      <c r="AT947" s="200" t="s">
        <v>164</v>
      </c>
      <c r="AU947" s="200" t="s">
        <v>77</v>
      </c>
    </row>
    <row r="948" spans="2:65" s="204" customFormat="1" x14ac:dyDescent="0.2">
      <c r="B948" s="203"/>
      <c r="D948" s="66" t="s">
        <v>166</v>
      </c>
      <c r="F948" s="67" t="s">
        <v>1326</v>
      </c>
      <c r="I948" s="197"/>
      <c r="L948" s="203"/>
      <c r="M948" s="260"/>
      <c r="T948" s="213"/>
      <c r="AT948" s="200" t="s">
        <v>166</v>
      </c>
      <c r="AU948" s="200" t="s">
        <v>77</v>
      </c>
    </row>
    <row r="949" spans="2:65" s="204" customFormat="1" ht="16.5" customHeight="1" x14ac:dyDescent="0.2">
      <c r="B949" s="203"/>
      <c r="C949" s="57" t="s">
        <v>1327</v>
      </c>
      <c r="D949" s="57" t="s">
        <v>157</v>
      </c>
      <c r="E949" s="58" t="s">
        <v>1328</v>
      </c>
      <c r="F949" s="59" t="s">
        <v>1329</v>
      </c>
      <c r="G949" s="60" t="s">
        <v>322</v>
      </c>
      <c r="H949" s="61">
        <v>3</v>
      </c>
      <c r="I949" s="62"/>
      <c r="J949" s="61">
        <f>ROUND(I949*H949,2)</f>
        <v>0</v>
      </c>
      <c r="K949" s="59" t="s">
        <v>18</v>
      </c>
      <c r="L949" s="203"/>
      <c r="M949" s="255" t="s">
        <v>18</v>
      </c>
      <c r="N949" s="256" t="s">
        <v>38</v>
      </c>
      <c r="P949" s="257">
        <f>O949*H949</f>
        <v>0</v>
      </c>
      <c r="Q949" s="257">
        <v>0</v>
      </c>
      <c r="R949" s="257">
        <f>Q949*H949</f>
        <v>0</v>
      </c>
      <c r="S949" s="257">
        <v>0</v>
      </c>
      <c r="T949" s="63">
        <f>S949*H949</f>
        <v>0</v>
      </c>
      <c r="AR949" s="258" t="s">
        <v>273</v>
      </c>
      <c r="AT949" s="258" t="s">
        <v>157</v>
      </c>
      <c r="AU949" s="258" t="s">
        <v>77</v>
      </c>
      <c r="AY949" s="200" t="s">
        <v>155</v>
      </c>
      <c r="BE949" s="259">
        <f>IF(N949="základní",J949,0)</f>
        <v>0</v>
      </c>
      <c r="BF949" s="259">
        <f>IF(N949="snížená",J949,0)</f>
        <v>0</v>
      </c>
      <c r="BG949" s="259">
        <f>IF(N949="zákl. přenesená",J949,0)</f>
        <v>0</v>
      </c>
      <c r="BH949" s="259">
        <f>IF(N949="sníž. přenesená",J949,0)</f>
        <v>0</v>
      </c>
      <c r="BI949" s="259">
        <f>IF(N949="nulová",J949,0)</f>
        <v>0</v>
      </c>
      <c r="BJ949" s="200" t="s">
        <v>75</v>
      </c>
      <c r="BK949" s="259">
        <f>ROUND(I949*H949,2)</f>
        <v>0</v>
      </c>
      <c r="BL949" s="200" t="s">
        <v>273</v>
      </c>
      <c r="BM949" s="258" t="s">
        <v>1330</v>
      </c>
    </row>
    <row r="950" spans="2:65" s="204" customFormat="1" x14ac:dyDescent="0.2">
      <c r="B950" s="203"/>
      <c r="D950" s="64" t="s">
        <v>164</v>
      </c>
      <c r="F950" s="65" t="s">
        <v>1329</v>
      </c>
      <c r="I950" s="197"/>
      <c r="L950" s="203"/>
      <c r="M950" s="260"/>
      <c r="T950" s="213"/>
      <c r="AT950" s="200" t="s">
        <v>164</v>
      </c>
      <c r="AU950" s="200" t="s">
        <v>77</v>
      </c>
    </row>
    <row r="951" spans="2:65" s="204" customFormat="1" ht="16.5" customHeight="1" x14ac:dyDescent="0.2">
      <c r="B951" s="203"/>
      <c r="C951" s="57" t="s">
        <v>1331</v>
      </c>
      <c r="D951" s="57" t="s">
        <v>157</v>
      </c>
      <c r="E951" s="58" t="s">
        <v>1332</v>
      </c>
      <c r="F951" s="59" t="s">
        <v>1333</v>
      </c>
      <c r="G951" s="60" t="s">
        <v>322</v>
      </c>
      <c r="H951" s="61">
        <v>3</v>
      </c>
      <c r="I951" s="62"/>
      <c r="J951" s="61">
        <f>ROUND(I951*H951,2)</f>
        <v>0</v>
      </c>
      <c r="K951" s="59" t="s">
        <v>18</v>
      </c>
      <c r="L951" s="203"/>
      <c r="M951" s="255" t="s">
        <v>18</v>
      </c>
      <c r="N951" s="256" t="s">
        <v>38</v>
      </c>
      <c r="P951" s="257">
        <f>O951*H951</f>
        <v>0</v>
      </c>
      <c r="Q951" s="257">
        <v>0</v>
      </c>
      <c r="R951" s="257">
        <f>Q951*H951</f>
        <v>0</v>
      </c>
      <c r="S951" s="257">
        <v>0</v>
      </c>
      <c r="T951" s="63">
        <f>S951*H951</f>
        <v>0</v>
      </c>
      <c r="AR951" s="258" t="s">
        <v>273</v>
      </c>
      <c r="AT951" s="258" t="s">
        <v>157</v>
      </c>
      <c r="AU951" s="258" t="s">
        <v>77</v>
      </c>
      <c r="AY951" s="200" t="s">
        <v>155</v>
      </c>
      <c r="BE951" s="259">
        <f>IF(N951="základní",J951,0)</f>
        <v>0</v>
      </c>
      <c r="BF951" s="259">
        <f>IF(N951="snížená",J951,0)</f>
        <v>0</v>
      </c>
      <c r="BG951" s="259">
        <f>IF(N951="zákl. přenesená",J951,0)</f>
        <v>0</v>
      </c>
      <c r="BH951" s="259">
        <f>IF(N951="sníž. přenesená",J951,0)</f>
        <v>0</v>
      </c>
      <c r="BI951" s="259">
        <f>IF(N951="nulová",J951,0)</f>
        <v>0</v>
      </c>
      <c r="BJ951" s="200" t="s">
        <v>75</v>
      </c>
      <c r="BK951" s="259">
        <f>ROUND(I951*H951,2)</f>
        <v>0</v>
      </c>
      <c r="BL951" s="200" t="s">
        <v>273</v>
      </c>
      <c r="BM951" s="258" t="s">
        <v>1334</v>
      </c>
    </row>
    <row r="952" spans="2:65" s="204" customFormat="1" x14ac:dyDescent="0.2">
      <c r="B952" s="203"/>
      <c r="D952" s="64" t="s">
        <v>164</v>
      </c>
      <c r="F952" s="65" t="s">
        <v>1333</v>
      </c>
      <c r="I952" s="197"/>
      <c r="L952" s="203"/>
      <c r="M952" s="260"/>
      <c r="T952" s="213"/>
      <c r="AT952" s="200" t="s">
        <v>164</v>
      </c>
      <c r="AU952" s="200" t="s">
        <v>77</v>
      </c>
    </row>
    <row r="953" spans="2:65" s="204" customFormat="1" ht="16.5" customHeight="1" x14ac:dyDescent="0.2">
      <c r="B953" s="203"/>
      <c r="C953" s="91" t="s">
        <v>1335</v>
      </c>
      <c r="D953" s="91" t="s">
        <v>487</v>
      </c>
      <c r="E953" s="92" t="s">
        <v>1336</v>
      </c>
      <c r="F953" s="93" t="s">
        <v>1337</v>
      </c>
      <c r="G953" s="94" t="s">
        <v>322</v>
      </c>
      <c r="H953" s="95">
        <v>3</v>
      </c>
      <c r="I953" s="96"/>
      <c r="J953" s="95">
        <f>ROUND(I953*H953,2)</f>
        <v>0</v>
      </c>
      <c r="K953" s="93" t="s">
        <v>161</v>
      </c>
      <c r="L953" s="261"/>
      <c r="M953" s="262" t="s">
        <v>18</v>
      </c>
      <c r="N953" s="263" t="s">
        <v>38</v>
      </c>
      <c r="P953" s="257">
        <f>O953*H953</f>
        <v>0</v>
      </c>
      <c r="Q953" s="257">
        <v>1E-3</v>
      </c>
      <c r="R953" s="257">
        <f>Q953*H953</f>
        <v>3.0000000000000001E-3</v>
      </c>
      <c r="S953" s="257">
        <v>0</v>
      </c>
      <c r="T953" s="63">
        <f>S953*H953</f>
        <v>0</v>
      </c>
      <c r="AR953" s="258" t="s">
        <v>413</v>
      </c>
      <c r="AT953" s="258" t="s">
        <v>487</v>
      </c>
      <c r="AU953" s="258" t="s">
        <v>77</v>
      </c>
      <c r="AY953" s="200" t="s">
        <v>155</v>
      </c>
      <c r="BE953" s="259">
        <f>IF(N953="základní",J953,0)</f>
        <v>0</v>
      </c>
      <c r="BF953" s="259">
        <f>IF(N953="snížená",J953,0)</f>
        <v>0</v>
      </c>
      <c r="BG953" s="259">
        <f>IF(N953="zákl. přenesená",J953,0)</f>
        <v>0</v>
      </c>
      <c r="BH953" s="259">
        <f>IF(N953="sníž. přenesená",J953,0)</f>
        <v>0</v>
      </c>
      <c r="BI953" s="259">
        <f>IF(N953="nulová",J953,0)</f>
        <v>0</v>
      </c>
      <c r="BJ953" s="200" t="s">
        <v>75</v>
      </c>
      <c r="BK953" s="259">
        <f>ROUND(I953*H953,2)</f>
        <v>0</v>
      </c>
      <c r="BL953" s="200" t="s">
        <v>273</v>
      </c>
      <c r="BM953" s="258" t="s">
        <v>1338</v>
      </c>
    </row>
    <row r="954" spans="2:65" s="204" customFormat="1" x14ac:dyDescent="0.2">
      <c r="B954" s="203"/>
      <c r="D954" s="64" t="s">
        <v>164</v>
      </c>
      <c r="F954" s="65" t="s">
        <v>1337</v>
      </c>
      <c r="I954" s="197"/>
      <c r="L954" s="203"/>
      <c r="M954" s="260"/>
      <c r="T954" s="213"/>
      <c r="AT954" s="200" t="s">
        <v>164</v>
      </c>
      <c r="AU954" s="200" t="s">
        <v>77</v>
      </c>
    </row>
    <row r="955" spans="2:65" s="204" customFormat="1" ht="24.2" customHeight="1" x14ac:dyDescent="0.2">
      <c r="B955" s="203"/>
      <c r="C955" s="57" t="s">
        <v>1339</v>
      </c>
      <c r="D955" s="57" t="s">
        <v>157</v>
      </c>
      <c r="E955" s="58" t="s">
        <v>1340</v>
      </c>
      <c r="F955" s="59" t="s">
        <v>1341</v>
      </c>
      <c r="G955" s="60" t="s">
        <v>209</v>
      </c>
      <c r="H955" s="61">
        <v>0.02</v>
      </c>
      <c r="I955" s="62"/>
      <c r="J955" s="61">
        <f>ROUND(I955*H955,2)</f>
        <v>0</v>
      </c>
      <c r="K955" s="59" t="s">
        <v>161</v>
      </c>
      <c r="L955" s="203"/>
      <c r="M955" s="255" t="s">
        <v>18</v>
      </c>
      <c r="N955" s="256" t="s">
        <v>38</v>
      </c>
      <c r="P955" s="257">
        <f>O955*H955</f>
        <v>0</v>
      </c>
      <c r="Q955" s="257">
        <v>0</v>
      </c>
      <c r="R955" s="257">
        <f>Q955*H955</f>
        <v>0</v>
      </c>
      <c r="S955" s="257">
        <v>0</v>
      </c>
      <c r="T955" s="63">
        <f>S955*H955</f>
        <v>0</v>
      </c>
      <c r="AR955" s="258" t="s">
        <v>273</v>
      </c>
      <c r="AT955" s="258" t="s">
        <v>157</v>
      </c>
      <c r="AU955" s="258" t="s">
        <v>77</v>
      </c>
      <c r="AY955" s="200" t="s">
        <v>155</v>
      </c>
      <c r="BE955" s="259">
        <f>IF(N955="základní",J955,0)</f>
        <v>0</v>
      </c>
      <c r="BF955" s="259">
        <f>IF(N955="snížená",J955,0)</f>
        <v>0</v>
      </c>
      <c r="BG955" s="259">
        <f>IF(N955="zákl. přenesená",J955,0)</f>
        <v>0</v>
      </c>
      <c r="BH955" s="259">
        <f>IF(N955="sníž. přenesená",J955,0)</f>
        <v>0</v>
      </c>
      <c r="BI955" s="259">
        <f>IF(N955="nulová",J955,0)</f>
        <v>0</v>
      </c>
      <c r="BJ955" s="200" t="s">
        <v>75</v>
      </c>
      <c r="BK955" s="259">
        <f>ROUND(I955*H955,2)</f>
        <v>0</v>
      </c>
      <c r="BL955" s="200" t="s">
        <v>273</v>
      </c>
      <c r="BM955" s="258" t="s">
        <v>1342</v>
      </c>
    </row>
    <row r="956" spans="2:65" s="204" customFormat="1" ht="29.25" x14ac:dyDescent="0.2">
      <c r="B956" s="203"/>
      <c r="D956" s="64" t="s">
        <v>164</v>
      </c>
      <c r="F956" s="65" t="s">
        <v>1343</v>
      </c>
      <c r="I956" s="197"/>
      <c r="L956" s="203"/>
      <c r="M956" s="260"/>
      <c r="T956" s="213"/>
      <c r="AT956" s="200" t="s">
        <v>164</v>
      </c>
      <c r="AU956" s="200" t="s">
        <v>77</v>
      </c>
    </row>
    <row r="957" spans="2:65" s="204" customFormat="1" x14ac:dyDescent="0.2">
      <c r="B957" s="203"/>
      <c r="D957" s="66" t="s">
        <v>166</v>
      </c>
      <c r="F957" s="67" t="s">
        <v>1344</v>
      </c>
      <c r="I957" s="197"/>
      <c r="L957" s="203"/>
      <c r="M957" s="260"/>
      <c r="T957" s="213"/>
      <c r="AT957" s="200" t="s">
        <v>166</v>
      </c>
      <c r="AU957" s="200" t="s">
        <v>77</v>
      </c>
    </row>
    <row r="958" spans="2:65" s="247" customFormat="1" ht="22.9" customHeight="1" x14ac:dyDescent="0.2">
      <c r="B958" s="246"/>
      <c r="D958" s="54" t="s">
        <v>66</v>
      </c>
      <c r="E958" s="56" t="s">
        <v>1345</v>
      </c>
      <c r="F958" s="56" t="s">
        <v>1346</v>
      </c>
      <c r="I958" s="196"/>
      <c r="J958" s="254">
        <f>BK958</f>
        <v>0</v>
      </c>
      <c r="L958" s="246"/>
      <c r="M958" s="249"/>
      <c r="P958" s="250">
        <f>SUM(P959:P960)</f>
        <v>0</v>
      </c>
      <c r="R958" s="250">
        <f>SUM(R959:R960)</f>
        <v>0</v>
      </c>
      <c r="T958" s="251">
        <f>SUM(T959:T960)</f>
        <v>0</v>
      </c>
      <c r="AR958" s="54" t="s">
        <v>77</v>
      </c>
      <c r="AT958" s="252" t="s">
        <v>66</v>
      </c>
      <c r="AU958" s="252" t="s">
        <v>75</v>
      </c>
      <c r="AY958" s="54" t="s">
        <v>155</v>
      </c>
      <c r="BK958" s="253">
        <f>SUM(BK959:BK960)</f>
        <v>0</v>
      </c>
    </row>
    <row r="959" spans="2:65" s="204" customFormat="1" ht="44.25" customHeight="1" x14ac:dyDescent="0.2">
      <c r="B959" s="203"/>
      <c r="C959" s="57" t="s">
        <v>1347</v>
      </c>
      <c r="D959" s="57" t="s">
        <v>157</v>
      </c>
      <c r="E959" s="58" t="s">
        <v>1348</v>
      </c>
      <c r="F959" s="59" t="s">
        <v>1349</v>
      </c>
      <c r="G959" s="60" t="s">
        <v>276</v>
      </c>
      <c r="H959" s="61">
        <v>1</v>
      </c>
      <c r="I959" s="62"/>
      <c r="J959" s="61">
        <f>ROUND(I959*H959,2)</f>
        <v>0</v>
      </c>
      <c r="K959" s="59" t="s">
        <v>18</v>
      </c>
      <c r="L959" s="203"/>
      <c r="M959" s="255" t="s">
        <v>18</v>
      </c>
      <c r="N959" s="256" t="s">
        <v>38</v>
      </c>
      <c r="P959" s="257">
        <f>O959*H959</f>
        <v>0</v>
      </c>
      <c r="Q959" s="257">
        <v>0</v>
      </c>
      <c r="R959" s="257">
        <f>Q959*H959</f>
        <v>0</v>
      </c>
      <c r="S959" s="257">
        <v>0</v>
      </c>
      <c r="T959" s="63">
        <f>S959*H959</f>
        <v>0</v>
      </c>
      <c r="AR959" s="258" t="s">
        <v>273</v>
      </c>
      <c r="AT959" s="258" t="s">
        <v>157</v>
      </c>
      <c r="AU959" s="258" t="s">
        <v>77</v>
      </c>
      <c r="AY959" s="200" t="s">
        <v>155</v>
      </c>
      <c r="BE959" s="259">
        <f>IF(N959="základní",J959,0)</f>
        <v>0</v>
      </c>
      <c r="BF959" s="259">
        <f>IF(N959="snížená",J959,0)</f>
        <v>0</v>
      </c>
      <c r="BG959" s="259">
        <f>IF(N959="zákl. přenesená",J959,0)</f>
        <v>0</v>
      </c>
      <c r="BH959" s="259">
        <f>IF(N959="sníž. přenesená",J959,0)</f>
        <v>0</v>
      </c>
      <c r="BI959" s="259">
        <f>IF(N959="nulová",J959,0)</f>
        <v>0</v>
      </c>
      <c r="BJ959" s="200" t="s">
        <v>75</v>
      </c>
      <c r="BK959" s="259">
        <f>ROUND(I959*H959,2)</f>
        <v>0</v>
      </c>
      <c r="BL959" s="200" t="s">
        <v>273</v>
      </c>
      <c r="BM959" s="258" t="s">
        <v>1350</v>
      </c>
    </row>
    <row r="960" spans="2:65" s="204" customFormat="1" ht="29.25" x14ac:dyDescent="0.2">
      <c r="B960" s="203"/>
      <c r="D960" s="64" t="s">
        <v>164</v>
      </c>
      <c r="F960" s="65" t="s">
        <v>1349</v>
      </c>
      <c r="I960" s="197"/>
      <c r="L960" s="203"/>
      <c r="M960" s="260"/>
      <c r="T960" s="213"/>
      <c r="AT960" s="200" t="s">
        <v>164</v>
      </c>
      <c r="AU960" s="200" t="s">
        <v>77</v>
      </c>
    </row>
    <row r="961" spans="2:65" s="247" customFormat="1" ht="22.9" customHeight="1" x14ac:dyDescent="0.2">
      <c r="B961" s="246"/>
      <c r="D961" s="54" t="s">
        <v>66</v>
      </c>
      <c r="E961" s="56" t="s">
        <v>1351</v>
      </c>
      <c r="F961" s="56" t="s">
        <v>1352</v>
      </c>
      <c r="I961" s="196"/>
      <c r="J961" s="254">
        <f>BK961</f>
        <v>0</v>
      </c>
      <c r="L961" s="246"/>
      <c r="M961" s="249"/>
      <c r="P961" s="250">
        <f>SUM(P962:P978)</f>
        <v>0</v>
      </c>
      <c r="R961" s="250">
        <f>SUM(R962:R978)</f>
        <v>5.0662100000000002E-2</v>
      </c>
      <c r="T961" s="251">
        <f>SUM(T962:T978)</f>
        <v>0</v>
      </c>
      <c r="AR961" s="54" t="s">
        <v>77</v>
      </c>
      <c r="AT961" s="252" t="s">
        <v>66</v>
      </c>
      <c r="AU961" s="252" t="s">
        <v>75</v>
      </c>
      <c r="AY961" s="54" t="s">
        <v>155</v>
      </c>
      <c r="BK961" s="253">
        <f>SUM(BK962:BK978)</f>
        <v>0</v>
      </c>
    </row>
    <row r="962" spans="2:65" s="204" customFormat="1" ht="24.2" customHeight="1" x14ac:dyDescent="0.2">
      <c r="B962" s="203"/>
      <c r="C962" s="57" t="s">
        <v>1353</v>
      </c>
      <c r="D962" s="57" t="s">
        <v>157</v>
      </c>
      <c r="E962" s="58" t="s">
        <v>1354</v>
      </c>
      <c r="F962" s="59" t="s">
        <v>1355</v>
      </c>
      <c r="G962" s="60" t="s">
        <v>234</v>
      </c>
      <c r="H962" s="61">
        <v>1.79</v>
      </c>
      <c r="I962" s="62"/>
      <c r="J962" s="61">
        <f>ROUND(I962*H962,2)</f>
        <v>0</v>
      </c>
      <c r="K962" s="59" t="s">
        <v>161</v>
      </c>
      <c r="L962" s="203"/>
      <c r="M962" s="255" t="s">
        <v>18</v>
      </c>
      <c r="N962" s="256" t="s">
        <v>38</v>
      </c>
      <c r="P962" s="257">
        <f>O962*H962</f>
        <v>0</v>
      </c>
      <c r="Q962" s="257">
        <v>1.001E-2</v>
      </c>
      <c r="R962" s="257">
        <f>Q962*H962</f>
        <v>1.79179E-2</v>
      </c>
      <c r="S962" s="257">
        <v>0</v>
      </c>
      <c r="T962" s="63">
        <f>S962*H962</f>
        <v>0</v>
      </c>
      <c r="AR962" s="258" t="s">
        <v>273</v>
      </c>
      <c r="AT962" s="258" t="s">
        <v>157</v>
      </c>
      <c r="AU962" s="258" t="s">
        <v>77</v>
      </c>
      <c r="AY962" s="200" t="s">
        <v>155</v>
      </c>
      <c r="BE962" s="259">
        <f>IF(N962="základní",J962,0)</f>
        <v>0</v>
      </c>
      <c r="BF962" s="259">
        <f>IF(N962="snížená",J962,0)</f>
        <v>0</v>
      </c>
      <c r="BG962" s="259">
        <f>IF(N962="zákl. přenesená",J962,0)</f>
        <v>0</v>
      </c>
      <c r="BH962" s="259">
        <f>IF(N962="sníž. přenesená",J962,0)</f>
        <v>0</v>
      </c>
      <c r="BI962" s="259">
        <f>IF(N962="nulová",J962,0)</f>
        <v>0</v>
      </c>
      <c r="BJ962" s="200" t="s">
        <v>75</v>
      </c>
      <c r="BK962" s="259">
        <f>ROUND(I962*H962,2)</f>
        <v>0</v>
      </c>
      <c r="BL962" s="200" t="s">
        <v>273</v>
      </c>
      <c r="BM962" s="258" t="s">
        <v>1356</v>
      </c>
    </row>
    <row r="963" spans="2:65" s="204" customFormat="1" ht="29.25" x14ac:dyDescent="0.2">
      <c r="B963" s="203"/>
      <c r="D963" s="64" t="s">
        <v>164</v>
      </c>
      <c r="F963" s="65" t="s">
        <v>1357</v>
      </c>
      <c r="I963" s="197"/>
      <c r="L963" s="203"/>
      <c r="M963" s="260"/>
      <c r="T963" s="213"/>
      <c r="AT963" s="200" t="s">
        <v>164</v>
      </c>
      <c r="AU963" s="200" t="s">
        <v>77</v>
      </c>
    </row>
    <row r="964" spans="2:65" s="204" customFormat="1" x14ac:dyDescent="0.2">
      <c r="B964" s="203"/>
      <c r="D964" s="66" t="s">
        <v>166</v>
      </c>
      <c r="F964" s="67" t="s">
        <v>1358</v>
      </c>
      <c r="I964" s="197"/>
      <c r="L964" s="203"/>
      <c r="M964" s="260"/>
      <c r="T964" s="213"/>
      <c r="AT964" s="200" t="s">
        <v>166</v>
      </c>
      <c r="AU964" s="200" t="s">
        <v>77</v>
      </c>
    </row>
    <row r="965" spans="2:65" s="69" customFormat="1" x14ac:dyDescent="0.2">
      <c r="B965" s="68"/>
      <c r="D965" s="64" t="s">
        <v>168</v>
      </c>
      <c r="E965" s="70" t="s">
        <v>18</v>
      </c>
      <c r="F965" s="71" t="s">
        <v>370</v>
      </c>
      <c r="H965" s="70" t="s">
        <v>18</v>
      </c>
      <c r="I965" s="72"/>
      <c r="L965" s="68"/>
      <c r="M965" s="73"/>
      <c r="T965" s="74"/>
      <c r="AT965" s="70" t="s">
        <v>168</v>
      </c>
      <c r="AU965" s="70" t="s">
        <v>77</v>
      </c>
      <c r="AV965" s="69" t="s">
        <v>75</v>
      </c>
      <c r="AW965" s="69" t="s">
        <v>29</v>
      </c>
      <c r="AX965" s="69" t="s">
        <v>67</v>
      </c>
      <c r="AY965" s="70" t="s">
        <v>155</v>
      </c>
    </row>
    <row r="966" spans="2:65" s="69" customFormat="1" x14ac:dyDescent="0.2">
      <c r="B966" s="68"/>
      <c r="D966" s="64" t="s">
        <v>168</v>
      </c>
      <c r="E966" s="70" t="s">
        <v>18</v>
      </c>
      <c r="F966" s="71" t="s">
        <v>1359</v>
      </c>
      <c r="H966" s="70" t="s">
        <v>18</v>
      </c>
      <c r="I966" s="72"/>
      <c r="L966" s="68"/>
      <c r="M966" s="73"/>
      <c r="T966" s="74"/>
      <c r="AT966" s="70" t="s">
        <v>168</v>
      </c>
      <c r="AU966" s="70" t="s">
        <v>77</v>
      </c>
      <c r="AV966" s="69" t="s">
        <v>75</v>
      </c>
      <c r="AW966" s="69" t="s">
        <v>29</v>
      </c>
      <c r="AX966" s="69" t="s">
        <v>67</v>
      </c>
      <c r="AY966" s="70" t="s">
        <v>155</v>
      </c>
    </row>
    <row r="967" spans="2:65" s="76" customFormat="1" x14ac:dyDescent="0.2">
      <c r="B967" s="75"/>
      <c r="D967" s="64" t="s">
        <v>168</v>
      </c>
      <c r="E967" s="77" t="s">
        <v>18</v>
      </c>
      <c r="F967" s="78" t="s">
        <v>1360</v>
      </c>
      <c r="H967" s="79">
        <v>1.79</v>
      </c>
      <c r="I967" s="80"/>
      <c r="L967" s="75"/>
      <c r="M967" s="81"/>
      <c r="T967" s="82"/>
      <c r="AT967" s="77" t="s">
        <v>168</v>
      </c>
      <c r="AU967" s="77" t="s">
        <v>77</v>
      </c>
      <c r="AV967" s="76" t="s">
        <v>77</v>
      </c>
      <c r="AW967" s="76" t="s">
        <v>29</v>
      </c>
      <c r="AX967" s="76" t="s">
        <v>75</v>
      </c>
      <c r="AY967" s="77" t="s">
        <v>155</v>
      </c>
    </row>
    <row r="968" spans="2:65" s="204" customFormat="1" ht="24.2" customHeight="1" x14ac:dyDescent="0.2">
      <c r="B968" s="203"/>
      <c r="C968" s="57" t="s">
        <v>1361</v>
      </c>
      <c r="D968" s="57" t="s">
        <v>157</v>
      </c>
      <c r="E968" s="58" t="s">
        <v>1362</v>
      </c>
      <c r="F968" s="59" t="s">
        <v>1363</v>
      </c>
      <c r="G968" s="60" t="s">
        <v>234</v>
      </c>
      <c r="H968" s="61">
        <v>2.02</v>
      </c>
      <c r="I968" s="62"/>
      <c r="J968" s="61">
        <f>ROUND(I968*H968,2)</f>
        <v>0</v>
      </c>
      <c r="K968" s="59" t="s">
        <v>161</v>
      </c>
      <c r="L968" s="203"/>
      <c r="M968" s="255" t="s">
        <v>18</v>
      </c>
      <c r="N968" s="256" t="s">
        <v>38</v>
      </c>
      <c r="P968" s="257">
        <f>O968*H968</f>
        <v>0</v>
      </c>
      <c r="Q968" s="257">
        <v>1.6209999999999999E-2</v>
      </c>
      <c r="R968" s="257">
        <f>Q968*H968</f>
        <v>3.2744200000000001E-2</v>
      </c>
      <c r="S968" s="257">
        <v>0</v>
      </c>
      <c r="T968" s="63">
        <f>S968*H968</f>
        <v>0</v>
      </c>
      <c r="AR968" s="258" t="s">
        <v>273</v>
      </c>
      <c r="AT968" s="258" t="s">
        <v>157</v>
      </c>
      <c r="AU968" s="258" t="s">
        <v>77</v>
      </c>
      <c r="AY968" s="200" t="s">
        <v>155</v>
      </c>
      <c r="BE968" s="259">
        <f>IF(N968="základní",J968,0)</f>
        <v>0</v>
      </c>
      <c r="BF968" s="259">
        <f>IF(N968="snížená",J968,0)</f>
        <v>0</v>
      </c>
      <c r="BG968" s="259">
        <f>IF(N968="zákl. přenesená",J968,0)</f>
        <v>0</v>
      </c>
      <c r="BH968" s="259">
        <f>IF(N968="sníž. přenesená",J968,0)</f>
        <v>0</v>
      </c>
      <c r="BI968" s="259">
        <f>IF(N968="nulová",J968,0)</f>
        <v>0</v>
      </c>
      <c r="BJ968" s="200" t="s">
        <v>75</v>
      </c>
      <c r="BK968" s="259">
        <f>ROUND(I968*H968,2)</f>
        <v>0</v>
      </c>
      <c r="BL968" s="200" t="s">
        <v>273</v>
      </c>
      <c r="BM968" s="258" t="s">
        <v>1364</v>
      </c>
    </row>
    <row r="969" spans="2:65" s="204" customFormat="1" ht="29.25" x14ac:dyDescent="0.2">
      <c r="B969" s="203"/>
      <c r="D969" s="64" t="s">
        <v>164</v>
      </c>
      <c r="F969" s="65" t="s">
        <v>1365</v>
      </c>
      <c r="I969" s="197"/>
      <c r="L969" s="203"/>
      <c r="M969" s="260"/>
      <c r="T969" s="213"/>
      <c r="AT969" s="200" t="s">
        <v>164</v>
      </c>
      <c r="AU969" s="200" t="s">
        <v>77</v>
      </c>
    </row>
    <row r="970" spans="2:65" s="204" customFormat="1" x14ac:dyDescent="0.2">
      <c r="B970" s="203"/>
      <c r="D970" s="66" t="s">
        <v>166</v>
      </c>
      <c r="F970" s="67" t="s">
        <v>1366</v>
      </c>
      <c r="I970" s="197"/>
      <c r="L970" s="203"/>
      <c r="M970" s="260"/>
      <c r="T970" s="213"/>
      <c r="AT970" s="200" t="s">
        <v>166</v>
      </c>
      <c r="AU970" s="200" t="s">
        <v>77</v>
      </c>
    </row>
    <row r="971" spans="2:65" s="69" customFormat="1" x14ac:dyDescent="0.2">
      <c r="B971" s="68"/>
      <c r="D971" s="64" t="s">
        <v>168</v>
      </c>
      <c r="E971" s="70" t="s">
        <v>18</v>
      </c>
      <c r="F971" s="71" t="s">
        <v>370</v>
      </c>
      <c r="H971" s="70" t="s">
        <v>18</v>
      </c>
      <c r="I971" s="72"/>
      <c r="L971" s="68"/>
      <c r="M971" s="73"/>
      <c r="T971" s="74"/>
      <c r="AT971" s="70" t="s">
        <v>168</v>
      </c>
      <c r="AU971" s="70" t="s">
        <v>77</v>
      </c>
      <c r="AV971" s="69" t="s">
        <v>75</v>
      </c>
      <c r="AW971" s="69" t="s">
        <v>29</v>
      </c>
      <c r="AX971" s="69" t="s">
        <v>67</v>
      </c>
      <c r="AY971" s="70" t="s">
        <v>155</v>
      </c>
    </row>
    <row r="972" spans="2:65" s="69" customFormat="1" x14ac:dyDescent="0.2">
      <c r="B972" s="68"/>
      <c r="D972" s="64" t="s">
        <v>168</v>
      </c>
      <c r="E972" s="70" t="s">
        <v>18</v>
      </c>
      <c r="F972" s="71" t="s">
        <v>1367</v>
      </c>
      <c r="H972" s="70" t="s">
        <v>18</v>
      </c>
      <c r="I972" s="72"/>
      <c r="L972" s="68"/>
      <c r="M972" s="73"/>
      <c r="T972" s="74"/>
      <c r="AT972" s="70" t="s">
        <v>168</v>
      </c>
      <c r="AU972" s="70" t="s">
        <v>77</v>
      </c>
      <c r="AV972" s="69" t="s">
        <v>75</v>
      </c>
      <c r="AW972" s="69" t="s">
        <v>29</v>
      </c>
      <c r="AX972" s="69" t="s">
        <v>67</v>
      </c>
      <c r="AY972" s="70" t="s">
        <v>155</v>
      </c>
    </row>
    <row r="973" spans="2:65" s="76" customFormat="1" x14ac:dyDescent="0.2">
      <c r="B973" s="75"/>
      <c r="D973" s="64" t="s">
        <v>168</v>
      </c>
      <c r="E973" s="77" t="s">
        <v>18</v>
      </c>
      <c r="F973" s="78" t="s">
        <v>1368</v>
      </c>
      <c r="H973" s="79">
        <v>2.02</v>
      </c>
      <c r="I973" s="80"/>
      <c r="L973" s="75"/>
      <c r="M973" s="81"/>
      <c r="T973" s="82"/>
      <c r="AT973" s="77" t="s">
        <v>168</v>
      </c>
      <c r="AU973" s="77" t="s">
        <v>77</v>
      </c>
      <c r="AV973" s="76" t="s">
        <v>77</v>
      </c>
      <c r="AW973" s="76" t="s">
        <v>29</v>
      </c>
      <c r="AX973" s="76" t="s">
        <v>75</v>
      </c>
      <c r="AY973" s="77" t="s">
        <v>155</v>
      </c>
    </row>
    <row r="974" spans="2:65" s="204" customFormat="1" ht="24.2" customHeight="1" x14ac:dyDescent="0.2">
      <c r="B974" s="203"/>
      <c r="C974" s="57" t="s">
        <v>1369</v>
      </c>
      <c r="D974" s="57" t="s">
        <v>157</v>
      </c>
      <c r="E974" s="58" t="s">
        <v>1370</v>
      </c>
      <c r="F974" s="59" t="s">
        <v>1371</v>
      </c>
      <c r="G974" s="60" t="s">
        <v>257</v>
      </c>
      <c r="H974" s="61">
        <v>2.2400000000000002</v>
      </c>
      <c r="I974" s="62"/>
      <c r="J974" s="61">
        <f>ROUND(I974*H974,2)</f>
        <v>0</v>
      </c>
      <c r="K974" s="59" t="s">
        <v>18</v>
      </c>
      <c r="L974" s="203"/>
      <c r="M974" s="255" t="s">
        <v>18</v>
      </c>
      <c r="N974" s="256" t="s">
        <v>38</v>
      </c>
      <c r="P974" s="257">
        <f>O974*H974</f>
        <v>0</v>
      </c>
      <c r="Q974" s="257">
        <v>0</v>
      </c>
      <c r="R974" s="257">
        <f>Q974*H974</f>
        <v>0</v>
      </c>
      <c r="S974" s="257">
        <v>0</v>
      </c>
      <c r="T974" s="63">
        <f>S974*H974</f>
        <v>0</v>
      </c>
      <c r="AR974" s="258" t="s">
        <v>273</v>
      </c>
      <c r="AT974" s="258" t="s">
        <v>157</v>
      </c>
      <c r="AU974" s="258" t="s">
        <v>77</v>
      </c>
      <c r="AY974" s="200" t="s">
        <v>155</v>
      </c>
      <c r="BE974" s="259">
        <f>IF(N974="základní",J974,0)</f>
        <v>0</v>
      </c>
      <c r="BF974" s="259">
        <f>IF(N974="snížená",J974,0)</f>
        <v>0</v>
      </c>
      <c r="BG974" s="259">
        <f>IF(N974="zákl. přenesená",J974,0)</f>
        <v>0</v>
      </c>
      <c r="BH974" s="259">
        <f>IF(N974="sníž. přenesená",J974,0)</f>
        <v>0</v>
      </c>
      <c r="BI974" s="259">
        <f>IF(N974="nulová",J974,0)</f>
        <v>0</v>
      </c>
      <c r="BJ974" s="200" t="s">
        <v>75</v>
      </c>
      <c r="BK974" s="259">
        <f>ROUND(I974*H974,2)</f>
        <v>0</v>
      </c>
      <c r="BL974" s="200" t="s">
        <v>273</v>
      </c>
      <c r="BM974" s="258" t="s">
        <v>1372</v>
      </c>
    </row>
    <row r="975" spans="2:65" s="204" customFormat="1" ht="19.5" x14ac:dyDescent="0.2">
      <c r="B975" s="203"/>
      <c r="D975" s="64" t="s">
        <v>164</v>
      </c>
      <c r="F975" s="65" t="s">
        <v>1371</v>
      </c>
      <c r="I975" s="197"/>
      <c r="L975" s="203"/>
      <c r="M975" s="260"/>
      <c r="T975" s="213"/>
      <c r="AT975" s="200" t="s">
        <v>164</v>
      </c>
      <c r="AU975" s="200" t="s">
        <v>77</v>
      </c>
    </row>
    <row r="976" spans="2:65" s="204" customFormat="1" ht="24.2" customHeight="1" x14ac:dyDescent="0.2">
      <c r="B976" s="203"/>
      <c r="C976" s="57" t="s">
        <v>1373</v>
      </c>
      <c r="D976" s="57" t="s">
        <v>157</v>
      </c>
      <c r="E976" s="58" t="s">
        <v>1374</v>
      </c>
      <c r="F976" s="59" t="s">
        <v>1375</v>
      </c>
      <c r="G976" s="60" t="s">
        <v>209</v>
      </c>
      <c r="H976" s="61">
        <v>0.05</v>
      </c>
      <c r="I976" s="62"/>
      <c r="J976" s="61">
        <f>ROUND(I976*H976,2)</f>
        <v>0</v>
      </c>
      <c r="K976" s="59" t="s">
        <v>161</v>
      </c>
      <c r="L976" s="203"/>
      <c r="M976" s="255" t="s">
        <v>18</v>
      </c>
      <c r="N976" s="256" t="s">
        <v>38</v>
      </c>
      <c r="P976" s="257">
        <f>O976*H976</f>
        <v>0</v>
      </c>
      <c r="Q976" s="257">
        <v>0</v>
      </c>
      <c r="R976" s="257">
        <f>Q976*H976</f>
        <v>0</v>
      </c>
      <c r="S976" s="257">
        <v>0</v>
      </c>
      <c r="T976" s="63">
        <f>S976*H976</f>
        <v>0</v>
      </c>
      <c r="AR976" s="258" t="s">
        <v>273</v>
      </c>
      <c r="AT976" s="258" t="s">
        <v>157</v>
      </c>
      <c r="AU976" s="258" t="s">
        <v>77</v>
      </c>
      <c r="AY976" s="200" t="s">
        <v>155</v>
      </c>
      <c r="BE976" s="259">
        <f>IF(N976="základní",J976,0)</f>
        <v>0</v>
      </c>
      <c r="BF976" s="259">
        <f>IF(N976="snížená",J976,0)</f>
        <v>0</v>
      </c>
      <c r="BG976" s="259">
        <f>IF(N976="zákl. přenesená",J976,0)</f>
        <v>0</v>
      </c>
      <c r="BH976" s="259">
        <f>IF(N976="sníž. přenesená",J976,0)</f>
        <v>0</v>
      </c>
      <c r="BI976" s="259">
        <f>IF(N976="nulová",J976,0)</f>
        <v>0</v>
      </c>
      <c r="BJ976" s="200" t="s">
        <v>75</v>
      </c>
      <c r="BK976" s="259">
        <f>ROUND(I976*H976,2)</f>
        <v>0</v>
      </c>
      <c r="BL976" s="200" t="s">
        <v>273</v>
      </c>
      <c r="BM976" s="258" t="s">
        <v>1376</v>
      </c>
    </row>
    <row r="977" spans="2:65" s="204" customFormat="1" ht="29.25" x14ac:dyDescent="0.2">
      <c r="B977" s="203"/>
      <c r="D977" s="64" t="s">
        <v>164</v>
      </c>
      <c r="F977" s="65" t="s">
        <v>1377</v>
      </c>
      <c r="I977" s="197"/>
      <c r="L977" s="203"/>
      <c r="M977" s="260"/>
      <c r="T977" s="213"/>
      <c r="AT977" s="200" t="s">
        <v>164</v>
      </c>
      <c r="AU977" s="200" t="s">
        <v>77</v>
      </c>
    </row>
    <row r="978" spans="2:65" s="204" customFormat="1" x14ac:dyDescent="0.2">
      <c r="B978" s="203"/>
      <c r="D978" s="66" t="s">
        <v>166</v>
      </c>
      <c r="F978" s="67" t="s">
        <v>1378</v>
      </c>
      <c r="I978" s="197"/>
      <c r="L978" s="203"/>
      <c r="M978" s="260"/>
      <c r="T978" s="213"/>
      <c r="AT978" s="200" t="s">
        <v>166</v>
      </c>
      <c r="AU978" s="200" t="s">
        <v>77</v>
      </c>
    </row>
    <row r="979" spans="2:65" s="247" customFormat="1" ht="22.9" customHeight="1" x14ac:dyDescent="0.2">
      <c r="B979" s="246"/>
      <c r="D979" s="54" t="s">
        <v>66</v>
      </c>
      <c r="E979" s="56" t="s">
        <v>1379</v>
      </c>
      <c r="F979" s="56" t="s">
        <v>1380</v>
      </c>
      <c r="I979" s="196"/>
      <c r="J979" s="254">
        <f>BK979</f>
        <v>0</v>
      </c>
      <c r="L979" s="246"/>
      <c r="M979" s="249"/>
      <c r="P979" s="250">
        <f>SUM(P980:P1039)</f>
        <v>0</v>
      </c>
      <c r="R979" s="250">
        <f>SUM(R980:R1039)</f>
        <v>2.9304567000000006</v>
      </c>
      <c r="T979" s="251">
        <f>SUM(T980:T1039)</f>
        <v>0</v>
      </c>
      <c r="AR979" s="54" t="s">
        <v>77</v>
      </c>
      <c r="AT979" s="252" t="s">
        <v>66</v>
      </c>
      <c r="AU979" s="252" t="s">
        <v>75</v>
      </c>
      <c r="AY979" s="54" t="s">
        <v>155</v>
      </c>
      <c r="BK979" s="253">
        <f>SUM(BK980:BK1039)</f>
        <v>0</v>
      </c>
    </row>
    <row r="980" spans="2:65" s="204" customFormat="1" ht="33" customHeight="1" x14ac:dyDescent="0.2">
      <c r="B980" s="203"/>
      <c r="C980" s="57" t="s">
        <v>1381</v>
      </c>
      <c r="D980" s="57" t="s">
        <v>157</v>
      </c>
      <c r="E980" s="58" t="s">
        <v>1382</v>
      </c>
      <c r="F980" s="59" t="s">
        <v>1383</v>
      </c>
      <c r="G980" s="60" t="s">
        <v>234</v>
      </c>
      <c r="H980" s="61">
        <v>13.87</v>
      </c>
      <c r="I980" s="62"/>
      <c r="J980" s="61">
        <f>ROUND(I980*H980,2)</f>
        <v>0</v>
      </c>
      <c r="K980" s="59" t="s">
        <v>161</v>
      </c>
      <c r="L980" s="203"/>
      <c r="M980" s="255" t="s">
        <v>18</v>
      </c>
      <c r="N980" s="256" t="s">
        <v>38</v>
      </c>
      <c r="P980" s="257">
        <f>O980*H980</f>
        <v>0</v>
      </c>
      <c r="Q980" s="257">
        <v>1.17E-3</v>
      </c>
      <c r="R980" s="257">
        <f>Q980*H980</f>
        <v>1.62279E-2</v>
      </c>
      <c r="S980" s="257">
        <v>0</v>
      </c>
      <c r="T980" s="63">
        <f>S980*H980</f>
        <v>0</v>
      </c>
      <c r="AR980" s="258" t="s">
        <v>273</v>
      </c>
      <c r="AT980" s="258" t="s">
        <v>157</v>
      </c>
      <c r="AU980" s="258" t="s">
        <v>77</v>
      </c>
      <c r="AY980" s="200" t="s">
        <v>155</v>
      </c>
      <c r="BE980" s="259">
        <f>IF(N980="základní",J980,0)</f>
        <v>0</v>
      </c>
      <c r="BF980" s="259">
        <f>IF(N980="snížená",J980,0)</f>
        <v>0</v>
      </c>
      <c r="BG980" s="259">
        <f>IF(N980="zákl. přenesená",J980,0)</f>
        <v>0</v>
      </c>
      <c r="BH980" s="259">
        <f>IF(N980="sníž. přenesená",J980,0)</f>
        <v>0</v>
      </c>
      <c r="BI980" s="259">
        <f>IF(N980="nulová",J980,0)</f>
        <v>0</v>
      </c>
      <c r="BJ980" s="200" t="s">
        <v>75</v>
      </c>
      <c r="BK980" s="259">
        <f>ROUND(I980*H980,2)</f>
        <v>0</v>
      </c>
      <c r="BL980" s="200" t="s">
        <v>273</v>
      </c>
      <c r="BM980" s="258" t="s">
        <v>1384</v>
      </c>
    </row>
    <row r="981" spans="2:65" s="204" customFormat="1" ht="19.5" x14ac:dyDescent="0.2">
      <c r="B981" s="203"/>
      <c r="D981" s="64" t="s">
        <v>164</v>
      </c>
      <c r="F981" s="65" t="s">
        <v>1385</v>
      </c>
      <c r="I981" s="197"/>
      <c r="L981" s="203"/>
      <c r="M981" s="260"/>
      <c r="T981" s="213"/>
      <c r="AT981" s="200" t="s">
        <v>164</v>
      </c>
      <c r="AU981" s="200" t="s">
        <v>77</v>
      </c>
    </row>
    <row r="982" spans="2:65" s="204" customFormat="1" x14ac:dyDescent="0.2">
      <c r="B982" s="203"/>
      <c r="D982" s="66" t="s">
        <v>166</v>
      </c>
      <c r="F982" s="67" t="s">
        <v>1386</v>
      </c>
      <c r="I982" s="197"/>
      <c r="L982" s="203"/>
      <c r="M982" s="260"/>
      <c r="T982" s="213"/>
      <c r="AT982" s="200" t="s">
        <v>166</v>
      </c>
      <c r="AU982" s="200" t="s">
        <v>77</v>
      </c>
    </row>
    <row r="983" spans="2:65" s="69" customFormat="1" x14ac:dyDescent="0.2">
      <c r="B983" s="68"/>
      <c r="D983" s="64" t="s">
        <v>168</v>
      </c>
      <c r="E983" s="70" t="s">
        <v>18</v>
      </c>
      <c r="F983" s="71" t="s">
        <v>1387</v>
      </c>
      <c r="H983" s="70" t="s">
        <v>18</v>
      </c>
      <c r="I983" s="72"/>
      <c r="L983" s="68"/>
      <c r="M983" s="73"/>
      <c r="T983" s="74"/>
      <c r="AT983" s="70" t="s">
        <v>168</v>
      </c>
      <c r="AU983" s="70" t="s">
        <v>77</v>
      </c>
      <c r="AV983" s="69" t="s">
        <v>75</v>
      </c>
      <c r="AW983" s="69" t="s">
        <v>29</v>
      </c>
      <c r="AX983" s="69" t="s">
        <v>67</v>
      </c>
      <c r="AY983" s="70" t="s">
        <v>155</v>
      </c>
    </row>
    <row r="984" spans="2:65" s="76" customFormat="1" x14ac:dyDescent="0.2">
      <c r="B984" s="75"/>
      <c r="D984" s="64" t="s">
        <v>168</v>
      </c>
      <c r="E984" s="77" t="s">
        <v>18</v>
      </c>
      <c r="F984" s="78" t="s">
        <v>1388</v>
      </c>
      <c r="H984" s="79">
        <v>5.23</v>
      </c>
      <c r="I984" s="80"/>
      <c r="L984" s="75"/>
      <c r="M984" s="81"/>
      <c r="T984" s="82"/>
      <c r="AT984" s="77" t="s">
        <v>168</v>
      </c>
      <c r="AU984" s="77" t="s">
        <v>77</v>
      </c>
      <c r="AV984" s="76" t="s">
        <v>77</v>
      </c>
      <c r="AW984" s="76" t="s">
        <v>29</v>
      </c>
      <c r="AX984" s="76" t="s">
        <v>67</v>
      </c>
      <c r="AY984" s="77" t="s">
        <v>155</v>
      </c>
    </row>
    <row r="985" spans="2:65" s="69" customFormat="1" x14ac:dyDescent="0.2">
      <c r="B985" s="68"/>
      <c r="D985" s="64" t="s">
        <v>168</v>
      </c>
      <c r="E985" s="70" t="s">
        <v>18</v>
      </c>
      <c r="F985" s="71" t="s">
        <v>1389</v>
      </c>
      <c r="H985" s="70" t="s">
        <v>18</v>
      </c>
      <c r="I985" s="72"/>
      <c r="L985" s="68"/>
      <c r="M985" s="73"/>
      <c r="T985" s="74"/>
      <c r="AT985" s="70" t="s">
        <v>168</v>
      </c>
      <c r="AU985" s="70" t="s">
        <v>77</v>
      </c>
      <c r="AV985" s="69" t="s">
        <v>75</v>
      </c>
      <c r="AW985" s="69" t="s">
        <v>29</v>
      </c>
      <c r="AX985" s="69" t="s">
        <v>67</v>
      </c>
      <c r="AY985" s="70" t="s">
        <v>155</v>
      </c>
    </row>
    <row r="986" spans="2:65" s="76" customFormat="1" x14ac:dyDescent="0.2">
      <c r="B986" s="75"/>
      <c r="D986" s="64" t="s">
        <v>168</v>
      </c>
      <c r="E986" s="77" t="s">
        <v>18</v>
      </c>
      <c r="F986" s="78" t="s">
        <v>1390</v>
      </c>
      <c r="H986" s="79">
        <v>4.32</v>
      </c>
      <c r="I986" s="80"/>
      <c r="L986" s="75"/>
      <c r="M986" s="81"/>
      <c r="T986" s="82"/>
      <c r="AT986" s="77" t="s">
        <v>168</v>
      </c>
      <c r="AU986" s="77" t="s">
        <v>77</v>
      </c>
      <c r="AV986" s="76" t="s">
        <v>77</v>
      </c>
      <c r="AW986" s="76" t="s">
        <v>29</v>
      </c>
      <c r="AX986" s="76" t="s">
        <v>67</v>
      </c>
      <c r="AY986" s="77" t="s">
        <v>155</v>
      </c>
    </row>
    <row r="987" spans="2:65" s="69" customFormat="1" x14ac:dyDescent="0.2">
      <c r="B987" s="68"/>
      <c r="D987" s="64" t="s">
        <v>168</v>
      </c>
      <c r="E987" s="70" t="s">
        <v>18</v>
      </c>
      <c r="F987" s="71" t="s">
        <v>1391</v>
      </c>
      <c r="H987" s="70" t="s">
        <v>18</v>
      </c>
      <c r="I987" s="72"/>
      <c r="L987" s="68"/>
      <c r="M987" s="73"/>
      <c r="T987" s="74"/>
      <c r="AT987" s="70" t="s">
        <v>168</v>
      </c>
      <c r="AU987" s="70" t="s">
        <v>77</v>
      </c>
      <c r="AV987" s="69" t="s">
        <v>75</v>
      </c>
      <c r="AW987" s="69" t="s">
        <v>29</v>
      </c>
      <c r="AX987" s="69" t="s">
        <v>67</v>
      </c>
      <c r="AY987" s="70" t="s">
        <v>155</v>
      </c>
    </row>
    <row r="988" spans="2:65" s="76" customFormat="1" x14ac:dyDescent="0.2">
      <c r="B988" s="75"/>
      <c r="D988" s="64" t="s">
        <v>168</v>
      </c>
      <c r="E988" s="77" t="s">
        <v>18</v>
      </c>
      <c r="F988" s="78" t="s">
        <v>1390</v>
      </c>
      <c r="H988" s="79">
        <v>4.32</v>
      </c>
      <c r="I988" s="80"/>
      <c r="L988" s="75"/>
      <c r="M988" s="81"/>
      <c r="T988" s="82"/>
      <c r="AT988" s="77" t="s">
        <v>168</v>
      </c>
      <c r="AU988" s="77" t="s">
        <v>77</v>
      </c>
      <c r="AV988" s="76" t="s">
        <v>77</v>
      </c>
      <c r="AW988" s="76" t="s">
        <v>29</v>
      </c>
      <c r="AX988" s="76" t="s">
        <v>67</v>
      </c>
      <c r="AY988" s="77" t="s">
        <v>155</v>
      </c>
    </row>
    <row r="989" spans="2:65" s="84" customFormat="1" x14ac:dyDescent="0.2">
      <c r="B989" s="83"/>
      <c r="D989" s="64" t="s">
        <v>168</v>
      </c>
      <c r="E989" s="85" t="s">
        <v>18</v>
      </c>
      <c r="F989" s="86" t="s">
        <v>297</v>
      </c>
      <c r="H989" s="87">
        <v>13.870000000000001</v>
      </c>
      <c r="I989" s="88"/>
      <c r="L989" s="83"/>
      <c r="M989" s="89"/>
      <c r="T989" s="90"/>
      <c r="AT989" s="85" t="s">
        <v>168</v>
      </c>
      <c r="AU989" s="85" t="s">
        <v>77</v>
      </c>
      <c r="AV989" s="84" t="s">
        <v>162</v>
      </c>
      <c r="AW989" s="84" t="s">
        <v>29</v>
      </c>
      <c r="AX989" s="84" t="s">
        <v>75</v>
      </c>
      <c r="AY989" s="85" t="s">
        <v>155</v>
      </c>
    </row>
    <row r="990" spans="2:65" s="204" customFormat="1" ht="24.2" customHeight="1" x14ac:dyDescent="0.2">
      <c r="B990" s="203"/>
      <c r="C990" s="91" t="s">
        <v>1392</v>
      </c>
      <c r="D990" s="91" t="s">
        <v>487</v>
      </c>
      <c r="E990" s="92" t="s">
        <v>1393</v>
      </c>
      <c r="F990" s="93" t="s">
        <v>1394</v>
      </c>
      <c r="G990" s="94" t="s">
        <v>234</v>
      </c>
      <c r="H990" s="95">
        <v>15</v>
      </c>
      <c r="I990" s="96"/>
      <c r="J990" s="95">
        <f>ROUND(I990*H990,2)</f>
        <v>0</v>
      </c>
      <c r="K990" s="93" t="s">
        <v>161</v>
      </c>
      <c r="L990" s="261"/>
      <c r="M990" s="262" t="s">
        <v>18</v>
      </c>
      <c r="N990" s="263" t="s">
        <v>38</v>
      </c>
      <c r="P990" s="257">
        <f>O990*H990</f>
        <v>0</v>
      </c>
      <c r="Q990" s="257">
        <v>1.2099999999999999E-3</v>
      </c>
      <c r="R990" s="257">
        <f>Q990*H990</f>
        <v>1.8149999999999999E-2</v>
      </c>
      <c r="S990" s="257">
        <v>0</v>
      </c>
      <c r="T990" s="63">
        <f>S990*H990</f>
        <v>0</v>
      </c>
      <c r="AR990" s="258" t="s">
        <v>413</v>
      </c>
      <c r="AT990" s="258" t="s">
        <v>487</v>
      </c>
      <c r="AU990" s="258" t="s">
        <v>77</v>
      </c>
      <c r="AY990" s="200" t="s">
        <v>155</v>
      </c>
      <c r="BE990" s="259">
        <f>IF(N990="základní",J990,0)</f>
        <v>0</v>
      </c>
      <c r="BF990" s="259">
        <f>IF(N990="snížená",J990,0)</f>
        <v>0</v>
      </c>
      <c r="BG990" s="259">
        <f>IF(N990="zákl. přenesená",J990,0)</f>
        <v>0</v>
      </c>
      <c r="BH990" s="259">
        <f>IF(N990="sníž. přenesená",J990,0)</f>
        <v>0</v>
      </c>
      <c r="BI990" s="259">
        <f>IF(N990="nulová",J990,0)</f>
        <v>0</v>
      </c>
      <c r="BJ990" s="200" t="s">
        <v>75</v>
      </c>
      <c r="BK990" s="259">
        <f>ROUND(I990*H990,2)</f>
        <v>0</v>
      </c>
      <c r="BL990" s="200" t="s">
        <v>273</v>
      </c>
      <c r="BM990" s="258" t="s">
        <v>1395</v>
      </c>
    </row>
    <row r="991" spans="2:65" s="204" customFormat="1" ht="19.5" x14ac:dyDescent="0.2">
      <c r="B991" s="203"/>
      <c r="D991" s="64" t="s">
        <v>164</v>
      </c>
      <c r="F991" s="65" t="s">
        <v>1394</v>
      </c>
      <c r="I991" s="197"/>
      <c r="L991" s="203"/>
      <c r="M991" s="260"/>
      <c r="T991" s="213"/>
      <c r="AT991" s="200" t="s">
        <v>164</v>
      </c>
      <c r="AU991" s="200" t="s">
        <v>77</v>
      </c>
    </row>
    <row r="992" spans="2:65" s="76" customFormat="1" x14ac:dyDescent="0.2">
      <c r="B992" s="75"/>
      <c r="D992" s="64" t="s">
        <v>168</v>
      </c>
      <c r="E992" s="77" t="s">
        <v>18</v>
      </c>
      <c r="F992" s="78" t="s">
        <v>1396</v>
      </c>
      <c r="H992" s="79">
        <v>15</v>
      </c>
      <c r="I992" s="80"/>
      <c r="L992" s="75"/>
      <c r="M992" s="81"/>
      <c r="T992" s="82"/>
      <c r="AT992" s="77" t="s">
        <v>168</v>
      </c>
      <c r="AU992" s="77" t="s">
        <v>77</v>
      </c>
      <c r="AV992" s="76" t="s">
        <v>77</v>
      </c>
      <c r="AW992" s="76" t="s">
        <v>29</v>
      </c>
      <c r="AX992" s="76" t="s">
        <v>75</v>
      </c>
      <c r="AY992" s="77" t="s">
        <v>155</v>
      </c>
    </row>
    <row r="993" spans="2:65" s="204" customFormat="1" ht="33" customHeight="1" x14ac:dyDescent="0.2">
      <c r="B993" s="203"/>
      <c r="C993" s="57" t="s">
        <v>1397</v>
      </c>
      <c r="D993" s="57" t="s">
        <v>157</v>
      </c>
      <c r="E993" s="58" t="s">
        <v>1398</v>
      </c>
      <c r="F993" s="59" t="s">
        <v>1399</v>
      </c>
      <c r="G993" s="60" t="s">
        <v>234</v>
      </c>
      <c r="H993" s="61">
        <v>336</v>
      </c>
      <c r="I993" s="62"/>
      <c r="J993" s="61">
        <f>ROUND(I993*H993,2)</f>
        <v>0</v>
      </c>
      <c r="K993" s="59" t="s">
        <v>161</v>
      </c>
      <c r="L993" s="203"/>
      <c r="M993" s="255" t="s">
        <v>18</v>
      </c>
      <c r="N993" s="256" t="s">
        <v>38</v>
      </c>
      <c r="P993" s="257">
        <f>O993*H993</f>
        <v>0</v>
      </c>
      <c r="Q993" s="257">
        <v>9.5E-4</v>
      </c>
      <c r="R993" s="257">
        <f>Q993*H993</f>
        <v>0.31919999999999998</v>
      </c>
      <c r="S993" s="257">
        <v>0</v>
      </c>
      <c r="T993" s="63">
        <f>S993*H993</f>
        <v>0</v>
      </c>
      <c r="AR993" s="258" t="s">
        <v>273</v>
      </c>
      <c r="AT993" s="258" t="s">
        <v>157</v>
      </c>
      <c r="AU993" s="258" t="s">
        <v>77</v>
      </c>
      <c r="AY993" s="200" t="s">
        <v>155</v>
      </c>
      <c r="BE993" s="259">
        <f>IF(N993="základní",J993,0)</f>
        <v>0</v>
      </c>
      <c r="BF993" s="259">
        <f>IF(N993="snížená",J993,0)</f>
        <v>0</v>
      </c>
      <c r="BG993" s="259">
        <f>IF(N993="zákl. přenesená",J993,0)</f>
        <v>0</v>
      </c>
      <c r="BH993" s="259">
        <f>IF(N993="sníž. přenesená",J993,0)</f>
        <v>0</v>
      </c>
      <c r="BI993" s="259">
        <f>IF(N993="nulová",J993,0)</f>
        <v>0</v>
      </c>
      <c r="BJ993" s="200" t="s">
        <v>75</v>
      </c>
      <c r="BK993" s="259">
        <f>ROUND(I993*H993,2)</f>
        <v>0</v>
      </c>
      <c r="BL993" s="200" t="s">
        <v>273</v>
      </c>
      <c r="BM993" s="258" t="s">
        <v>1400</v>
      </c>
    </row>
    <row r="994" spans="2:65" s="204" customFormat="1" ht="19.5" x14ac:dyDescent="0.2">
      <c r="B994" s="203"/>
      <c r="D994" s="64" t="s">
        <v>164</v>
      </c>
      <c r="F994" s="65" t="s">
        <v>1401</v>
      </c>
      <c r="I994" s="197"/>
      <c r="L994" s="203"/>
      <c r="M994" s="260"/>
      <c r="T994" s="213"/>
      <c r="AT994" s="200" t="s">
        <v>164</v>
      </c>
      <c r="AU994" s="200" t="s">
        <v>77</v>
      </c>
    </row>
    <row r="995" spans="2:65" s="204" customFormat="1" x14ac:dyDescent="0.2">
      <c r="B995" s="203"/>
      <c r="D995" s="66" t="s">
        <v>166</v>
      </c>
      <c r="F995" s="67" t="s">
        <v>1402</v>
      </c>
      <c r="I995" s="197"/>
      <c r="L995" s="203"/>
      <c r="M995" s="260"/>
      <c r="T995" s="213"/>
      <c r="AT995" s="200" t="s">
        <v>166</v>
      </c>
      <c r="AU995" s="200" t="s">
        <v>77</v>
      </c>
    </row>
    <row r="996" spans="2:65" s="69" customFormat="1" x14ac:dyDescent="0.2">
      <c r="B996" s="68"/>
      <c r="D996" s="64" t="s">
        <v>168</v>
      </c>
      <c r="E996" s="70" t="s">
        <v>18</v>
      </c>
      <c r="F996" s="71" t="s">
        <v>685</v>
      </c>
      <c r="H996" s="70" t="s">
        <v>18</v>
      </c>
      <c r="I996" s="72"/>
      <c r="L996" s="68"/>
      <c r="M996" s="73"/>
      <c r="T996" s="74"/>
      <c r="AT996" s="70" t="s">
        <v>168</v>
      </c>
      <c r="AU996" s="70" t="s">
        <v>77</v>
      </c>
      <c r="AV996" s="69" t="s">
        <v>75</v>
      </c>
      <c r="AW996" s="69" t="s">
        <v>29</v>
      </c>
      <c r="AX996" s="69" t="s">
        <v>67</v>
      </c>
      <c r="AY996" s="70" t="s">
        <v>155</v>
      </c>
    </row>
    <row r="997" spans="2:65" s="76" customFormat="1" x14ac:dyDescent="0.2">
      <c r="B997" s="75"/>
      <c r="D997" s="64" t="s">
        <v>168</v>
      </c>
      <c r="E997" s="77" t="s">
        <v>18</v>
      </c>
      <c r="F997" s="78" t="s">
        <v>1403</v>
      </c>
      <c r="H997" s="79">
        <v>54</v>
      </c>
      <c r="I997" s="80"/>
      <c r="L997" s="75"/>
      <c r="M997" s="81"/>
      <c r="T997" s="82"/>
      <c r="AT997" s="77" t="s">
        <v>168</v>
      </c>
      <c r="AU997" s="77" t="s">
        <v>77</v>
      </c>
      <c r="AV997" s="76" t="s">
        <v>77</v>
      </c>
      <c r="AW997" s="76" t="s">
        <v>29</v>
      </c>
      <c r="AX997" s="76" t="s">
        <v>67</v>
      </c>
      <c r="AY997" s="77" t="s">
        <v>155</v>
      </c>
    </row>
    <row r="998" spans="2:65" s="69" customFormat="1" x14ac:dyDescent="0.2">
      <c r="B998" s="68"/>
      <c r="D998" s="64" t="s">
        <v>168</v>
      </c>
      <c r="E998" s="70" t="s">
        <v>18</v>
      </c>
      <c r="F998" s="71" t="s">
        <v>687</v>
      </c>
      <c r="H998" s="70" t="s">
        <v>18</v>
      </c>
      <c r="I998" s="72"/>
      <c r="L998" s="68"/>
      <c r="M998" s="73"/>
      <c r="T998" s="74"/>
      <c r="AT998" s="70" t="s">
        <v>168</v>
      </c>
      <c r="AU998" s="70" t="s">
        <v>77</v>
      </c>
      <c r="AV998" s="69" t="s">
        <v>75</v>
      </c>
      <c r="AW998" s="69" t="s">
        <v>29</v>
      </c>
      <c r="AX998" s="69" t="s">
        <v>67</v>
      </c>
      <c r="AY998" s="70" t="s">
        <v>155</v>
      </c>
    </row>
    <row r="999" spans="2:65" s="76" customFormat="1" x14ac:dyDescent="0.2">
      <c r="B999" s="75"/>
      <c r="D999" s="64" t="s">
        <v>168</v>
      </c>
      <c r="E999" s="77" t="s">
        <v>18</v>
      </c>
      <c r="F999" s="78" t="s">
        <v>1404</v>
      </c>
      <c r="H999" s="79">
        <v>282</v>
      </c>
      <c r="I999" s="80"/>
      <c r="L999" s="75"/>
      <c r="M999" s="81"/>
      <c r="T999" s="82"/>
      <c r="AT999" s="77" t="s">
        <v>168</v>
      </c>
      <c r="AU999" s="77" t="s">
        <v>77</v>
      </c>
      <c r="AV999" s="76" t="s">
        <v>77</v>
      </c>
      <c r="AW999" s="76" t="s">
        <v>29</v>
      </c>
      <c r="AX999" s="76" t="s">
        <v>67</v>
      </c>
      <c r="AY999" s="77" t="s">
        <v>155</v>
      </c>
    </row>
    <row r="1000" spans="2:65" s="84" customFormat="1" x14ac:dyDescent="0.2">
      <c r="B1000" s="83"/>
      <c r="D1000" s="64" t="s">
        <v>168</v>
      </c>
      <c r="E1000" s="85" t="s">
        <v>18</v>
      </c>
      <c r="F1000" s="86" t="s">
        <v>297</v>
      </c>
      <c r="H1000" s="87">
        <v>336</v>
      </c>
      <c r="I1000" s="88"/>
      <c r="L1000" s="83"/>
      <c r="M1000" s="89"/>
      <c r="T1000" s="90"/>
      <c r="AT1000" s="85" t="s">
        <v>168</v>
      </c>
      <c r="AU1000" s="85" t="s">
        <v>77</v>
      </c>
      <c r="AV1000" s="84" t="s">
        <v>162</v>
      </c>
      <c r="AW1000" s="84" t="s">
        <v>29</v>
      </c>
      <c r="AX1000" s="84" t="s">
        <v>75</v>
      </c>
      <c r="AY1000" s="85" t="s">
        <v>155</v>
      </c>
    </row>
    <row r="1001" spans="2:65" s="204" customFormat="1" ht="24.2" customHeight="1" x14ac:dyDescent="0.2">
      <c r="B1001" s="203"/>
      <c r="C1001" s="91" t="s">
        <v>1405</v>
      </c>
      <c r="D1001" s="91" t="s">
        <v>487</v>
      </c>
      <c r="E1001" s="92" t="s">
        <v>1406</v>
      </c>
      <c r="F1001" s="93" t="s">
        <v>1407</v>
      </c>
      <c r="G1001" s="94" t="s">
        <v>234</v>
      </c>
      <c r="H1001" s="95">
        <v>353</v>
      </c>
      <c r="I1001" s="96"/>
      <c r="J1001" s="95">
        <f>ROUND(I1001*H1001,2)</f>
        <v>0</v>
      </c>
      <c r="K1001" s="93" t="s">
        <v>161</v>
      </c>
      <c r="L1001" s="261"/>
      <c r="M1001" s="262" t="s">
        <v>18</v>
      </c>
      <c r="N1001" s="263" t="s">
        <v>38</v>
      </c>
      <c r="P1001" s="257">
        <f>O1001*H1001</f>
        <v>0</v>
      </c>
      <c r="Q1001" s="257">
        <v>2.2000000000000001E-3</v>
      </c>
      <c r="R1001" s="257">
        <f>Q1001*H1001</f>
        <v>0.77660000000000007</v>
      </c>
      <c r="S1001" s="257">
        <v>0</v>
      </c>
      <c r="T1001" s="63">
        <f>S1001*H1001</f>
        <v>0</v>
      </c>
      <c r="AR1001" s="258" t="s">
        <v>413</v>
      </c>
      <c r="AT1001" s="258" t="s">
        <v>487</v>
      </c>
      <c r="AU1001" s="258" t="s">
        <v>77</v>
      </c>
      <c r="AY1001" s="200" t="s">
        <v>155</v>
      </c>
      <c r="BE1001" s="259">
        <f>IF(N1001="základní",J1001,0)</f>
        <v>0</v>
      </c>
      <c r="BF1001" s="259">
        <f>IF(N1001="snížená",J1001,0)</f>
        <v>0</v>
      </c>
      <c r="BG1001" s="259">
        <f>IF(N1001="zákl. přenesená",J1001,0)</f>
        <v>0</v>
      </c>
      <c r="BH1001" s="259">
        <f>IF(N1001="sníž. přenesená",J1001,0)</f>
        <v>0</v>
      </c>
      <c r="BI1001" s="259">
        <f>IF(N1001="nulová",J1001,0)</f>
        <v>0</v>
      </c>
      <c r="BJ1001" s="200" t="s">
        <v>75</v>
      </c>
      <c r="BK1001" s="259">
        <f>ROUND(I1001*H1001,2)</f>
        <v>0</v>
      </c>
      <c r="BL1001" s="200" t="s">
        <v>273</v>
      </c>
      <c r="BM1001" s="258" t="s">
        <v>1408</v>
      </c>
    </row>
    <row r="1002" spans="2:65" s="204" customFormat="1" ht="19.5" x14ac:dyDescent="0.2">
      <c r="B1002" s="203"/>
      <c r="D1002" s="64" t="s">
        <v>164</v>
      </c>
      <c r="F1002" s="65" t="s">
        <v>1407</v>
      </c>
      <c r="I1002" s="197"/>
      <c r="L1002" s="203"/>
      <c r="M1002" s="260"/>
      <c r="T1002" s="213"/>
      <c r="AT1002" s="200" t="s">
        <v>164</v>
      </c>
      <c r="AU1002" s="200" t="s">
        <v>77</v>
      </c>
    </row>
    <row r="1003" spans="2:65" s="76" customFormat="1" x14ac:dyDescent="0.2">
      <c r="B1003" s="75"/>
      <c r="D1003" s="64" t="s">
        <v>168</v>
      </c>
      <c r="E1003" s="77" t="s">
        <v>18</v>
      </c>
      <c r="F1003" s="78" t="s">
        <v>1409</v>
      </c>
      <c r="H1003" s="79">
        <v>353</v>
      </c>
      <c r="I1003" s="80"/>
      <c r="L1003" s="75"/>
      <c r="M1003" s="81"/>
      <c r="T1003" s="82"/>
      <c r="AT1003" s="77" t="s">
        <v>168</v>
      </c>
      <c r="AU1003" s="77" t="s">
        <v>77</v>
      </c>
      <c r="AV1003" s="76" t="s">
        <v>77</v>
      </c>
      <c r="AW1003" s="76" t="s">
        <v>29</v>
      </c>
      <c r="AX1003" s="76" t="s">
        <v>75</v>
      </c>
      <c r="AY1003" s="77" t="s">
        <v>155</v>
      </c>
    </row>
    <row r="1004" spans="2:65" s="204" customFormat="1" ht="24.2" customHeight="1" x14ac:dyDescent="0.2">
      <c r="B1004" s="203"/>
      <c r="C1004" s="57" t="s">
        <v>1410</v>
      </c>
      <c r="D1004" s="57" t="s">
        <v>157</v>
      </c>
      <c r="E1004" s="58" t="s">
        <v>1411</v>
      </c>
      <c r="F1004" s="59" t="s">
        <v>1412</v>
      </c>
      <c r="G1004" s="60" t="s">
        <v>234</v>
      </c>
      <c r="H1004" s="61">
        <v>103</v>
      </c>
      <c r="I1004" s="62"/>
      <c r="J1004" s="61">
        <f>ROUND(I1004*H1004,2)</f>
        <v>0</v>
      </c>
      <c r="K1004" s="59" t="s">
        <v>161</v>
      </c>
      <c r="L1004" s="203"/>
      <c r="M1004" s="255" t="s">
        <v>18</v>
      </c>
      <c r="N1004" s="256" t="s">
        <v>38</v>
      </c>
      <c r="P1004" s="257">
        <f>O1004*H1004</f>
        <v>0</v>
      </c>
      <c r="Q1004" s="257">
        <v>1.2840000000000001E-2</v>
      </c>
      <c r="R1004" s="257">
        <f>Q1004*H1004</f>
        <v>1.3225200000000001</v>
      </c>
      <c r="S1004" s="257">
        <v>0</v>
      </c>
      <c r="T1004" s="63">
        <f>S1004*H1004</f>
        <v>0</v>
      </c>
      <c r="AR1004" s="258" t="s">
        <v>273</v>
      </c>
      <c r="AT1004" s="258" t="s">
        <v>157</v>
      </c>
      <c r="AU1004" s="258" t="s">
        <v>77</v>
      </c>
      <c r="AY1004" s="200" t="s">
        <v>155</v>
      </c>
      <c r="BE1004" s="259">
        <f>IF(N1004="základní",J1004,0)</f>
        <v>0</v>
      </c>
      <c r="BF1004" s="259">
        <f>IF(N1004="snížená",J1004,0)</f>
        <v>0</v>
      </c>
      <c r="BG1004" s="259">
        <f>IF(N1004="zákl. přenesená",J1004,0)</f>
        <v>0</v>
      </c>
      <c r="BH1004" s="259">
        <f>IF(N1004="sníž. přenesená",J1004,0)</f>
        <v>0</v>
      </c>
      <c r="BI1004" s="259">
        <f>IF(N1004="nulová",J1004,0)</f>
        <v>0</v>
      </c>
      <c r="BJ1004" s="200" t="s">
        <v>75</v>
      </c>
      <c r="BK1004" s="259">
        <f>ROUND(I1004*H1004,2)</f>
        <v>0</v>
      </c>
      <c r="BL1004" s="200" t="s">
        <v>273</v>
      </c>
      <c r="BM1004" s="258" t="s">
        <v>1413</v>
      </c>
    </row>
    <row r="1005" spans="2:65" s="204" customFormat="1" x14ac:dyDescent="0.2">
      <c r="B1005" s="203"/>
      <c r="D1005" s="64" t="s">
        <v>164</v>
      </c>
      <c r="F1005" s="65" t="s">
        <v>1412</v>
      </c>
      <c r="I1005" s="197"/>
      <c r="L1005" s="203"/>
      <c r="M1005" s="260"/>
      <c r="T1005" s="213"/>
      <c r="AT1005" s="200" t="s">
        <v>164</v>
      </c>
      <c r="AU1005" s="200" t="s">
        <v>77</v>
      </c>
    </row>
    <row r="1006" spans="2:65" s="204" customFormat="1" x14ac:dyDescent="0.2">
      <c r="B1006" s="203"/>
      <c r="D1006" s="66" t="s">
        <v>166</v>
      </c>
      <c r="F1006" s="67" t="s">
        <v>1414</v>
      </c>
      <c r="I1006" s="197"/>
      <c r="L1006" s="203"/>
      <c r="M1006" s="260"/>
      <c r="T1006" s="213"/>
      <c r="AT1006" s="200" t="s">
        <v>166</v>
      </c>
      <c r="AU1006" s="200" t="s">
        <v>77</v>
      </c>
    </row>
    <row r="1007" spans="2:65" s="69" customFormat="1" x14ac:dyDescent="0.2">
      <c r="B1007" s="68"/>
      <c r="D1007" s="64" t="s">
        <v>168</v>
      </c>
      <c r="E1007" s="70" t="s">
        <v>18</v>
      </c>
      <c r="F1007" s="71" t="s">
        <v>1415</v>
      </c>
      <c r="H1007" s="70" t="s">
        <v>18</v>
      </c>
      <c r="I1007" s="72"/>
      <c r="L1007" s="68"/>
      <c r="M1007" s="73"/>
      <c r="T1007" s="74"/>
      <c r="AT1007" s="70" t="s">
        <v>168</v>
      </c>
      <c r="AU1007" s="70" t="s">
        <v>77</v>
      </c>
      <c r="AV1007" s="69" t="s">
        <v>75</v>
      </c>
      <c r="AW1007" s="69" t="s">
        <v>29</v>
      </c>
      <c r="AX1007" s="69" t="s">
        <v>67</v>
      </c>
      <c r="AY1007" s="70" t="s">
        <v>155</v>
      </c>
    </row>
    <row r="1008" spans="2:65" s="76" customFormat="1" x14ac:dyDescent="0.2">
      <c r="B1008" s="75"/>
      <c r="D1008" s="64" t="s">
        <v>168</v>
      </c>
      <c r="E1008" s="77" t="s">
        <v>18</v>
      </c>
      <c r="F1008" s="78" t="s">
        <v>1416</v>
      </c>
      <c r="H1008" s="79">
        <v>99.45</v>
      </c>
      <c r="I1008" s="80"/>
      <c r="L1008" s="75"/>
      <c r="M1008" s="81"/>
      <c r="T1008" s="82"/>
      <c r="AT1008" s="77" t="s">
        <v>168</v>
      </c>
      <c r="AU1008" s="77" t="s">
        <v>77</v>
      </c>
      <c r="AV1008" s="76" t="s">
        <v>77</v>
      </c>
      <c r="AW1008" s="76" t="s">
        <v>29</v>
      </c>
      <c r="AX1008" s="76" t="s">
        <v>67</v>
      </c>
      <c r="AY1008" s="77" t="s">
        <v>155</v>
      </c>
    </row>
    <row r="1009" spans="2:65" s="69" customFormat="1" x14ac:dyDescent="0.2">
      <c r="B1009" s="68"/>
      <c r="D1009" s="64" t="s">
        <v>168</v>
      </c>
      <c r="E1009" s="70" t="s">
        <v>18</v>
      </c>
      <c r="F1009" s="71" t="s">
        <v>1417</v>
      </c>
      <c r="H1009" s="70" t="s">
        <v>18</v>
      </c>
      <c r="I1009" s="72"/>
      <c r="L1009" s="68"/>
      <c r="M1009" s="73"/>
      <c r="T1009" s="74"/>
      <c r="AT1009" s="70" t="s">
        <v>168</v>
      </c>
      <c r="AU1009" s="70" t="s">
        <v>77</v>
      </c>
      <c r="AV1009" s="69" t="s">
        <v>75</v>
      </c>
      <c r="AW1009" s="69" t="s">
        <v>29</v>
      </c>
      <c r="AX1009" s="69" t="s">
        <v>67</v>
      </c>
      <c r="AY1009" s="70" t="s">
        <v>155</v>
      </c>
    </row>
    <row r="1010" spans="2:65" s="76" customFormat="1" x14ac:dyDescent="0.2">
      <c r="B1010" s="75"/>
      <c r="D1010" s="64" t="s">
        <v>168</v>
      </c>
      <c r="E1010" s="77" t="s">
        <v>18</v>
      </c>
      <c r="F1010" s="78" t="s">
        <v>1418</v>
      </c>
      <c r="H1010" s="79">
        <v>3.55</v>
      </c>
      <c r="I1010" s="80"/>
      <c r="L1010" s="75"/>
      <c r="M1010" s="81"/>
      <c r="T1010" s="82"/>
      <c r="AT1010" s="77" t="s">
        <v>168</v>
      </c>
      <c r="AU1010" s="77" t="s">
        <v>77</v>
      </c>
      <c r="AV1010" s="76" t="s">
        <v>77</v>
      </c>
      <c r="AW1010" s="76" t="s">
        <v>29</v>
      </c>
      <c r="AX1010" s="76" t="s">
        <v>67</v>
      </c>
      <c r="AY1010" s="77" t="s">
        <v>155</v>
      </c>
    </row>
    <row r="1011" spans="2:65" s="84" customFormat="1" x14ac:dyDescent="0.2">
      <c r="B1011" s="83"/>
      <c r="D1011" s="64" t="s">
        <v>168</v>
      </c>
      <c r="E1011" s="85" t="s">
        <v>18</v>
      </c>
      <c r="F1011" s="86" t="s">
        <v>297</v>
      </c>
      <c r="H1011" s="87">
        <v>103</v>
      </c>
      <c r="I1011" s="88"/>
      <c r="L1011" s="83"/>
      <c r="M1011" s="89"/>
      <c r="T1011" s="90"/>
      <c r="AT1011" s="85" t="s">
        <v>168</v>
      </c>
      <c r="AU1011" s="85" t="s">
        <v>77</v>
      </c>
      <c r="AV1011" s="84" t="s">
        <v>162</v>
      </c>
      <c r="AW1011" s="84" t="s">
        <v>29</v>
      </c>
      <c r="AX1011" s="84" t="s">
        <v>75</v>
      </c>
      <c r="AY1011" s="85" t="s">
        <v>155</v>
      </c>
    </row>
    <row r="1012" spans="2:65" s="204" customFormat="1" ht="24.2" customHeight="1" x14ac:dyDescent="0.2">
      <c r="B1012" s="203"/>
      <c r="C1012" s="57" t="s">
        <v>1419</v>
      </c>
      <c r="D1012" s="57" t="s">
        <v>157</v>
      </c>
      <c r="E1012" s="58" t="s">
        <v>1420</v>
      </c>
      <c r="F1012" s="59" t="s">
        <v>1421</v>
      </c>
      <c r="G1012" s="60" t="s">
        <v>234</v>
      </c>
      <c r="H1012" s="61">
        <v>29</v>
      </c>
      <c r="I1012" s="62"/>
      <c r="J1012" s="61">
        <f>ROUND(I1012*H1012,2)</f>
        <v>0</v>
      </c>
      <c r="K1012" s="59" t="s">
        <v>161</v>
      </c>
      <c r="L1012" s="203"/>
      <c r="M1012" s="255" t="s">
        <v>18</v>
      </c>
      <c r="N1012" s="256" t="s">
        <v>38</v>
      </c>
      <c r="P1012" s="257">
        <f>O1012*H1012</f>
        <v>0</v>
      </c>
      <c r="Q1012" s="257">
        <v>1.3849999999999999E-2</v>
      </c>
      <c r="R1012" s="257">
        <f>Q1012*H1012</f>
        <v>0.40165000000000001</v>
      </c>
      <c r="S1012" s="257">
        <v>0</v>
      </c>
      <c r="T1012" s="63">
        <f>S1012*H1012</f>
        <v>0</v>
      </c>
      <c r="AR1012" s="258" t="s">
        <v>273</v>
      </c>
      <c r="AT1012" s="258" t="s">
        <v>157</v>
      </c>
      <c r="AU1012" s="258" t="s">
        <v>77</v>
      </c>
      <c r="AY1012" s="200" t="s">
        <v>155</v>
      </c>
      <c r="BE1012" s="259">
        <f>IF(N1012="základní",J1012,0)</f>
        <v>0</v>
      </c>
      <c r="BF1012" s="259">
        <f>IF(N1012="snížená",J1012,0)</f>
        <v>0</v>
      </c>
      <c r="BG1012" s="259">
        <f>IF(N1012="zákl. přenesená",J1012,0)</f>
        <v>0</v>
      </c>
      <c r="BH1012" s="259">
        <f>IF(N1012="sníž. přenesená",J1012,0)</f>
        <v>0</v>
      </c>
      <c r="BI1012" s="259">
        <f>IF(N1012="nulová",J1012,0)</f>
        <v>0</v>
      </c>
      <c r="BJ1012" s="200" t="s">
        <v>75</v>
      </c>
      <c r="BK1012" s="259">
        <f>ROUND(I1012*H1012,2)</f>
        <v>0</v>
      </c>
      <c r="BL1012" s="200" t="s">
        <v>273</v>
      </c>
      <c r="BM1012" s="258" t="s">
        <v>1422</v>
      </c>
    </row>
    <row r="1013" spans="2:65" s="204" customFormat="1" ht="29.25" x14ac:dyDescent="0.2">
      <c r="B1013" s="203"/>
      <c r="D1013" s="64" t="s">
        <v>164</v>
      </c>
      <c r="F1013" s="65" t="s">
        <v>1423</v>
      </c>
      <c r="I1013" s="197"/>
      <c r="L1013" s="203"/>
      <c r="M1013" s="260"/>
      <c r="T1013" s="213"/>
      <c r="AT1013" s="200" t="s">
        <v>164</v>
      </c>
      <c r="AU1013" s="200" t="s">
        <v>77</v>
      </c>
    </row>
    <row r="1014" spans="2:65" s="204" customFormat="1" x14ac:dyDescent="0.2">
      <c r="B1014" s="203"/>
      <c r="D1014" s="66" t="s">
        <v>166</v>
      </c>
      <c r="F1014" s="67" t="s">
        <v>1424</v>
      </c>
      <c r="I1014" s="197"/>
      <c r="L1014" s="203"/>
      <c r="M1014" s="260"/>
      <c r="T1014" s="213"/>
      <c r="AT1014" s="200" t="s">
        <v>166</v>
      </c>
      <c r="AU1014" s="200" t="s">
        <v>77</v>
      </c>
    </row>
    <row r="1015" spans="2:65" s="69" customFormat="1" x14ac:dyDescent="0.2">
      <c r="B1015" s="68"/>
      <c r="D1015" s="64" t="s">
        <v>168</v>
      </c>
      <c r="E1015" s="70" t="s">
        <v>18</v>
      </c>
      <c r="F1015" s="71" t="s">
        <v>685</v>
      </c>
      <c r="H1015" s="70" t="s">
        <v>18</v>
      </c>
      <c r="I1015" s="72"/>
      <c r="L1015" s="68"/>
      <c r="M1015" s="73"/>
      <c r="T1015" s="74"/>
      <c r="AT1015" s="70" t="s">
        <v>168</v>
      </c>
      <c r="AU1015" s="70" t="s">
        <v>77</v>
      </c>
      <c r="AV1015" s="69" t="s">
        <v>75</v>
      </c>
      <c r="AW1015" s="69" t="s">
        <v>29</v>
      </c>
      <c r="AX1015" s="69" t="s">
        <v>67</v>
      </c>
      <c r="AY1015" s="70" t="s">
        <v>155</v>
      </c>
    </row>
    <row r="1016" spans="2:65" s="76" customFormat="1" x14ac:dyDescent="0.2">
      <c r="B1016" s="75"/>
      <c r="D1016" s="64" t="s">
        <v>168</v>
      </c>
      <c r="E1016" s="77" t="s">
        <v>18</v>
      </c>
      <c r="F1016" s="78" t="s">
        <v>1425</v>
      </c>
      <c r="H1016" s="79">
        <v>9.19</v>
      </c>
      <c r="I1016" s="80"/>
      <c r="L1016" s="75"/>
      <c r="M1016" s="81"/>
      <c r="T1016" s="82"/>
      <c r="AT1016" s="77" t="s">
        <v>168</v>
      </c>
      <c r="AU1016" s="77" t="s">
        <v>77</v>
      </c>
      <c r="AV1016" s="76" t="s">
        <v>77</v>
      </c>
      <c r="AW1016" s="76" t="s">
        <v>29</v>
      </c>
      <c r="AX1016" s="76" t="s">
        <v>67</v>
      </c>
      <c r="AY1016" s="77" t="s">
        <v>155</v>
      </c>
    </row>
    <row r="1017" spans="2:65" s="69" customFormat="1" x14ac:dyDescent="0.2">
      <c r="B1017" s="68"/>
      <c r="D1017" s="64" t="s">
        <v>168</v>
      </c>
      <c r="E1017" s="70" t="s">
        <v>18</v>
      </c>
      <c r="F1017" s="71" t="s">
        <v>687</v>
      </c>
      <c r="H1017" s="70" t="s">
        <v>18</v>
      </c>
      <c r="I1017" s="72"/>
      <c r="L1017" s="68"/>
      <c r="M1017" s="73"/>
      <c r="T1017" s="74"/>
      <c r="AT1017" s="70" t="s">
        <v>168</v>
      </c>
      <c r="AU1017" s="70" t="s">
        <v>77</v>
      </c>
      <c r="AV1017" s="69" t="s">
        <v>75</v>
      </c>
      <c r="AW1017" s="69" t="s">
        <v>29</v>
      </c>
      <c r="AX1017" s="69" t="s">
        <v>67</v>
      </c>
      <c r="AY1017" s="70" t="s">
        <v>155</v>
      </c>
    </row>
    <row r="1018" spans="2:65" s="76" customFormat="1" x14ac:dyDescent="0.2">
      <c r="B1018" s="75"/>
      <c r="D1018" s="64" t="s">
        <v>168</v>
      </c>
      <c r="E1018" s="77" t="s">
        <v>18</v>
      </c>
      <c r="F1018" s="78" t="s">
        <v>1426</v>
      </c>
      <c r="H1018" s="79">
        <v>16.41</v>
      </c>
      <c r="I1018" s="80"/>
      <c r="L1018" s="75"/>
      <c r="M1018" s="81"/>
      <c r="T1018" s="82"/>
      <c r="AT1018" s="77" t="s">
        <v>168</v>
      </c>
      <c r="AU1018" s="77" t="s">
        <v>77</v>
      </c>
      <c r="AV1018" s="76" t="s">
        <v>77</v>
      </c>
      <c r="AW1018" s="76" t="s">
        <v>29</v>
      </c>
      <c r="AX1018" s="76" t="s">
        <v>67</v>
      </c>
      <c r="AY1018" s="77" t="s">
        <v>155</v>
      </c>
    </row>
    <row r="1019" spans="2:65" s="69" customFormat="1" x14ac:dyDescent="0.2">
      <c r="B1019" s="68"/>
      <c r="D1019" s="64" t="s">
        <v>168</v>
      </c>
      <c r="E1019" s="70" t="s">
        <v>18</v>
      </c>
      <c r="F1019" s="71" t="s">
        <v>689</v>
      </c>
      <c r="H1019" s="70" t="s">
        <v>18</v>
      </c>
      <c r="I1019" s="72"/>
      <c r="L1019" s="68"/>
      <c r="M1019" s="73"/>
      <c r="T1019" s="74"/>
      <c r="AT1019" s="70" t="s">
        <v>168</v>
      </c>
      <c r="AU1019" s="70" t="s">
        <v>77</v>
      </c>
      <c r="AV1019" s="69" t="s">
        <v>75</v>
      </c>
      <c r="AW1019" s="69" t="s">
        <v>29</v>
      </c>
      <c r="AX1019" s="69" t="s">
        <v>67</v>
      </c>
      <c r="AY1019" s="70" t="s">
        <v>155</v>
      </c>
    </row>
    <row r="1020" spans="2:65" s="76" customFormat="1" x14ac:dyDescent="0.2">
      <c r="B1020" s="75"/>
      <c r="D1020" s="64" t="s">
        <v>168</v>
      </c>
      <c r="E1020" s="77" t="s">
        <v>18</v>
      </c>
      <c r="F1020" s="78" t="s">
        <v>1427</v>
      </c>
      <c r="H1020" s="79">
        <v>3.4</v>
      </c>
      <c r="I1020" s="80"/>
      <c r="L1020" s="75"/>
      <c r="M1020" s="81"/>
      <c r="T1020" s="82"/>
      <c r="AT1020" s="77" t="s">
        <v>168</v>
      </c>
      <c r="AU1020" s="77" t="s">
        <v>77</v>
      </c>
      <c r="AV1020" s="76" t="s">
        <v>77</v>
      </c>
      <c r="AW1020" s="76" t="s">
        <v>29</v>
      </c>
      <c r="AX1020" s="76" t="s">
        <v>67</v>
      </c>
      <c r="AY1020" s="77" t="s">
        <v>155</v>
      </c>
    </row>
    <row r="1021" spans="2:65" s="84" customFormat="1" x14ac:dyDescent="0.2">
      <c r="B1021" s="83"/>
      <c r="D1021" s="64" t="s">
        <v>168</v>
      </c>
      <c r="E1021" s="85" t="s">
        <v>18</v>
      </c>
      <c r="F1021" s="86" t="s">
        <v>297</v>
      </c>
      <c r="H1021" s="87">
        <v>29</v>
      </c>
      <c r="I1021" s="88"/>
      <c r="L1021" s="83"/>
      <c r="M1021" s="89"/>
      <c r="T1021" s="90"/>
      <c r="AT1021" s="85" t="s">
        <v>168</v>
      </c>
      <c r="AU1021" s="85" t="s">
        <v>77</v>
      </c>
      <c r="AV1021" s="84" t="s">
        <v>162</v>
      </c>
      <c r="AW1021" s="84" t="s">
        <v>29</v>
      </c>
      <c r="AX1021" s="84" t="s">
        <v>75</v>
      </c>
      <c r="AY1021" s="85" t="s">
        <v>155</v>
      </c>
    </row>
    <row r="1022" spans="2:65" s="204" customFormat="1" ht="16.5" customHeight="1" x14ac:dyDescent="0.2">
      <c r="B1022" s="203"/>
      <c r="C1022" s="57" t="s">
        <v>1428</v>
      </c>
      <c r="D1022" s="57" t="s">
        <v>157</v>
      </c>
      <c r="E1022" s="58" t="s">
        <v>1429</v>
      </c>
      <c r="F1022" s="59" t="s">
        <v>1430</v>
      </c>
      <c r="G1022" s="60" t="s">
        <v>257</v>
      </c>
      <c r="H1022" s="61">
        <v>2.2599999999999998</v>
      </c>
      <c r="I1022" s="62"/>
      <c r="J1022" s="61">
        <f>ROUND(I1022*H1022,2)</f>
        <v>0</v>
      </c>
      <c r="K1022" s="59" t="s">
        <v>161</v>
      </c>
      <c r="L1022" s="203"/>
      <c r="M1022" s="255" t="s">
        <v>18</v>
      </c>
      <c r="N1022" s="256" t="s">
        <v>38</v>
      </c>
      <c r="P1022" s="257">
        <f>O1022*H1022</f>
        <v>0</v>
      </c>
      <c r="Q1022" s="257">
        <v>4.3800000000000002E-3</v>
      </c>
      <c r="R1022" s="257">
        <f>Q1022*H1022</f>
        <v>9.8987999999999993E-3</v>
      </c>
      <c r="S1022" s="257">
        <v>0</v>
      </c>
      <c r="T1022" s="63">
        <f>S1022*H1022</f>
        <v>0</v>
      </c>
      <c r="AR1022" s="258" t="s">
        <v>273</v>
      </c>
      <c r="AT1022" s="258" t="s">
        <v>157</v>
      </c>
      <c r="AU1022" s="258" t="s">
        <v>77</v>
      </c>
      <c r="AY1022" s="200" t="s">
        <v>155</v>
      </c>
      <c r="BE1022" s="259">
        <f>IF(N1022="základní",J1022,0)</f>
        <v>0</v>
      </c>
      <c r="BF1022" s="259">
        <f>IF(N1022="snížená",J1022,0)</f>
        <v>0</v>
      </c>
      <c r="BG1022" s="259">
        <f>IF(N1022="zákl. přenesená",J1022,0)</f>
        <v>0</v>
      </c>
      <c r="BH1022" s="259">
        <f>IF(N1022="sníž. přenesená",J1022,0)</f>
        <v>0</v>
      </c>
      <c r="BI1022" s="259">
        <f>IF(N1022="nulová",J1022,0)</f>
        <v>0</v>
      </c>
      <c r="BJ1022" s="200" t="s">
        <v>75</v>
      </c>
      <c r="BK1022" s="259">
        <f>ROUND(I1022*H1022,2)</f>
        <v>0</v>
      </c>
      <c r="BL1022" s="200" t="s">
        <v>273</v>
      </c>
      <c r="BM1022" s="258" t="s">
        <v>1431</v>
      </c>
    </row>
    <row r="1023" spans="2:65" s="204" customFormat="1" ht="29.25" x14ac:dyDescent="0.2">
      <c r="B1023" s="203"/>
      <c r="D1023" s="64" t="s">
        <v>164</v>
      </c>
      <c r="F1023" s="65" t="s">
        <v>1432</v>
      </c>
      <c r="I1023" s="197"/>
      <c r="L1023" s="203"/>
      <c r="M1023" s="260"/>
      <c r="T1023" s="213"/>
      <c r="AT1023" s="200" t="s">
        <v>164</v>
      </c>
      <c r="AU1023" s="200" t="s">
        <v>77</v>
      </c>
    </row>
    <row r="1024" spans="2:65" s="204" customFormat="1" x14ac:dyDescent="0.2">
      <c r="B1024" s="203"/>
      <c r="D1024" s="66" t="s">
        <v>166</v>
      </c>
      <c r="F1024" s="67" t="s">
        <v>1433</v>
      </c>
      <c r="I1024" s="197"/>
      <c r="L1024" s="203"/>
      <c r="M1024" s="260"/>
      <c r="T1024" s="213"/>
      <c r="AT1024" s="200" t="s">
        <v>166</v>
      </c>
      <c r="AU1024" s="200" t="s">
        <v>77</v>
      </c>
    </row>
    <row r="1025" spans="2:65" s="76" customFormat="1" x14ac:dyDescent="0.2">
      <c r="B1025" s="75"/>
      <c r="D1025" s="64" t="s">
        <v>168</v>
      </c>
      <c r="E1025" s="77" t="s">
        <v>18</v>
      </c>
      <c r="F1025" s="78" t="s">
        <v>1434</v>
      </c>
      <c r="H1025" s="79">
        <v>2.2599999999999998</v>
      </c>
      <c r="I1025" s="80"/>
      <c r="L1025" s="75"/>
      <c r="M1025" s="81"/>
      <c r="T1025" s="82"/>
      <c r="AT1025" s="77" t="s">
        <v>168</v>
      </c>
      <c r="AU1025" s="77" t="s">
        <v>77</v>
      </c>
      <c r="AV1025" s="76" t="s">
        <v>77</v>
      </c>
      <c r="AW1025" s="76" t="s">
        <v>29</v>
      </c>
      <c r="AX1025" s="76" t="s">
        <v>75</v>
      </c>
      <c r="AY1025" s="77" t="s">
        <v>155</v>
      </c>
    </row>
    <row r="1026" spans="2:65" s="204" customFormat="1" ht="33" customHeight="1" x14ac:dyDescent="0.2">
      <c r="B1026" s="203"/>
      <c r="C1026" s="57" t="s">
        <v>1435</v>
      </c>
      <c r="D1026" s="57" t="s">
        <v>157</v>
      </c>
      <c r="E1026" s="58" t="s">
        <v>1436</v>
      </c>
      <c r="F1026" s="59" t="s">
        <v>1437</v>
      </c>
      <c r="G1026" s="60" t="s">
        <v>322</v>
      </c>
      <c r="H1026" s="61">
        <v>57</v>
      </c>
      <c r="I1026" s="62"/>
      <c r="J1026" s="61">
        <f>ROUND(I1026*H1026,2)</f>
        <v>0</v>
      </c>
      <c r="K1026" s="59" t="s">
        <v>161</v>
      </c>
      <c r="L1026" s="203"/>
      <c r="M1026" s="255" t="s">
        <v>18</v>
      </c>
      <c r="N1026" s="256" t="s">
        <v>38</v>
      </c>
      <c r="P1026" s="257">
        <f>O1026*H1026</f>
        <v>0</v>
      </c>
      <c r="Q1026" s="257">
        <v>3.0000000000000001E-5</v>
      </c>
      <c r="R1026" s="257">
        <f>Q1026*H1026</f>
        <v>1.7100000000000001E-3</v>
      </c>
      <c r="S1026" s="257">
        <v>0</v>
      </c>
      <c r="T1026" s="63">
        <f>S1026*H1026</f>
        <v>0</v>
      </c>
      <c r="AR1026" s="258" t="s">
        <v>273</v>
      </c>
      <c r="AT1026" s="258" t="s">
        <v>157</v>
      </c>
      <c r="AU1026" s="258" t="s">
        <v>77</v>
      </c>
      <c r="AY1026" s="200" t="s">
        <v>155</v>
      </c>
      <c r="BE1026" s="259">
        <f>IF(N1026="základní",J1026,0)</f>
        <v>0</v>
      </c>
      <c r="BF1026" s="259">
        <f>IF(N1026="snížená",J1026,0)</f>
        <v>0</v>
      </c>
      <c r="BG1026" s="259">
        <f>IF(N1026="zákl. přenesená",J1026,0)</f>
        <v>0</v>
      </c>
      <c r="BH1026" s="259">
        <f>IF(N1026="sníž. přenesená",J1026,0)</f>
        <v>0</v>
      </c>
      <c r="BI1026" s="259">
        <f>IF(N1026="nulová",J1026,0)</f>
        <v>0</v>
      </c>
      <c r="BJ1026" s="200" t="s">
        <v>75</v>
      </c>
      <c r="BK1026" s="259">
        <f>ROUND(I1026*H1026,2)</f>
        <v>0</v>
      </c>
      <c r="BL1026" s="200" t="s">
        <v>273</v>
      </c>
      <c r="BM1026" s="258" t="s">
        <v>1438</v>
      </c>
    </row>
    <row r="1027" spans="2:65" s="204" customFormat="1" ht="29.25" x14ac:dyDescent="0.2">
      <c r="B1027" s="203"/>
      <c r="D1027" s="64" t="s">
        <v>164</v>
      </c>
      <c r="F1027" s="65" t="s">
        <v>1439</v>
      </c>
      <c r="I1027" s="197"/>
      <c r="L1027" s="203"/>
      <c r="M1027" s="260"/>
      <c r="T1027" s="213"/>
      <c r="AT1027" s="200" t="s">
        <v>164</v>
      </c>
      <c r="AU1027" s="200" t="s">
        <v>77</v>
      </c>
    </row>
    <row r="1028" spans="2:65" s="204" customFormat="1" x14ac:dyDescent="0.2">
      <c r="B1028" s="203"/>
      <c r="D1028" s="66" t="s">
        <v>166</v>
      </c>
      <c r="F1028" s="67" t="s">
        <v>1440</v>
      </c>
      <c r="I1028" s="197"/>
      <c r="L1028" s="203"/>
      <c r="M1028" s="260"/>
      <c r="T1028" s="213"/>
      <c r="AT1028" s="200" t="s">
        <v>166</v>
      </c>
      <c r="AU1028" s="200" t="s">
        <v>77</v>
      </c>
    </row>
    <row r="1029" spans="2:65" s="69" customFormat="1" x14ac:dyDescent="0.2">
      <c r="B1029" s="68"/>
      <c r="D1029" s="64" t="s">
        <v>168</v>
      </c>
      <c r="E1029" s="70" t="s">
        <v>18</v>
      </c>
      <c r="F1029" s="71" t="s">
        <v>1441</v>
      </c>
      <c r="H1029" s="70" t="s">
        <v>18</v>
      </c>
      <c r="I1029" s="72"/>
      <c r="L1029" s="68"/>
      <c r="M1029" s="73"/>
      <c r="T1029" s="74"/>
      <c r="AT1029" s="70" t="s">
        <v>168</v>
      </c>
      <c r="AU1029" s="70" t="s">
        <v>77</v>
      </c>
      <c r="AV1029" s="69" t="s">
        <v>75</v>
      </c>
      <c r="AW1029" s="69" t="s">
        <v>29</v>
      </c>
      <c r="AX1029" s="69" t="s">
        <v>67</v>
      </c>
      <c r="AY1029" s="70" t="s">
        <v>155</v>
      </c>
    </row>
    <row r="1030" spans="2:65" s="76" customFormat="1" x14ac:dyDescent="0.2">
      <c r="B1030" s="75"/>
      <c r="D1030" s="64" t="s">
        <v>168</v>
      </c>
      <c r="E1030" s="77" t="s">
        <v>18</v>
      </c>
      <c r="F1030" s="78" t="s">
        <v>599</v>
      </c>
      <c r="H1030" s="79">
        <v>57</v>
      </c>
      <c r="I1030" s="80"/>
      <c r="L1030" s="75"/>
      <c r="M1030" s="81"/>
      <c r="T1030" s="82"/>
      <c r="AT1030" s="77" t="s">
        <v>168</v>
      </c>
      <c r="AU1030" s="77" t="s">
        <v>77</v>
      </c>
      <c r="AV1030" s="76" t="s">
        <v>77</v>
      </c>
      <c r="AW1030" s="76" t="s">
        <v>29</v>
      </c>
      <c r="AX1030" s="76" t="s">
        <v>75</v>
      </c>
      <c r="AY1030" s="77" t="s">
        <v>155</v>
      </c>
    </row>
    <row r="1031" spans="2:65" s="204" customFormat="1" ht="24.2" customHeight="1" x14ac:dyDescent="0.2">
      <c r="B1031" s="203"/>
      <c r="C1031" s="91" t="s">
        <v>1442</v>
      </c>
      <c r="D1031" s="91" t="s">
        <v>487</v>
      </c>
      <c r="E1031" s="92" t="s">
        <v>1443</v>
      </c>
      <c r="F1031" s="93" t="s">
        <v>1444</v>
      </c>
      <c r="G1031" s="94" t="s">
        <v>322</v>
      </c>
      <c r="H1031" s="95">
        <v>57</v>
      </c>
      <c r="I1031" s="96"/>
      <c r="J1031" s="95">
        <f>ROUND(I1031*H1031,2)</f>
        <v>0</v>
      </c>
      <c r="K1031" s="93" t="s">
        <v>161</v>
      </c>
      <c r="L1031" s="261"/>
      <c r="M1031" s="262" t="s">
        <v>18</v>
      </c>
      <c r="N1031" s="263" t="s">
        <v>38</v>
      </c>
      <c r="P1031" s="257">
        <f>O1031*H1031</f>
        <v>0</v>
      </c>
      <c r="Q1031" s="257">
        <v>8.9999999999999998E-4</v>
      </c>
      <c r="R1031" s="257">
        <f>Q1031*H1031</f>
        <v>5.1299999999999998E-2</v>
      </c>
      <c r="S1031" s="257">
        <v>0</v>
      </c>
      <c r="T1031" s="63">
        <f>S1031*H1031</f>
        <v>0</v>
      </c>
      <c r="AR1031" s="258" t="s">
        <v>413</v>
      </c>
      <c r="AT1031" s="258" t="s">
        <v>487</v>
      </c>
      <c r="AU1031" s="258" t="s">
        <v>77</v>
      </c>
      <c r="AY1031" s="200" t="s">
        <v>155</v>
      </c>
      <c r="BE1031" s="259">
        <f>IF(N1031="základní",J1031,0)</f>
        <v>0</v>
      </c>
      <c r="BF1031" s="259">
        <f>IF(N1031="snížená",J1031,0)</f>
        <v>0</v>
      </c>
      <c r="BG1031" s="259">
        <f>IF(N1031="zákl. přenesená",J1031,0)</f>
        <v>0</v>
      </c>
      <c r="BH1031" s="259">
        <f>IF(N1031="sníž. přenesená",J1031,0)</f>
        <v>0</v>
      </c>
      <c r="BI1031" s="259">
        <f>IF(N1031="nulová",J1031,0)</f>
        <v>0</v>
      </c>
      <c r="BJ1031" s="200" t="s">
        <v>75</v>
      </c>
      <c r="BK1031" s="259">
        <f>ROUND(I1031*H1031,2)</f>
        <v>0</v>
      </c>
      <c r="BL1031" s="200" t="s">
        <v>273</v>
      </c>
      <c r="BM1031" s="258" t="s">
        <v>1445</v>
      </c>
    </row>
    <row r="1032" spans="2:65" s="204" customFormat="1" x14ac:dyDescent="0.2">
      <c r="B1032" s="203"/>
      <c r="D1032" s="64" t="s">
        <v>164</v>
      </c>
      <c r="F1032" s="65" t="s">
        <v>1444</v>
      </c>
      <c r="I1032" s="197"/>
      <c r="L1032" s="203"/>
      <c r="M1032" s="260"/>
      <c r="T1032" s="213"/>
      <c r="AT1032" s="200" t="s">
        <v>164</v>
      </c>
      <c r="AU1032" s="200" t="s">
        <v>77</v>
      </c>
    </row>
    <row r="1033" spans="2:65" s="204" customFormat="1" ht="16.5" customHeight="1" x14ac:dyDescent="0.2">
      <c r="B1033" s="203"/>
      <c r="C1033" s="57" t="s">
        <v>1446</v>
      </c>
      <c r="D1033" s="57" t="s">
        <v>157</v>
      </c>
      <c r="E1033" s="58" t="s">
        <v>1447</v>
      </c>
      <c r="F1033" s="59" t="s">
        <v>1448</v>
      </c>
      <c r="G1033" s="60" t="s">
        <v>234</v>
      </c>
      <c r="H1033" s="61">
        <v>132</v>
      </c>
      <c r="I1033" s="62"/>
      <c r="J1033" s="61">
        <f>ROUND(I1033*H1033,2)</f>
        <v>0</v>
      </c>
      <c r="K1033" s="59" t="s">
        <v>161</v>
      </c>
      <c r="L1033" s="203"/>
      <c r="M1033" s="255" t="s">
        <v>18</v>
      </c>
      <c r="N1033" s="256" t="s">
        <v>38</v>
      </c>
      <c r="P1033" s="257">
        <f>O1033*H1033</f>
        <v>0</v>
      </c>
      <c r="Q1033" s="257">
        <v>1E-4</v>
      </c>
      <c r="R1033" s="257">
        <f>Q1033*H1033</f>
        <v>1.32E-2</v>
      </c>
      <c r="S1033" s="257">
        <v>0</v>
      </c>
      <c r="T1033" s="63">
        <f>S1033*H1033</f>
        <v>0</v>
      </c>
      <c r="AR1033" s="258" t="s">
        <v>273</v>
      </c>
      <c r="AT1033" s="258" t="s">
        <v>157</v>
      </c>
      <c r="AU1033" s="258" t="s">
        <v>77</v>
      </c>
      <c r="AY1033" s="200" t="s">
        <v>155</v>
      </c>
      <c r="BE1033" s="259">
        <f>IF(N1033="základní",J1033,0)</f>
        <v>0</v>
      </c>
      <c r="BF1033" s="259">
        <f>IF(N1033="snížená",J1033,0)</f>
        <v>0</v>
      </c>
      <c r="BG1033" s="259">
        <f>IF(N1033="zákl. přenesená",J1033,0)</f>
        <v>0</v>
      </c>
      <c r="BH1033" s="259">
        <f>IF(N1033="sníž. přenesená",J1033,0)</f>
        <v>0</v>
      </c>
      <c r="BI1033" s="259">
        <f>IF(N1033="nulová",J1033,0)</f>
        <v>0</v>
      </c>
      <c r="BJ1033" s="200" t="s">
        <v>75</v>
      </c>
      <c r="BK1033" s="259">
        <f>ROUND(I1033*H1033,2)</f>
        <v>0</v>
      </c>
      <c r="BL1033" s="200" t="s">
        <v>273</v>
      </c>
      <c r="BM1033" s="258" t="s">
        <v>1449</v>
      </c>
    </row>
    <row r="1034" spans="2:65" s="204" customFormat="1" ht="19.5" x14ac:dyDescent="0.2">
      <c r="B1034" s="203"/>
      <c r="D1034" s="64" t="s">
        <v>164</v>
      </c>
      <c r="F1034" s="65" t="s">
        <v>1450</v>
      </c>
      <c r="I1034" s="197"/>
      <c r="L1034" s="203"/>
      <c r="M1034" s="260"/>
      <c r="T1034" s="213"/>
      <c r="AT1034" s="200" t="s">
        <v>164</v>
      </c>
      <c r="AU1034" s="200" t="s">
        <v>77</v>
      </c>
    </row>
    <row r="1035" spans="2:65" s="204" customFormat="1" x14ac:dyDescent="0.2">
      <c r="B1035" s="203"/>
      <c r="D1035" s="66" t="s">
        <v>166</v>
      </c>
      <c r="F1035" s="67" t="s">
        <v>1451</v>
      </c>
      <c r="I1035" s="197"/>
      <c r="L1035" s="203"/>
      <c r="M1035" s="260"/>
      <c r="T1035" s="213"/>
      <c r="AT1035" s="200" t="s">
        <v>166</v>
      </c>
      <c r="AU1035" s="200" t="s">
        <v>77</v>
      </c>
    </row>
    <row r="1036" spans="2:65" s="76" customFormat="1" x14ac:dyDescent="0.2">
      <c r="B1036" s="75"/>
      <c r="D1036" s="64" t="s">
        <v>168</v>
      </c>
      <c r="E1036" s="77" t="s">
        <v>18</v>
      </c>
      <c r="F1036" s="78" t="s">
        <v>1452</v>
      </c>
      <c r="H1036" s="79">
        <v>132</v>
      </c>
      <c r="I1036" s="80"/>
      <c r="L1036" s="75"/>
      <c r="M1036" s="81"/>
      <c r="T1036" s="82"/>
      <c r="AT1036" s="77" t="s">
        <v>168</v>
      </c>
      <c r="AU1036" s="77" t="s">
        <v>77</v>
      </c>
      <c r="AV1036" s="76" t="s">
        <v>77</v>
      </c>
      <c r="AW1036" s="76" t="s">
        <v>29</v>
      </c>
      <c r="AX1036" s="76" t="s">
        <v>75</v>
      </c>
      <c r="AY1036" s="77" t="s">
        <v>155</v>
      </c>
    </row>
    <row r="1037" spans="2:65" s="204" customFormat="1" ht="24.2" customHeight="1" x14ac:dyDescent="0.2">
      <c r="B1037" s="203"/>
      <c r="C1037" s="57" t="s">
        <v>1453</v>
      </c>
      <c r="D1037" s="57" t="s">
        <v>157</v>
      </c>
      <c r="E1037" s="58" t="s">
        <v>1454</v>
      </c>
      <c r="F1037" s="59" t="s">
        <v>1455</v>
      </c>
      <c r="G1037" s="60" t="s">
        <v>209</v>
      </c>
      <c r="H1037" s="61">
        <v>2.9</v>
      </c>
      <c r="I1037" s="62"/>
      <c r="J1037" s="61">
        <f>ROUND(I1037*H1037,2)</f>
        <v>0</v>
      </c>
      <c r="K1037" s="59" t="s">
        <v>161</v>
      </c>
      <c r="L1037" s="203"/>
      <c r="M1037" s="255" t="s">
        <v>18</v>
      </c>
      <c r="N1037" s="256" t="s">
        <v>38</v>
      </c>
      <c r="P1037" s="257">
        <f>O1037*H1037</f>
        <v>0</v>
      </c>
      <c r="Q1037" s="257">
        <v>0</v>
      </c>
      <c r="R1037" s="257">
        <f>Q1037*H1037</f>
        <v>0</v>
      </c>
      <c r="S1037" s="257">
        <v>0</v>
      </c>
      <c r="T1037" s="63">
        <f>S1037*H1037</f>
        <v>0</v>
      </c>
      <c r="AR1037" s="258" t="s">
        <v>273</v>
      </c>
      <c r="AT1037" s="258" t="s">
        <v>157</v>
      </c>
      <c r="AU1037" s="258" t="s">
        <v>77</v>
      </c>
      <c r="AY1037" s="200" t="s">
        <v>155</v>
      </c>
      <c r="BE1037" s="259">
        <f>IF(N1037="základní",J1037,0)</f>
        <v>0</v>
      </c>
      <c r="BF1037" s="259">
        <f>IF(N1037="snížená",J1037,0)</f>
        <v>0</v>
      </c>
      <c r="BG1037" s="259">
        <f>IF(N1037="zákl. přenesená",J1037,0)</f>
        <v>0</v>
      </c>
      <c r="BH1037" s="259">
        <f>IF(N1037="sníž. přenesená",J1037,0)</f>
        <v>0</v>
      </c>
      <c r="BI1037" s="259">
        <f>IF(N1037="nulová",J1037,0)</f>
        <v>0</v>
      </c>
      <c r="BJ1037" s="200" t="s">
        <v>75</v>
      </c>
      <c r="BK1037" s="259">
        <f>ROUND(I1037*H1037,2)</f>
        <v>0</v>
      </c>
      <c r="BL1037" s="200" t="s">
        <v>273</v>
      </c>
      <c r="BM1037" s="258" t="s">
        <v>1456</v>
      </c>
    </row>
    <row r="1038" spans="2:65" s="204" customFormat="1" ht="29.25" x14ac:dyDescent="0.2">
      <c r="B1038" s="203"/>
      <c r="D1038" s="64" t="s">
        <v>164</v>
      </c>
      <c r="F1038" s="65" t="s">
        <v>1457</v>
      </c>
      <c r="I1038" s="197"/>
      <c r="L1038" s="203"/>
      <c r="M1038" s="260"/>
      <c r="T1038" s="213"/>
      <c r="AT1038" s="200" t="s">
        <v>164</v>
      </c>
      <c r="AU1038" s="200" t="s">
        <v>77</v>
      </c>
    </row>
    <row r="1039" spans="2:65" s="204" customFormat="1" x14ac:dyDescent="0.2">
      <c r="B1039" s="203"/>
      <c r="D1039" s="66" t="s">
        <v>166</v>
      </c>
      <c r="F1039" s="67" t="s">
        <v>1458</v>
      </c>
      <c r="I1039" s="197"/>
      <c r="L1039" s="203"/>
      <c r="M1039" s="260"/>
      <c r="T1039" s="213"/>
      <c r="AT1039" s="200" t="s">
        <v>166</v>
      </c>
      <c r="AU1039" s="200" t="s">
        <v>77</v>
      </c>
    </row>
    <row r="1040" spans="2:65" s="247" customFormat="1" ht="22.9" customHeight="1" x14ac:dyDescent="0.2">
      <c r="B1040" s="246"/>
      <c r="D1040" s="54" t="s">
        <v>66</v>
      </c>
      <c r="E1040" s="56" t="s">
        <v>1459</v>
      </c>
      <c r="F1040" s="56" t="s">
        <v>1460</v>
      </c>
      <c r="I1040" s="196"/>
      <c r="J1040" s="254">
        <f>BK1040</f>
        <v>0</v>
      </c>
      <c r="L1040" s="246"/>
      <c r="M1040" s="249"/>
      <c r="P1040" s="250">
        <f>SUM(P1041:P1089)</f>
        <v>0</v>
      </c>
      <c r="R1040" s="250">
        <f>SUM(R1041:R1089)</f>
        <v>7.1273200000000009E-2</v>
      </c>
      <c r="T1040" s="251">
        <f>SUM(T1041:T1089)</f>
        <v>3.3352E-2</v>
      </c>
      <c r="AR1040" s="54" t="s">
        <v>77</v>
      </c>
      <c r="AT1040" s="252" t="s">
        <v>66</v>
      </c>
      <c r="AU1040" s="252" t="s">
        <v>75</v>
      </c>
      <c r="AY1040" s="54" t="s">
        <v>155</v>
      </c>
      <c r="BK1040" s="253">
        <f>SUM(BK1041:BK1089)</f>
        <v>0</v>
      </c>
    </row>
    <row r="1041" spans="2:65" s="204" customFormat="1" ht="16.5" customHeight="1" x14ac:dyDescent="0.2">
      <c r="B1041" s="203"/>
      <c r="C1041" s="57" t="s">
        <v>1461</v>
      </c>
      <c r="D1041" s="57" t="s">
        <v>157</v>
      </c>
      <c r="E1041" s="58" t="s">
        <v>1462</v>
      </c>
      <c r="F1041" s="59" t="s">
        <v>1463</v>
      </c>
      <c r="G1041" s="60" t="s">
        <v>257</v>
      </c>
      <c r="H1041" s="61">
        <v>5.6</v>
      </c>
      <c r="I1041" s="62"/>
      <c r="J1041" s="61">
        <f>ROUND(I1041*H1041,2)</f>
        <v>0</v>
      </c>
      <c r="K1041" s="59" t="s">
        <v>161</v>
      </c>
      <c r="L1041" s="203"/>
      <c r="M1041" s="255" t="s">
        <v>18</v>
      </c>
      <c r="N1041" s="256" t="s">
        <v>38</v>
      </c>
      <c r="P1041" s="257">
        <f>O1041*H1041</f>
        <v>0</v>
      </c>
      <c r="Q1041" s="257">
        <v>0</v>
      </c>
      <c r="R1041" s="257">
        <f>Q1041*H1041</f>
        <v>0</v>
      </c>
      <c r="S1041" s="257">
        <v>1.67E-3</v>
      </c>
      <c r="T1041" s="63">
        <f>S1041*H1041</f>
        <v>9.3519999999999992E-3</v>
      </c>
      <c r="AR1041" s="258" t="s">
        <v>273</v>
      </c>
      <c r="AT1041" s="258" t="s">
        <v>157</v>
      </c>
      <c r="AU1041" s="258" t="s">
        <v>77</v>
      </c>
      <c r="AY1041" s="200" t="s">
        <v>155</v>
      </c>
      <c r="BE1041" s="259">
        <f>IF(N1041="základní",J1041,0)</f>
        <v>0</v>
      </c>
      <c r="BF1041" s="259">
        <f>IF(N1041="snížená",J1041,0)</f>
        <v>0</v>
      </c>
      <c r="BG1041" s="259">
        <f>IF(N1041="zákl. přenesená",J1041,0)</f>
        <v>0</v>
      </c>
      <c r="BH1041" s="259">
        <f>IF(N1041="sníž. přenesená",J1041,0)</f>
        <v>0</v>
      </c>
      <c r="BI1041" s="259">
        <f>IF(N1041="nulová",J1041,0)</f>
        <v>0</v>
      </c>
      <c r="BJ1041" s="200" t="s">
        <v>75</v>
      </c>
      <c r="BK1041" s="259">
        <f>ROUND(I1041*H1041,2)</f>
        <v>0</v>
      </c>
      <c r="BL1041" s="200" t="s">
        <v>273</v>
      </c>
      <c r="BM1041" s="258" t="s">
        <v>1464</v>
      </c>
    </row>
    <row r="1042" spans="2:65" s="204" customFormat="1" x14ac:dyDescent="0.2">
      <c r="B1042" s="203"/>
      <c r="D1042" s="64" t="s">
        <v>164</v>
      </c>
      <c r="F1042" s="65" t="s">
        <v>1465</v>
      </c>
      <c r="I1042" s="197"/>
      <c r="L1042" s="203"/>
      <c r="M1042" s="260"/>
      <c r="T1042" s="213"/>
      <c r="AT1042" s="200" t="s">
        <v>164</v>
      </c>
      <c r="AU1042" s="200" t="s">
        <v>77</v>
      </c>
    </row>
    <row r="1043" spans="2:65" s="204" customFormat="1" x14ac:dyDescent="0.2">
      <c r="B1043" s="203"/>
      <c r="D1043" s="66" t="s">
        <v>166</v>
      </c>
      <c r="F1043" s="67" t="s">
        <v>1466</v>
      </c>
      <c r="I1043" s="197"/>
      <c r="L1043" s="203"/>
      <c r="M1043" s="260"/>
      <c r="T1043" s="213"/>
      <c r="AT1043" s="200" t="s">
        <v>166</v>
      </c>
      <c r="AU1043" s="200" t="s">
        <v>77</v>
      </c>
    </row>
    <row r="1044" spans="2:65" s="69" customFormat="1" x14ac:dyDescent="0.2">
      <c r="B1044" s="68"/>
      <c r="D1044" s="64" t="s">
        <v>168</v>
      </c>
      <c r="E1044" s="70" t="s">
        <v>18</v>
      </c>
      <c r="F1044" s="71" t="s">
        <v>1467</v>
      </c>
      <c r="H1044" s="70" t="s">
        <v>18</v>
      </c>
      <c r="I1044" s="72"/>
      <c r="L1044" s="68"/>
      <c r="M1044" s="73"/>
      <c r="T1044" s="74"/>
      <c r="AT1044" s="70" t="s">
        <v>168</v>
      </c>
      <c r="AU1044" s="70" t="s">
        <v>77</v>
      </c>
      <c r="AV1044" s="69" t="s">
        <v>75</v>
      </c>
      <c r="AW1044" s="69" t="s">
        <v>29</v>
      </c>
      <c r="AX1044" s="69" t="s">
        <v>67</v>
      </c>
      <c r="AY1044" s="70" t="s">
        <v>155</v>
      </c>
    </row>
    <row r="1045" spans="2:65" s="76" customFormat="1" x14ac:dyDescent="0.2">
      <c r="B1045" s="75"/>
      <c r="D1045" s="64" t="s">
        <v>168</v>
      </c>
      <c r="E1045" s="77" t="s">
        <v>18</v>
      </c>
      <c r="F1045" s="78" t="s">
        <v>1468</v>
      </c>
      <c r="H1045" s="79">
        <v>5.6</v>
      </c>
      <c r="I1045" s="80"/>
      <c r="L1045" s="75"/>
      <c r="M1045" s="81"/>
      <c r="T1045" s="82"/>
      <c r="AT1045" s="77" t="s">
        <v>168</v>
      </c>
      <c r="AU1045" s="77" t="s">
        <v>77</v>
      </c>
      <c r="AV1045" s="76" t="s">
        <v>77</v>
      </c>
      <c r="AW1045" s="76" t="s">
        <v>29</v>
      </c>
      <c r="AX1045" s="76" t="s">
        <v>75</v>
      </c>
      <c r="AY1045" s="77" t="s">
        <v>155</v>
      </c>
    </row>
    <row r="1046" spans="2:65" s="204" customFormat="1" ht="33" customHeight="1" x14ac:dyDescent="0.2">
      <c r="B1046" s="203"/>
      <c r="C1046" s="57" t="s">
        <v>1469</v>
      </c>
      <c r="D1046" s="57" t="s">
        <v>157</v>
      </c>
      <c r="E1046" s="58" t="s">
        <v>1470</v>
      </c>
      <c r="F1046" s="59" t="s">
        <v>1471</v>
      </c>
      <c r="G1046" s="60" t="s">
        <v>322</v>
      </c>
      <c r="H1046" s="61">
        <v>4</v>
      </c>
      <c r="I1046" s="62"/>
      <c r="J1046" s="61">
        <f>ROUND(I1046*H1046,2)</f>
        <v>0</v>
      </c>
      <c r="K1046" s="59" t="s">
        <v>161</v>
      </c>
      <c r="L1046" s="203"/>
      <c r="M1046" s="255" t="s">
        <v>18</v>
      </c>
      <c r="N1046" s="256" t="s">
        <v>38</v>
      </c>
      <c r="P1046" s="257">
        <f>O1046*H1046</f>
        <v>0</v>
      </c>
      <c r="Q1046" s="257">
        <v>0</v>
      </c>
      <c r="R1046" s="257">
        <f>Q1046*H1046</f>
        <v>0</v>
      </c>
      <c r="S1046" s="257">
        <v>6.0000000000000001E-3</v>
      </c>
      <c r="T1046" s="63">
        <f>S1046*H1046</f>
        <v>2.4E-2</v>
      </c>
      <c r="AR1046" s="258" t="s">
        <v>273</v>
      </c>
      <c r="AT1046" s="258" t="s">
        <v>157</v>
      </c>
      <c r="AU1046" s="258" t="s">
        <v>77</v>
      </c>
      <c r="AY1046" s="200" t="s">
        <v>155</v>
      </c>
      <c r="BE1046" s="259">
        <f>IF(N1046="základní",J1046,0)</f>
        <v>0</v>
      </c>
      <c r="BF1046" s="259">
        <f>IF(N1046="snížená",J1046,0)</f>
        <v>0</v>
      </c>
      <c r="BG1046" s="259">
        <f>IF(N1046="zákl. přenesená",J1046,0)</f>
        <v>0</v>
      </c>
      <c r="BH1046" s="259">
        <f>IF(N1046="sníž. přenesená",J1046,0)</f>
        <v>0</v>
      </c>
      <c r="BI1046" s="259">
        <f>IF(N1046="nulová",J1046,0)</f>
        <v>0</v>
      </c>
      <c r="BJ1046" s="200" t="s">
        <v>75</v>
      </c>
      <c r="BK1046" s="259">
        <f>ROUND(I1046*H1046,2)</f>
        <v>0</v>
      </c>
      <c r="BL1046" s="200" t="s">
        <v>273</v>
      </c>
      <c r="BM1046" s="258" t="s">
        <v>1472</v>
      </c>
    </row>
    <row r="1047" spans="2:65" s="204" customFormat="1" ht="19.5" x14ac:dyDescent="0.2">
      <c r="B1047" s="203"/>
      <c r="D1047" s="64" t="s">
        <v>164</v>
      </c>
      <c r="F1047" s="65" t="s">
        <v>1473</v>
      </c>
      <c r="I1047" s="197"/>
      <c r="L1047" s="203"/>
      <c r="M1047" s="260"/>
      <c r="T1047" s="213"/>
      <c r="AT1047" s="200" t="s">
        <v>164</v>
      </c>
      <c r="AU1047" s="200" t="s">
        <v>77</v>
      </c>
    </row>
    <row r="1048" spans="2:65" s="204" customFormat="1" x14ac:dyDescent="0.2">
      <c r="B1048" s="203"/>
      <c r="D1048" s="66" t="s">
        <v>166</v>
      </c>
      <c r="F1048" s="67" t="s">
        <v>1474</v>
      </c>
      <c r="I1048" s="197"/>
      <c r="L1048" s="203"/>
      <c r="M1048" s="260"/>
      <c r="T1048" s="213"/>
      <c r="AT1048" s="200" t="s">
        <v>166</v>
      </c>
      <c r="AU1048" s="200" t="s">
        <v>77</v>
      </c>
    </row>
    <row r="1049" spans="2:65" s="69" customFormat="1" x14ac:dyDescent="0.2">
      <c r="B1049" s="68"/>
      <c r="D1049" s="64" t="s">
        <v>168</v>
      </c>
      <c r="E1049" s="70" t="s">
        <v>18</v>
      </c>
      <c r="F1049" s="71" t="s">
        <v>1467</v>
      </c>
      <c r="H1049" s="70" t="s">
        <v>18</v>
      </c>
      <c r="I1049" s="72"/>
      <c r="L1049" s="68"/>
      <c r="M1049" s="73"/>
      <c r="T1049" s="74"/>
      <c r="AT1049" s="70" t="s">
        <v>168</v>
      </c>
      <c r="AU1049" s="70" t="s">
        <v>77</v>
      </c>
      <c r="AV1049" s="69" t="s">
        <v>75</v>
      </c>
      <c r="AW1049" s="69" t="s">
        <v>29</v>
      </c>
      <c r="AX1049" s="69" t="s">
        <v>67</v>
      </c>
      <c r="AY1049" s="70" t="s">
        <v>155</v>
      </c>
    </row>
    <row r="1050" spans="2:65" s="76" customFormat="1" x14ac:dyDescent="0.2">
      <c r="B1050" s="75"/>
      <c r="D1050" s="64" t="s">
        <v>168</v>
      </c>
      <c r="E1050" s="77" t="s">
        <v>18</v>
      </c>
      <c r="F1050" s="78" t="s">
        <v>162</v>
      </c>
      <c r="H1050" s="79">
        <v>4</v>
      </c>
      <c r="I1050" s="80"/>
      <c r="L1050" s="75"/>
      <c r="M1050" s="81"/>
      <c r="T1050" s="82"/>
      <c r="AT1050" s="77" t="s">
        <v>168</v>
      </c>
      <c r="AU1050" s="77" t="s">
        <v>77</v>
      </c>
      <c r="AV1050" s="76" t="s">
        <v>77</v>
      </c>
      <c r="AW1050" s="76" t="s">
        <v>29</v>
      </c>
      <c r="AX1050" s="76" t="s">
        <v>75</v>
      </c>
      <c r="AY1050" s="77" t="s">
        <v>155</v>
      </c>
    </row>
    <row r="1051" spans="2:65" s="204" customFormat="1" ht="33" customHeight="1" x14ac:dyDescent="0.2">
      <c r="B1051" s="203"/>
      <c r="C1051" s="57" t="s">
        <v>1475</v>
      </c>
      <c r="D1051" s="57" t="s">
        <v>157</v>
      </c>
      <c r="E1051" s="58" t="s">
        <v>1476</v>
      </c>
      <c r="F1051" s="59" t="s">
        <v>1477</v>
      </c>
      <c r="G1051" s="60" t="s">
        <v>257</v>
      </c>
      <c r="H1051" s="61">
        <v>5.0999999999999996</v>
      </c>
      <c r="I1051" s="62"/>
      <c r="J1051" s="61">
        <f>ROUND(I1051*H1051,2)</f>
        <v>0</v>
      </c>
      <c r="K1051" s="59" t="s">
        <v>161</v>
      </c>
      <c r="L1051" s="203"/>
      <c r="M1051" s="255" t="s">
        <v>18</v>
      </c>
      <c r="N1051" s="256" t="s">
        <v>38</v>
      </c>
      <c r="P1051" s="257">
        <f>O1051*H1051</f>
        <v>0</v>
      </c>
      <c r="Q1051" s="257">
        <v>4.0099999999999997E-3</v>
      </c>
      <c r="R1051" s="257">
        <f>Q1051*H1051</f>
        <v>2.0450999999999997E-2</v>
      </c>
      <c r="S1051" s="257">
        <v>0</v>
      </c>
      <c r="T1051" s="63">
        <f>S1051*H1051</f>
        <v>0</v>
      </c>
      <c r="AR1051" s="258" t="s">
        <v>273</v>
      </c>
      <c r="AT1051" s="258" t="s">
        <v>157</v>
      </c>
      <c r="AU1051" s="258" t="s">
        <v>77</v>
      </c>
      <c r="AY1051" s="200" t="s">
        <v>155</v>
      </c>
      <c r="BE1051" s="259">
        <f>IF(N1051="základní",J1051,0)</f>
        <v>0</v>
      </c>
      <c r="BF1051" s="259">
        <f>IF(N1051="snížená",J1051,0)</f>
        <v>0</v>
      </c>
      <c r="BG1051" s="259">
        <f>IF(N1051="zákl. přenesená",J1051,0)</f>
        <v>0</v>
      </c>
      <c r="BH1051" s="259">
        <f>IF(N1051="sníž. přenesená",J1051,0)</f>
        <v>0</v>
      </c>
      <c r="BI1051" s="259">
        <f>IF(N1051="nulová",J1051,0)</f>
        <v>0</v>
      </c>
      <c r="BJ1051" s="200" t="s">
        <v>75</v>
      </c>
      <c r="BK1051" s="259">
        <f>ROUND(I1051*H1051,2)</f>
        <v>0</v>
      </c>
      <c r="BL1051" s="200" t="s">
        <v>273</v>
      </c>
      <c r="BM1051" s="258" t="s">
        <v>1478</v>
      </c>
    </row>
    <row r="1052" spans="2:65" s="204" customFormat="1" ht="19.5" x14ac:dyDescent="0.2">
      <c r="B1052" s="203"/>
      <c r="D1052" s="64" t="s">
        <v>164</v>
      </c>
      <c r="F1052" s="65" t="s">
        <v>1479</v>
      </c>
      <c r="I1052" s="197"/>
      <c r="L1052" s="203"/>
      <c r="M1052" s="260"/>
      <c r="T1052" s="213"/>
      <c r="AT1052" s="200" t="s">
        <v>164</v>
      </c>
      <c r="AU1052" s="200" t="s">
        <v>77</v>
      </c>
    </row>
    <row r="1053" spans="2:65" s="204" customFormat="1" x14ac:dyDescent="0.2">
      <c r="B1053" s="203"/>
      <c r="D1053" s="66" t="s">
        <v>166</v>
      </c>
      <c r="F1053" s="67" t="s">
        <v>1480</v>
      </c>
      <c r="I1053" s="197"/>
      <c r="L1053" s="203"/>
      <c r="M1053" s="260"/>
      <c r="T1053" s="213"/>
      <c r="AT1053" s="200" t="s">
        <v>166</v>
      </c>
      <c r="AU1053" s="200" t="s">
        <v>77</v>
      </c>
    </row>
    <row r="1054" spans="2:65" s="69" customFormat="1" x14ac:dyDescent="0.2">
      <c r="B1054" s="68"/>
      <c r="D1054" s="64" t="s">
        <v>168</v>
      </c>
      <c r="E1054" s="70" t="s">
        <v>18</v>
      </c>
      <c r="F1054" s="71" t="s">
        <v>1481</v>
      </c>
      <c r="H1054" s="70" t="s">
        <v>18</v>
      </c>
      <c r="I1054" s="72"/>
      <c r="L1054" s="68"/>
      <c r="M1054" s="73"/>
      <c r="T1054" s="74"/>
      <c r="AT1054" s="70" t="s">
        <v>168</v>
      </c>
      <c r="AU1054" s="70" t="s">
        <v>77</v>
      </c>
      <c r="AV1054" s="69" t="s">
        <v>75</v>
      </c>
      <c r="AW1054" s="69" t="s">
        <v>29</v>
      </c>
      <c r="AX1054" s="69" t="s">
        <v>67</v>
      </c>
      <c r="AY1054" s="70" t="s">
        <v>155</v>
      </c>
    </row>
    <row r="1055" spans="2:65" s="76" customFormat="1" x14ac:dyDescent="0.2">
      <c r="B1055" s="75"/>
      <c r="D1055" s="64" t="s">
        <v>168</v>
      </c>
      <c r="E1055" s="77" t="s">
        <v>18</v>
      </c>
      <c r="F1055" s="78" t="s">
        <v>1482</v>
      </c>
      <c r="H1055" s="79">
        <v>5.0999999999999996</v>
      </c>
      <c r="I1055" s="80"/>
      <c r="L1055" s="75"/>
      <c r="M1055" s="81"/>
      <c r="T1055" s="82"/>
      <c r="AT1055" s="77" t="s">
        <v>168</v>
      </c>
      <c r="AU1055" s="77" t="s">
        <v>77</v>
      </c>
      <c r="AV1055" s="76" t="s">
        <v>77</v>
      </c>
      <c r="AW1055" s="76" t="s">
        <v>29</v>
      </c>
      <c r="AX1055" s="76" t="s">
        <v>75</v>
      </c>
      <c r="AY1055" s="77" t="s">
        <v>155</v>
      </c>
    </row>
    <row r="1056" spans="2:65" s="204" customFormat="1" ht="24.2" customHeight="1" x14ac:dyDescent="0.2">
      <c r="B1056" s="203"/>
      <c r="C1056" s="57" t="s">
        <v>1483</v>
      </c>
      <c r="D1056" s="57" t="s">
        <v>157</v>
      </c>
      <c r="E1056" s="58" t="s">
        <v>1484</v>
      </c>
      <c r="F1056" s="59" t="s">
        <v>1485</v>
      </c>
      <c r="G1056" s="60" t="s">
        <v>257</v>
      </c>
      <c r="H1056" s="61">
        <v>2.2400000000000002</v>
      </c>
      <c r="I1056" s="62"/>
      <c r="J1056" s="61">
        <f>ROUND(I1056*H1056,2)</f>
        <v>0</v>
      </c>
      <c r="K1056" s="59" t="s">
        <v>161</v>
      </c>
      <c r="L1056" s="203"/>
      <c r="M1056" s="255" t="s">
        <v>18</v>
      </c>
      <c r="N1056" s="256" t="s">
        <v>38</v>
      </c>
      <c r="P1056" s="257">
        <f>O1056*H1056</f>
        <v>0</v>
      </c>
      <c r="Q1056" s="257">
        <v>8.4000000000000003E-4</v>
      </c>
      <c r="R1056" s="257">
        <f>Q1056*H1056</f>
        <v>1.8816000000000002E-3</v>
      </c>
      <c r="S1056" s="257">
        <v>0</v>
      </c>
      <c r="T1056" s="63">
        <f>S1056*H1056</f>
        <v>0</v>
      </c>
      <c r="AR1056" s="258" t="s">
        <v>273</v>
      </c>
      <c r="AT1056" s="258" t="s">
        <v>157</v>
      </c>
      <c r="AU1056" s="258" t="s">
        <v>77</v>
      </c>
      <c r="AY1056" s="200" t="s">
        <v>155</v>
      </c>
      <c r="BE1056" s="259">
        <f>IF(N1056="základní",J1056,0)</f>
        <v>0</v>
      </c>
      <c r="BF1056" s="259">
        <f>IF(N1056="snížená",J1056,0)</f>
        <v>0</v>
      </c>
      <c r="BG1056" s="259">
        <f>IF(N1056="zákl. přenesená",J1056,0)</f>
        <v>0</v>
      </c>
      <c r="BH1056" s="259">
        <f>IF(N1056="sníž. přenesená",J1056,0)</f>
        <v>0</v>
      </c>
      <c r="BI1056" s="259">
        <f>IF(N1056="nulová",J1056,0)</f>
        <v>0</v>
      </c>
      <c r="BJ1056" s="200" t="s">
        <v>75</v>
      </c>
      <c r="BK1056" s="259">
        <f>ROUND(I1056*H1056,2)</f>
        <v>0</v>
      </c>
      <c r="BL1056" s="200" t="s">
        <v>273</v>
      </c>
      <c r="BM1056" s="258" t="s">
        <v>1486</v>
      </c>
    </row>
    <row r="1057" spans="2:65" s="204" customFormat="1" ht="19.5" x14ac:dyDescent="0.2">
      <c r="B1057" s="203"/>
      <c r="D1057" s="64" t="s">
        <v>164</v>
      </c>
      <c r="F1057" s="65" t="s">
        <v>1487</v>
      </c>
      <c r="I1057" s="197"/>
      <c r="L1057" s="203"/>
      <c r="M1057" s="260"/>
      <c r="T1057" s="213"/>
      <c r="AT1057" s="200" t="s">
        <v>164</v>
      </c>
      <c r="AU1057" s="200" t="s">
        <v>77</v>
      </c>
    </row>
    <row r="1058" spans="2:65" s="204" customFormat="1" x14ac:dyDescent="0.2">
      <c r="B1058" s="203"/>
      <c r="D1058" s="66" t="s">
        <v>166</v>
      </c>
      <c r="F1058" s="67" t="s">
        <v>1488</v>
      </c>
      <c r="I1058" s="197"/>
      <c r="L1058" s="203"/>
      <c r="M1058" s="260"/>
      <c r="T1058" s="213"/>
      <c r="AT1058" s="200" t="s">
        <v>166</v>
      </c>
      <c r="AU1058" s="200" t="s">
        <v>77</v>
      </c>
    </row>
    <row r="1059" spans="2:65" s="69" customFormat="1" x14ac:dyDescent="0.2">
      <c r="B1059" s="68"/>
      <c r="D1059" s="64" t="s">
        <v>168</v>
      </c>
      <c r="E1059" s="70" t="s">
        <v>18</v>
      </c>
      <c r="F1059" s="71" t="s">
        <v>1489</v>
      </c>
      <c r="H1059" s="70" t="s">
        <v>18</v>
      </c>
      <c r="I1059" s="72"/>
      <c r="L1059" s="68"/>
      <c r="M1059" s="73"/>
      <c r="T1059" s="74"/>
      <c r="AT1059" s="70" t="s">
        <v>168</v>
      </c>
      <c r="AU1059" s="70" t="s">
        <v>77</v>
      </c>
      <c r="AV1059" s="69" t="s">
        <v>75</v>
      </c>
      <c r="AW1059" s="69" t="s">
        <v>29</v>
      </c>
      <c r="AX1059" s="69" t="s">
        <v>67</v>
      </c>
      <c r="AY1059" s="70" t="s">
        <v>155</v>
      </c>
    </row>
    <row r="1060" spans="2:65" s="76" customFormat="1" x14ac:dyDescent="0.2">
      <c r="B1060" s="75"/>
      <c r="D1060" s="64" t="s">
        <v>168</v>
      </c>
      <c r="E1060" s="77" t="s">
        <v>18</v>
      </c>
      <c r="F1060" s="78" t="s">
        <v>1490</v>
      </c>
      <c r="H1060" s="79">
        <v>2.2400000000000002</v>
      </c>
      <c r="I1060" s="80"/>
      <c r="L1060" s="75"/>
      <c r="M1060" s="81"/>
      <c r="T1060" s="82"/>
      <c r="AT1060" s="77" t="s">
        <v>168</v>
      </c>
      <c r="AU1060" s="77" t="s">
        <v>77</v>
      </c>
      <c r="AV1060" s="76" t="s">
        <v>77</v>
      </c>
      <c r="AW1060" s="76" t="s">
        <v>29</v>
      </c>
      <c r="AX1060" s="76" t="s">
        <v>75</v>
      </c>
      <c r="AY1060" s="77" t="s">
        <v>155</v>
      </c>
    </row>
    <row r="1061" spans="2:65" s="204" customFormat="1" ht="24.2" customHeight="1" x14ac:dyDescent="0.2">
      <c r="B1061" s="203"/>
      <c r="C1061" s="57" t="s">
        <v>1491</v>
      </c>
      <c r="D1061" s="57" t="s">
        <v>157</v>
      </c>
      <c r="E1061" s="58" t="s">
        <v>1492</v>
      </c>
      <c r="F1061" s="59" t="s">
        <v>1493</v>
      </c>
      <c r="G1061" s="60" t="s">
        <v>257</v>
      </c>
      <c r="H1061" s="61">
        <v>10.199999999999999</v>
      </c>
      <c r="I1061" s="62"/>
      <c r="J1061" s="61">
        <f>ROUND(I1061*H1061,2)</f>
        <v>0</v>
      </c>
      <c r="K1061" s="59" t="s">
        <v>161</v>
      </c>
      <c r="L1061" s="203"/>
      <c r="M1061" s="255" t="s">
        <v>18</v>
      </c>
      <c r="N1061" s="256" t="s">
        <v>38</v>
      </c>
      <c r="P1061" s="257">
        <f>O1061*H1061</f>
        <v>0</v>
      </c>
      <c r="Q1061" s="257">
        <v>9.3999999999999997E-4</v>
      </c>
      <c r="R1061" s="257">
        <f>Q1061*H1061</f>
        <v>9.5879999999999993E-3</v>
      </c>
      <c r="S1061" s="257">
        <v>0</v>
      </c>
      <c r="T1061" s="63">
        <f>S1061*H1061</f>
        <v>0</v>
      </c>
      <c r="AR1061" s="258" t="s">
        <v>273</v>
      </c>
      <c r="AT1061" s="258" t="s">
        <v>157</v>
      </c>
      <c r="AU1061" s="258" t="s">
        <v>77</v>
      </c>
      <c r="AY1061" s="200" t="s">
        <v>155</v>
      </c>
      <c r="BE1061" s="259">
        <f>IF(N1061="základní",J1061,0)</f>
        <v>0</v>
      </c>
      <c r="BF1061" s="259">
        <f>IF(N1061="snížená",J1061,0)</f>
        <v>0</v>
      </c>
      <c r="BG1061" s="259">
        <f>IF(N1061="zákl. přenesená",J1061,0)</f>
        <v>0</v>
      </c>
      <c r="BH1061" s="259">
        <f>IF(N1061="sníž. přenesená",J1061,0)</f>
        <v>0</v>
      </c>
      <c r="BI1061" s="259">
        <f>IF(N1061="nulová",J1061,0)</f>
        <v>0</v>
      </c>
      <c r="BJ1061" s="200" t="s">
        <v>75</v>
      </c>
      <c r="BK1061" s="259">
        <f>ROUND(I1061*H1061,2)</f>
        <v>0</v>
      </c>
      <c r="BL1061" s="200" t="s">
        <v>273</v>
      </c>
      <c r="BM1061" s="258" t="s">
        <v>1494</v>
      </c>
    </row>
    <row r="1062" spans="2:65" s="204" customFormat="1" ht="19.5" x14ac:dyDescent="0.2">
      <c r="B1062" s="203"/>
      <c r="D1062" s="64" t="s">
        <v>164</v>
      </c>
      <c r="F1062" s="65" t="s">
        <v>1495</v>
      </c>
      <c r="I1062" s="197"/>
      <c r="L1062" s="203"/>
      <c r="M1062" s="260"/>
      <c r="T1062" s="213"/>
      <c r="AT1062" s="200" t="s">
        <v>164</v>
      </c>
      <c r="AU1062" s="200" t="s">
        <v>77</v>
      </c>
    </row>
    <row r="1063" spans="2:65" s="204" customFormat="1" x14ac:dyDescent="0.2">
      <c r="B1063" s="203"/>
      <c r="D1063" s="66" t="s">
        <v>166</v>
      </c>
      <c r="F1063" s="67" t="s">
        <v>1496</v>
      </c>
      <c r="I1063" s="197"/>
      <c r="L1063" s="203"/>
      <c r="M1063" s="260"/>
      <c r="T1063" s="213"/>
      <c r="AT1063" s="200" t="s">
        <v>166</v>
      </c>
      <c r="AU1063" s="200" t="s">
        <v>77</v>
      </c>
    </row>
    <row r="1064" spans="2:65" s="69" customFormat="1" x14ac:dyDescent="0.2">
      <c r="B1064" s="68"/>
      <c r="D1064" s="64" t="s">
        <v>168</v>
      </c>
      <c r="E1064" s="70" t="s">
        <v>18</v>
      </c>
      <c r="F1064" s="71" t="s">
        <v>1481</v>
      </c>
      <c r="H1064" s="70" t="s">
        <v>18</v>
      </c>
      <c r="I1064" s="72"/>
      <c r="L1064" s="68"/>
      <c r="M1064" s="73"/>
      <c r="T1064" s="74"/>
      <c r="AT1064" s="70" t="s">
        <v>168</v>
      </c>
      <c r="AU1064" s="70" t="s">
        <v>77</v>
      </c>
      <c r="AV1064" s="69" t="s">
        <v>75</v>
      </c>
      <c r="AW1064" s="69" t="s">
        <v>29</v>
      </c>
      <c r="AX1064" s="69" t="s">
        <v>67</v>
      </c>
      <c r="AY1064" s="70" t="s">
        <v>155</v>
      </c>
    </row>
    <row r="1065" spans="2:65" s="76" customFormat="1" x14ac:dyDescent="0.2">
      <c r="B1065" s="75"/>
      <c r="D1065" s="64" t="s">
        <v>168</v>
      </c>
      <c r="E1065" s="77" t="s">
        <v>18</v>
      </c>
      <c r="F1065" s="78" t="s">
        <v>1497</v>
      </c>
      <c r="H1065" s="79">
        <v>10.199999999999999</v>
      </c>
      <c r="I1065" s="80"/>
      <c r="L1065" s="75"/>
      <c r="M1065" s="81"/>
      <c r="T1065" s="82"/>
      <c r="AT1065" s="77" t="s">
        <v>168</v>
      </c>
      <c r="AU1065" s="77" t="s">
        <v>77</v>
      </c>
      <c r="AV1065" s="76" t="s">
        <v>77</v>
      </c>
      <c r="AW1065" s="76" t="s">
        <v>29</v>
      </c>
      <c r="AX1065" s="76" t="s">
        <v>75</v>
      </c>
      <c r="AY1065" s="77" t="s">
        <v>155</v>
      </c>
    </row>
    <row r="1066" spans="2:65" s="204" customFormat="1" ht="24.2" customHeight="1" x14ac:dyDescent="0.2">
      <c r="B1066" s="203"/>
      <c r="C1066" s="57" t="s">
        <v>1498</v>
      </c>
      <c r="D1066" s="57" t="s">
        <v>157</v>
      </c>
      <c r="E1066" s="58" t="s">
        <v>1499</v>
      </c>
      <c r="F1066" s="59" t="s">
        <v>1500</v>
      </c>
      <c r="G1066" s="60" t="s">
        <v>257</v>
      </c>
      <c r="H1066" s="61">
        <v>1.5</v>
      </c>
      <c r="I1066" s="62"/>
      <c r="J1066" s="61">
        <f>ROUND(I1066*H1066,2)</f>
        <v>0</v>
      </c>
      <c r="K1066" s="59" t="s">
        <v>161</v>
      </c>
      <c r="L1066" s="203"/>
      <c r="M1066" s="255" t="s">
        <v>18</v>
      </c>
      <c r="N1066" s="256" t="s">
        <v>38</v>
      </c>
      <c r="P1066" s="257">
        <f>O1066*H1066</f>
        <v>0</v>
      </c>
      <c r="Q1066" s="257">
        <v>1.98E-3</v>
      </c>
      <c r="R1066" s="257">
        <f>Q1066*H1066</f>
        <v>2.97E-3</v>
      </c>
      <c r="S1066" s="257">
        <v>0</v>
      </c>
      <c r="T1066" s="63">
        <f>S1066*H1066</f>
        <v>0</v>
      </c>
      <c r="AR1066" s="258" t="s">
        <v>273</v>
      </c>
      <c r="AT1066" s="258" t="s">
        <v>157</v>
      </c>
      <c r="AU1066" s="258" t="s">
        <v>77</v>
      </c>
      <c r="AY1066" s="200" t="s">
        <v>155</v>
      </c>
      <c r="BE1066" s="259">
        <f>IF(N1066="základní",J1066,0)</f>
        <v>0</v>
      </c>
      <c r="BF1066" s="259">
        <f>IF(N1066="snížená",J1066,0)</f>
        <v>0</v>
      </c>
      <c r="BG1066" s="259">
        <f>IF(N1066="zákl. přenesená",J1066,0)</f>
        <v>0</v>
      </c>
      <c r="BH1066" s="259">
        <f>IF(N1066="sníž. přenesená",J1066,0)</f>
        <v>0</v>
      </c>
      <c r="BI1066" s="259">
        <f>IF(N1066="nulová",J1066,0)</f>
        <v>0</v>
      </c>
      <c r="BJ1066" s="200" t="s">
        <v>75</v>
      </c>
      <c r="BK1066" s="259">
        <f>ROUND(I1066*H1066,2)</f>
        <v>0</v>
      </c>
      <c r="BL1066" s="200" t="s">
        <v>273</v>
      </c>
      <c r="BM1066" s="258" t="s">
        <v>1501</v>
      </c>
    </row>
    <row r="1067" spans="2:65" s="204" customFormat="1" ht="19.5" x14ac:dyDescent="0.2">
      <c r="B1067" s="203"/>
      <c r="D1067" s="64" t="s">
        <v>164</v>
      </c>
      <c r="F1067" s="65" t="s">
        <v>1502</v>
      </c>
      <c r="I1067" s="197"/>
      <c r="L1067" s="203"/>
      <c r="M1067" s="260"/>
      <c r="T1067" s="213"/>
      <c r="AT1067" s="200" t="s">
        <v>164</v>
      </c>
      <c r="AU1067" s="200" t="s">
        <v>77</v>
      </c>
    </row>
    <row r="1068" spans="2:65" s="204" customFormat="1" x14ac:dyDescent="0.2">
      <c r="B1068" s="203"/>
      <c r="D1068" s="66" t="s">
        <v>166</v>
      </c>
      <c r="F1068" s="67" t="s">
        <v>1503</v>
      </c>
      <c r="I1068" s="197"/>
      <c r="L1068" s="203"/>
      <c r="M1068" s="260"/>
      <c r="T1068" s="213"/>
      <c r="AT1068" s="200" t="s">
        <v>166</v>
      </c>
      <c r="AU1068" s="200" t="s">
        <v>77</v>
      </c>
    </row>
    <row r="1069" spans="2:65" s="69" customFormat="1" x14ac:dyDescent="0.2">
      <c r="B1069" s="68"/>
      <c r="D1069" s="64" t="s">
        <v>168</v>
      </c>
      <c r="E1069" s="70" t="s">
        <v>18</v>
      </c>
      <c r="F1069" s="71" t="s">
        <v>1504</v>
      </c>
      <c r="H1069" s="70" t="s">
        <v>18</v>
      </c>
      <c r="I1069" s="72"/>
      <c r="L1069" s="68"/>
      <c r="M1069" s="73"/>
      <c r="T1069" s="74"/>
      <c r="AT1069" s="70" t="s">
        <v>168</v>
      </c>
      <c r="AU1069" s="70" t="s">
        <v>77</v>
      </c>
      <c r="AV1069" s="69" t="s">
        <v>75</v>
      </c>
      <c r="AW1069" s="69" t="s">
        <v>29</v>
      </c>
      <c r="AX1069" s="69" t="s">
        <v>67</v>
      </c>
      <c r="AY1069" s="70" t="s">
        <v>155</v>
      </c>
    </row>
    <row r="1070" spans="2:65" s="76" customFormat="1" x14ac:dyDescent="0.2">
      <c r="B1070" s="75"/>
      <c r="D1070" s="64" t="s">
        <v>168</v>
      </c>
      <c r="E1070" s="77" t="s">
        <v>18</v>
      </c>
      <c r="F1070" s="78" t="s">
        <v>1505</v>
      </c>
      <c r="H1070" s="79">
        <v>1.5</v>
      </c>
      <c r="I1070" s="80"/>
      <c r="L1070" s="75"/>
      <c r="M1070" s="81"/>
      <c r="T1070" s="82"/>
      <c r="AT1070" s="77" t="s">
        <v>168</v>
      </c>
      <c r="AU1070" s="77" t="s">
        <v>77</v>
      </c>
      <c r="AV1070" s="76" t="s">
        <v>77</v>
      </c>
      <c r="AW1070" s="76" t="s">
        <v>29</v>
      </c>
      <c r="AX1070" s="76" t="s">
        <v>75</v>
      </c>
      <c r="AY1070" s="77" t="s">
        <v>155</v>
      </c>
    </row>
    <row r="1071" spans="2:65" s="204" customFormat="1" ht="24.2" customHeight="1" x14ac:dyDescent="0.2">
      <c r="B1071" s="203"/>
      <c r="C1071" s="57" t="s">
        <v>1506</v>
      </c>
      <c r="D1071" s="57" t="s">
        <v>157</v>
      </c>
      <c r="E1071" s="58" t="s">
        <v>1507</v>
      </c>
      <c r="F1071" s="59" t="s">
        <v>1508</v>
      </c>
      <c r="G1071" s="60" t="s">
        <v>257</v>
      </c>
      <c r="H1071" s="61">
        <v>0.74</v>
      </c>
      <c r="I1071" s="62"/>
      <c r="J1071" s="61">
        <f>ROUND(I1071*H1071,2)</f>
        <v>0</v>
      </c>
      <c r="K1071" s="59" t="s">
        <v>18</v>
      </c>
      <c r="L1071" s="203"/>
      <c r="M1071" s="255" t="s">
        <v>18</v>
      </c>
      <c r="N1071" s="256" t="s">
        <v>38</v>
      </c>
      <c r="P1071" s="257">
        <f>O1071*H1071</f>
        <v>0</v>
      </c>
      <c r="Q1071" s="257">
        <v>1.49E-3</v>
      </c>
      <c r="R1071" s="257">
        <f>Q1071*H1071</f>
        <v>1.1026E-3</v>
      </c>
      <c r="S1071" s="257">
        <v>0</v>
      </c>
      <c r="T1071" s="63">
        <f>S1071*H1071</f>
        <v>0</v>
      </c>
      <c r="AR1071" s="258" t="s">
        <v>273</v>
      </c>
      <c r="AT1071" s="258" t="s">
        <v>157</v>
      </c>
      <c r="AU1071" s="258" t="s">
        <v>77</v>
      </c>
      <c r="AY1071" s="200" t="s">
        <v>155</v>
      </c>
      <c r="BE1071" s="259">
        <f>IF(N1071="základní",J1071,0)</f>
        <v>0</v>
      </c>
      <c r="BF1071" s="259">
        <f>IF(N1071="snížená",J1071,0)</f>
        <v>0</v>
      </c>
      <c r="BG1071" s="259">
        <f>IF(N1071="zákl. přenesená",J1071,0)</f>
        <v>0</v>
      </c>
      <c r="BH1071" s="259">
        <f>IF(N1071="sníž. přenesená",J1071,0)</f>
        <v>0</v>
      </c>
      <c r="BI1071" s="259">
        <f>IF(N1071="nulová",J1071,0)</f>
        <v>0</v>
      </c>
      <c r="BJ1071" s="200" t="s">
        <v>75</v>
      </c>
      <c r="BK1071" s="259">
        <f>ROUND(I1071*H1071,2)</f>
        <v>0</v>
      </c>
      <c r="BL1071" s="200" t="s">
        <v>273</v>
      </c>
      <c r="BM1071" s="258" t="s">
        <v>1509</v>
      </c>
    </row>
    <row r="1072" spans="2:65" s="204" customFormat="1" x14ac:dyDescent="0.2">
      <c r="B1072" s="203"/>
      <c r="D1072" s="64" t="s">
        <v>164</v>
      </c>
      <c r="F1072" s="65" t="s">
        <v>1508</v>
      </c>
      <c r="I1072" s="197"/>
      <c r="L1072" s="203"/>
      <c r="M1072" s="260"/>
      <c r="T1072" s="213"/>
      <c r="AT1072" s="200" t="s">
        <v>164</v>
      </c>
      <c r="AU1072" s="200" t="s">
        <v>77</v>
      </c>
    </row>
    <row r="1073" spans="2:65" s="69" customFormat="1" x14ac:dyDescent="0.2">
      <c r="B1073" s="68"/>
      <c r="D1073" s="64" t="s">
        <v>168</v>
      </c>
      <c r="E1073" s="70" t="s">
        <v>18</v>
      </c>
      <c r="F1073" s="71" t="s">
        <v>1510</v>
      </c>
      <c r="H1073" s="70" t="s">
        <v>18</v>
      </c>
      <c r="I1073" s="72"/>
      <c r="L1073" s="68"/>
      <c r="M1073" s="73"/>
      <c r="T1073" s="74"/>
      <c r="AT1073" s="70" t="s">
        <v>168</v>
      </c>
      <c r="AU1073" s="70" t="s">
        <v>77</v>
      </c>
      <c r="AV1073" s="69" t="s">
        <v>75</v>
      </c>
      <c r="AW1073" s="69" t="s">
        <v>29</v>
      </c>
      <c r="AX1073" s="69" t="s">
        <v>67</v>
      </c>
      <c r="AY1073" s="70" t="s">
        <v>155</v>
      </c>
    </row>
    <row r="1074" spans="2:65" s="76" customFormat="1" x14ac:dyDescent="0.2">
      <c r="B1074" s="75"/>
      <c r="D1074" s="64" t="s">
        <v>168</v>
      </c>
      <c r="E1074" s="77" t="s">
        <v>18</v>
      </c>
      <c r="F1074" s="78" t="s">
        <v>1511</v>
      </c>
      <c r="H1074" s="79">
        <v>0.74</v>
      </c>
      <c r="I1074" s="80"/>
      <c r="L1074" s="75"/>
      <c r="M1074" s="81"/>
      <c r="T1074" s="82"/>
      <c r="AT1074" s="77" t="s">
        <v>168</v>
      </c>
      <c r="AU1074" s="77" t="s">
        <v>77</v>
      </c>
      <c r="AV1074" s="76" t="s">
        <v>77</v>
      </c>
      <c r="AW1074" s="76" t="s">
        <v>29</v>
      </c>
      <c r="AX1074" s="76" t="s">
        <v>75</v>
      </c>
      <c r="AY1074" s="77" t="s">
        <v>155</v>
      </c>
    </row>
    <row r="1075" spans="2:65" s="204" customFormat="1" ht="24.2" customHeight="1" x14ac:dyDescent="0.2">
      <c r="B1075" s="203"/>
      <c r="C1075" s="57" t="s">
        <v>1512</v>
      </c>
      <c r="D1075" s="57" t="s">
        <v>157</v>
      </c>
      <c r="E1075" s="58" t="s">
        <v>1513</v>
      </c>
      <c r="F1075" s="59" t="s">
        <v>1514</v>
      </c>
      <c r="G1075" s="60" t="s">
        <v>257</v>
      </c>
      <c r="H1075" s="61">
        <v>2</v>
      </c>
      <c r="I1075" s="62"/>
      <c r="J1075" s="61">
        <f>ROUND(I1075*H1075,2)</f>
        <v>0</v>
      </c>
      <c r="K1075" s="59" t="s">
        <v>161</v>
      </c>
      <c r="L1075" s="203"/>
      <c r="M1075" s="255" t="s">
        <v>18</v>
      </c>
      <c r="N1075" s="256" t="s">
        <v>38</v>
      </c>
      <c r="P1075" s="257">
        <f>O1075*H1075</f>
        <v>0</v>
      </c>
      <c r="Q1075" s="257">
        <v>2.0300000000000001E-3</v>
      </c>
      <c r="R1075" s="257">
        <f>Q1075*H1075</f>
        <v>4.0600000000000002E-3</v>
      </c>
      <c r="S1075" s="257">
        <v>0</v>
      </c>
      <c r="T1075" s="63">
        <f>S1075*H1075</f>
        <v>0</v>
      </c>
      <c r="AR1075" s="258" t="s">
        <v>273</v>
      </c>
      <c r="AT1075" s="258" t="s">
        <v>157</v>
      </c>
      <c r="AU1075" s="258" t="s">
        <v>77</v>
      </c>
      <c r="AY1075" s="200" t="s">
        <v>155</v>
      </c>
      <c r="BE1075" s="259">
        <f>IF(N1075="základní",J1075,0)</f>
        <v>0</v>
      </c>
      <c r="BF1075" s="259">
        <f>IF(N1075="snížená",J1075,0)</f>
        <v>0</v>
      </c>
      <c r="BG1075" s="259">
        <f>IF(N1075="zákl. přenesená",J1075,0)</f>
        <v>0</v>
      </c>
      <c r="BH1075" s="259">
        <f>IF(N1075="sníž. přenesená",J1075,0)</f>
        <v>0</v>
      </c>
      <c r="BI1075" s="259">
        <f>IF(N1075="nulová",J1075,0)</f>
        <v>0</v>
      </c>
      <c r="BJ1075" s="200" t="s">
        <v>75</v>
      </c>
      <c r="BK1075" s="259">
        <f>ROUND(I1075*H1075,2)</f>
        <v>0</v>
      </c>
      <c r="BL1075" s="200" t="s">
        <v>273</v>
      </c>
      <c r="BM1075" s="258" t="s">
        <v>1515</v>
      </c>
    </row>
    <row r="1076" spans="2:65" s="204" customFormat="1" ht="19.5" x14ac:dyDescent="0.2">
      <c r="B1076" s="203"/>
      <c r="D1076" s="64" t="s">
        <v>164</v>
      </c>
      <c r="F1076" s="65" t="s">
        <v>1516</v>
      </c>
      <c r="I1076" s="197"/>
      <c r="L1076" s="203"/>
      <c r="M1076" s="260"/>
      <c r="T1076" s="213"/>
      <c r="AT1076" s="200" t="s">
        <v>164</v>
      </c>
      <c r="AU1076" s="200" t="s">
        <v>77</v>
      </c>
    </row>
    <row r="1077" spans="2:65" s="204" customFormat="1" x14ac:dyDescent="0.2">
      <c r="B1077" s="203"/>
      <c r="D1077" s="66" t="s">
        <v>166</v>
      </c>
      <c r="F1077" s="67" t="s">
        <v>1517</v>
      </c>
      <c r="I1077" s="197"/>
      <c r="L1077" s="203"/>
      <c r="M1077" s="260"/>
      <c r="T1077" s="213"/>
      <c r="AT1077" s="200" t="s">
        <v>166</v>
      </c>
      <c r="AU1077" s="200" t="s">
        <v>77</v>
      </c>
    </row>
    <row r="1078" spans="2:65" s="69" customFormat="1" x14ac:dyDescent="0.2">
      <c r="B1078" s="68"/>
      <c r="D1078" s="64" t="s">
        <v>168</v>
      </c>
      <c r="E1078" s="70" t="s">
        <v>18</v>
      </c>
      <c r="F1078" s="71" t="s">
        <v>1518</v>
      </c>
      <c r="H1078" s="70" t="s">
        <v>18</v>
      </c>
      <c r="I1078" s="72"/>
      <c r="L1078" s="68"/>
      <c r="M1078" s="73"/>
      <c r="T1078" s="74"/>
      <c r="AT1078" s="70" t="s">
        <v>168</v>
      </c>
      <c r="AU1078" s="70" t="s">
        <v>77</v>
      </c>
      <c r="AV1078" s="69" t="s">
        <v>75</v>
      </c>
      <c r="AW1078" s="69" t="s">
        <v>29</v>
      </c>
      <c r="AX1078" s="69" t="s">
        <v>67</v>
      </c>
      <c r="AY1078" s="70" t="s">
        <v>155</v>
      </c>
    </row>
    <row r="1079" spans="2:65" s="76" customFormat="1" x14ac:dyDescent="0.2">
      <c r="B1079" s="75"/>
      <c r="D1079" s="64" t="s">
        <v>168</v>
      </c>
      <c r="E1079" s="77" t="s">
        <v>18</v>
      </c>
      <c r="F1079" s="78" t="s">
        <v>77</v>
      </c>
      <c r="H1079" s="79">
        <v>2</v>
      </c>
      <c r="I1079" s="80"/>
      <c r="L1079" s="75"/>
      <c r="M1079" s="81"/>
      <c r="T1079" s="82"/>
      <c r="AT1079" s="77" t="s">
        <v>168</v>
      </c>
      <c r="AU1079" s="77" t="s">
        <v>77</v>
      </c>
      <c r="AV1079" s="76" t="s">
        <v>77</v>
      </c>
      <c r="AW1079" s="76" t="s">
        <v>29</v>
      </c>
      <c r="AX1079" s="76" t="s">
        <v>75</v>
      </c>
      <c r="AY1079" s="77" t="s">
        <v>155</v>
      </c>
    </row>
    <row r="1080" spans="2:65" s="204" customFormat="1" ht="24.2" customHeight="1" x14ac:dyDescent="0.2">
      <c r="B1080" s="203"/>
      <c r="C1080" s="57" t="s">
        <v>1519</v>
      </c>
      <c r="D1080" s="57" t="s">
        <v>157</v>
      </c>
      <c r="E1080" s="58" t="s">
        <v>1520</v>
      </c>
      <c r="F1080" s="59" t="s">
        <v>1521</v>
      </c>
      <c r="G1080" s="60" t="s">
        <v>257</v>
      </c>
      <c r="H1080" s="61">
        <v>14</v>
      </c>
      <c r="I1080" s="62"/>
      <c r="J1080" s="61">
        <f>ROUND(I1080*H1080,2)</f>
        <v>0</v>
      </c>
      <c r="K1080" s="59" t="s">
        <v>161</v>
      </c>
      <c r="L1080" s="203"/>
      <c r="M1080" s="255" t="s">
        <v>18</v>
      </c>
      <c r="N1080" s="256" t="s">
        <v>38</v>
      </c>
      <c r="P1080" s="257">
        <f>O1080*H1080</f>
        <v>0</v>
      </c>
      <c r="Q1080" s="257">
        <v>2.2300000000000002E-3</v>
      </c>
      <c r="R1080" s="257">
        <f>Q1080*H1080</f>
        <v>3.1220000000000005E-2</v>
      </c>
      <c r="S1080" s="257">
        <v>0</v>
      </c>
      <c r="T1080" s="63">
        <f>S1080*H1080</f>
        <v>0</v>
      </c>
      <c r="AR1080" s="258" t="s">
        <v>273</v>
      </c>
      <c r="AT1080" s="258" t="s">
        <v>157</v>
      </c>
      <c r="AU1080" s="258" t="s">
        <v>77</v>
      </c>
      <c r="AY1080" s="200" t="s">
        <v>155</v>
      </c>
      <c r="BE1080" s="259">
        <f>IF(N1080="základní",J1080,0)</f>
        <v>0</v>
      </c>
      <c r="BF1080" s="259">
        <f>IF(N1080="snížená",J1080,0)</f>
        <v>0</v>
      </c>
      <c r="BG1080" s="259">
        <f>IF(N1080="zákl. přenesená",J1080,0)</f>
        <v>0</v>
      </c>
      <c r="BH1080" s="259">
        <f>IF(N1080="sníž. přenesená",J1080,0)</f>
        <v>0</v>
      </c>
      <c r="BI1080" s="259">
        <f>IF(N1080="nulová",J1080,0)</f>
        <v>0</v>
      </c>
      <c r="BJ1080" s="200" t="s">
        <v>75</v>
      </c>
      <c r="BK1080" s="259">
        <f>ROUND(I1080*H1080,2)</f>
        <v>0</v>
      </c>
      <c r="BL1080" s="200" t="s">
        <v>273</v>
      </c>
      <c r="BM1080" s="258" t="s">
        <v>1522</v>
      </c>
    </row>
    <row r="1081" spans="2:65" s="204" customFormat="1" ht="19.5" x14ac:dyDescent="0.2">
      <c r="B1081" s="203"/>
      <c r="D1081" s="64" t="s">
        <v>164</v>
      </c>
      <c r="F1081" s="65" t="s">
        <v>1523</v>
      </c>
      <c r="I1081" s="197"/>
      <c r="L1081" s="203"/>
      <c r="M1081" s="260"/>
      <c r="T1081" s="213"/>
      <c r="AT1081" s="200" t="s">
        <v>164</v>
      </c>
      <c r="AU1081" s="200" t="s">
        <v>77</v>
      </c>
    </row>
    <row r="1082" spans="2:65" s="204" customFormat="1" x14ac:dyDescent="0.2">
      <c r="B1082" s="203"/>
      <c r="D1082" s="66" t="s">
        <v>166</v>
      </c>
      <c r="F1082" s="67" t="s">
        <v>1524</v>
      </c>
      <c r="I1082" s="197"/>
      <c r="L1082" s="203"/>
      <c r="M1082" s="260"/>
      <c r="T1082" s="213"/>
      <c r="AT1082" s="200" t="s">
        <v>166</v>
      </c>
      <c r="AU1082" s="200" t="s">
        <v>77</v>
      </c>
    </row>
    <row r="1083" spans="2:65" s="69" customFormat="1" x14ac:dyDescent="0.2">
      <c r="B1083" s="68"/>
      <c r="D1083" s="64" t="s">
        <v>168</v>
      </c>
      <c r="E1083" s="70" t="s">
        <v>18</v>
      </c>
      <c r="F1083" s="71" t="s">
        <v>1525</v>
      </c>
      <c r="H1083" s="70" t="s">
        <v>18</v>
      </c>
      <c r="I1083" s="72"/>
      <c r="L1083" s="68"/>
      <c r="M1083" s="73"/>
      <c r="T1083" s="74"/>
      <c r="AT1083" s="70" t="s">
        <v>168</v>
      </c>
      <c r="AU1083" s="70" t="s">
        <v>77</v>
      </c>
      <c r="AV1083" s="69" t="s">
        <v>75</v>
      </c>
      <c r="AW1083" s="69" t="s">
        <v>29</v>
      </c>
      <c r="AX1083" s="69" t="s">
        <v>67</v>
      </c>
      <c r="AY1083" s="70" t="s">
        <v>155</v>
      </c>
    </row>
    <row r="1084" spans="2:65" s="76" customFormat="1" x14ac:dyDescent="0.2">
      <c r="B1084" s="75"/>
      <c r="D1084" s="64" t="s">
        <v>168</v>
      </c>
      <c r="E1084" s="77" t="s">
        <v>18</v>
      </c>
      <c r="F1084" s="78" t="s">
        <v>261</v>
      </c>
      <c r="H1084" s="79">
        <v>14</v>
      </c>
      <c r="I1084" s="80"/>
      <c r="L1084" s="75"/>
      <c r="M1084" s="81"/>
      <c r="T1084" s="82"/>
      <c r="AT1084" s="77" t="s">
        <v>168</v>
      </c>
      <c r="AU1084" s="77" t="s">
        <v>77</v>
      </c>
      <c r="AV1084" s="76" t="s">
        <v>77</v>
      </c>
      <c r="AW1084" s="76" t="s">
        <v>29</v>
      </c>
      <c r="AX1084" s="76" t="s">
        <v>75</v>
      </c>
      <c r="AY1084" s="77" t="s">
        <v>155</v>
      </c>
    </row>
    <row r="1085" spans="2:65" s="204" customFormat="1" ht="24.2" customHeight="1" x14ac:dyDescent="0.2">
      <c r="B1085" s="203"/>
      <c r="C1085" s="57" t="s">
        <v>1526</v>
      </c>
      <c r="D1085" s="57" t="s">
        <v>157</v>
      </c>
      <c r="E1085" s="58" t="s">
        <v>1527</v>
      </c>
      <c r="F1085" s="59" t="s">
        <v>1528</v>
      </c>
      <c r="G1085" s="60" t="s">
        <v>3101</v>
      </c>
      <c r="H1085" s="61">
        <v>1</v>
      </c>
      <c r="I1085" s="62"/>
      <c r="J1085" s="61">
        <f>ROUND(I1085*H1085,2)</f>
        <v>0</v>
      </c>
      <c r="K1085" s="59" t="s">
        <v>18</v>
      </c>
      <c r="L1085" s="203"/>
      <c r="M1085" s="255" t="s">
        <v>18</v>
      </c>
      <c r="N1085" s="256" t="s">
        <v>38</v>
      </c>
      <c r="P1085" s="257">
        <f>O1085*H1085</f>
        <v>0</v>
      </c>
      <c r="Q1085" s="257">
        <v>0</v>
      </c>
      <c r="R1085" s="257">
        <f>Q1085*H1085</f>
        <v>0</v>
      </c>
      <c r="S1085" s="257">
        <v>0</v>
      </c>
      <c r="T1085" s="63">
        <f>S1085*H1085</f>
        <v>0</v>
      </c>
      <c r="AR1085" s="258" t="s">
        <v>273</v>
      </c>
      <c r="AT1085" s="258" t="s">
        <v>157</v>
      </c>
      <c r="AU1085" s="258" t="s">
        <v>77</v>
      </c>
      <c r="AY1085" s="200" t="s">
        <v>155</v>
      </c>
      <c r="BE1085" s="259">
        <f>IF(N1085="základní",J1085,0)</f>
        <v>0</v>
      </c>
      <c r="BF1085" s="259">
        <f>IF(N1085="snížená",J1085,0)</f>
        <v>0</v>
      </c>
      <c r="BG1085" s="259">
        <f>IF(N1085="zákl. přenesená",J1085,0)</f>
        <v>0</v>
      </c>
      <c r="BH1085" s="259">
        <f>IF(N1085="sníž. přenesená",J1085,0)</f>
        <v>0</v>
      </c>
      <c r="BI1085" s="259">
        <f>IF(N1085="nulová",J1085,0)</f>
        <v>0</v>
      </c>
      <c r="BJ1085" s="200" t="s">
        <v>75</v>
      </c>
      <c r="BK1085" s="259">
        <f>ROUND(I1085*H1085,2)</f>
        <v>0</v>
      </c>
      <c r="BL1085" s="200" t="s">
        <v>273</v>
      </c>
      <c r="BM1085" s="258" t="s">
        <v>1529</v>
      </c>
    </row>
    <row r="1086" spans="2:65" s="204" customFormat="1" ht="19.5" x14ac:dyDescent="0.2">
      <c r="B1086" s="203"/>
      <c r="D1086" s="64" t="s">
        <v>164</v>
      </c>
      <c r="F1086" s="65" t="s">
        <v>1528</v>
      </c>
      <c r="I1086" s="197"/>
      <c r="L1086" s="203"/>
      <c r="M1086" s="260"/>
      <c r="T1086" s="213"/>
      <c r="AT1086" s="200" t="s">
        <v>164</v>
      </c>
      <c r="AU1086" s="200" t="s">
        <v>77</v>
      </c>
    </row>
    <row r="1087" spans="2:65" s="204" customFormat="1" ht="24.2" customHeight="1" x14ac:dyDescent="0.2">
      <c r="B1087" s="203"/>
      <c r="C1087" s="57" t="s">
        <v>1530</v>
      </c>
      <c r="D1087" s="57" t="s">
        <v>157</v>
      </c>
      <c r="E1087" s="58" t="s">
        <v>1531</v>
      </c>
      <c r="F1087" s="59" t="s">
        <v>1532</v>
      </c>
      <c r="G1087" s="60" t="s">
        <v>209</v>
      </c>
      <c r="H1087" s="61">
        <v>7.0000000000000007E-2</v>
      </c>
      <c r="I1087" s="62"/>
      <c r="J1087" s="61">
        <f>ROUND(I1087*H1087,2)</f>
        <v>0</v>
      </c>
      <c r="K1087" s="59" t="s">
        <v>161</v>
      </c>
      <c r="L1087" s="203"/>
      <c r="M1087" s="255" t="s">
        <v>18</v>
      </c>
      <c r="N1087" s="256" t="s">
        <v>38</v>
      </c>
      <c r="P1087" s="257">
        <f>O1087*H1087</f>
        <v>0</v>
      </c>
      <c r="Q1087" s="257">
        <v>0</v>
      </c>
      <c r="R1087" s="257">
        <f>Q1087*H1087</f>
        <v>0</v>
      </c>
      <c r="S1087" s="257">
        <v>0</v>
      </c>
      <c r="T1087" s="63">
        <f>S1087*H1087</f>
        <v>0</v>
      </c>
      <c r="AR1087" s="258" t="s">
        <v>273</v>
      </c>
      <c r="AT1087" s="258" t="s">
        <v>157</v>
      </c>
      <c r="AU1087" s="258" t="s">
        <v>77</v>
      </c>
      <c r="AY1087" s="200" t="s">
        <v>155</v>
      </c>
      <c r="BE1087" s="259">
        <f>IF(N1087="základní",J1087,0)</f>
        <v>0</v>
      </c>
      <c r="BF1087" s="259">
        <f>IF(N1087="snížená",J1087,0)</f>
        <v>0</v>
      </c>
      <c r="BG1087" s="259">
        <f>IF(N1087="zákl. přenesená",J1087,0)</f>
        <v>0</v>
      </c>
      <c r="BH1087" s="259">
        <f>IF(N1087="sníž. přenesená",J1087,0)</f>
        <v>0</v>
      </c>
      <c r="BI1087" s="259">
        <f>IF(N1087="nulová",J1087,0)</f>
        <v>0</v>
      </c>
      <c r="BJ1087" s="200" t="s">
        <v>75</v>
      </c>
      <c r="BK1087" s="259">
        <f>ROUND(I1087*H1087,2)</f>
        <v>0</v>
      </c>
      <c r="BL1087" s="200" t="s">
        <v>273</v>
      </c>
      <c r="BM1087" s="258" t="s">
        <v>1533</v>
      </c>
    </row>
    <row r="1088" spans="2:65" s="204" customFormat="1" ht="29.25" x14ac:dyDescent="0.2">
      <c r="B1088" s="203"/>
      <c r="D1088" s="64" t="s">
        <v>164</v>
      </c>
      <c r="F1088" s="65" t="s">
        <v>1534</v>
      </c>
      <c r="I1088" s="197"/>
      <c r="L1088" s="203"/>
      <c r="M1088" s="260"/>
      <c r="T1088" s="213"/>
      <c r="AT1088" s="200" t="s">
        <v>164</v>
      </c>
      <c r="AU1088" s="200" t="s">
        <v>77</v>
      </c>
    </row>
    <row r="1089" spans="2:65" s="204" customFormat="1" x14ac:dyDescent="0.2">
      <c r="B1089" s="203"/>
      <c r="D1089" s="66" t="s">
        <v>166</v>
      </c>
      <c r="F1089" s="67" t="s">
        <v>1535</v>
      </c>
      <c r="I1089" s="197"/>
      <c r="L1089" s="203"/>
      <c r="M1089" s="260"/>
      <c r="T1089" s="213"/>
      <c r="AT1089" s="200" t="s">
        <v>166</v>
      </c>
      <c r="AU1089" s="200" t="s">
        <v>77</v>
      </c>
    </row>
    <row r="1090" spans="2:65" s="247" customFormat="1" ht="22.9" customHeight="1" x14ac:dyDescent="0.2">
      <c r="B1090" s="246"/>
      <c r="D1090" s="54" t="s">
        <v>66</v>
      </c>
      <c r="E1090" s="56" t="s">
        <v>1536</v>
      </c>
      <c r="F1090" s="56" t="s">
        <v>1537</v>
      </c>
      <c r="I1090" s="196"/>
      <c r="J1090" s="254">
        <f>BK1090</f>
        <v>0</v>
      </c>
      <c r="L1090" s="246"/>
      <c r="M1090" s="249"/>
      <c r="P1090" s="250">
        <f>SUM(P1091:P1094)</f>
        <v>0</v>
      </c>
      <c r="R1090" s="250">
        <f>SUM(R1091:R1094)</f>
        <v>0</v>
      </c>
      <c r="T1090" s="251">
        <f>SUM(T1091:T1094)</f>
        <v>0</v>
      </c>
      <c r="AR1090" s="54" t="s">
        <v>77</v>
      </c>
      <c r="AT1090" s="252" t="s">
        <v>66</v>
      </c>
      <c r="AU1090" s="252" t="s">
        <v>75</v>
      </c>
      <c r="AY1090" s="54" t="s">
        <v>155</v>
      </c>
      <c r="BK1090" s="253">
        <f>SUM(BK1091:BK1094)</f>
        <v>0</v>
      </c>
    </row>
    <row r="1091" spans="2:65" s="204" customFormat="1" ht="33" customHeight="1" x14ac:dyDescent="0.2">
      <c r="B1091" s="203"/>
      <c r="C1091" s="57" t="s">
        <v>1538</v>
      </c>
      <c r="D1091" s="57" t="s">
        <v>157</v>
      </c>
      <c r="E1091" s="58" t="s">
        <v>1539</v>
      </c>
      <c r="F1091" s="59" t="s">
        <v>1540</v>
      </c>
      <c r="G1091" s="60" t="s">
        <v>322</v>
      </c>
      <c r="H1091" s="61">
        <v>31</v>
      </c>
      <c r="I1091" s="62"/>
      <c r="J1091" s="61">
        <f>ROUND(I1091*H1091,2)</f>
        <v>0</v>
      </c>
      <c r="K1091" s="59" t="s">
        <v>18</v>
      </c>
      <c r="L1091" s="203"/>
      <c r="M1091" s="255" t="s">
        <v>18</v>
      </c>
      <c r="N1091" s="256" t="s">
        <v>38</v>
      </c>
      <c r="P1091" s="257">
        <f>O1091*H1091</f>
        <v>0</v>
      </c>
      <c r="Q1091" s="257">
        <v>0</v>
      </c>
      <c r="R1091" s="257">
        <f>Q1091*H1091</f>
        <v>0</v>
      </c>
      <c r="S1091" s="257">
        <v>0</v>
      </c>
      <c r="T1091" s="63">
        <f>S1091*H1091</f>
        <v>0</v>
      </c>
      <c r="AR1091" s="258" t="s">
        <v>273</v>
      </c>
      <c r="AT1091" s="258" t="s">
        <v>157</v>
      </c>
      <c r="AU1091" s="258" t="s">
        <v>77</v>
      </c>
      <c r="AY1091" s="200" t="s">
        <v>155</v>
      </c>
      <c r="BE1091" s="259">
        <f>IF(N1091="základní",J1091,0)</f>
        <v>0</v>
      </c>
      <c r="BF1091" s="259">
        <f>IF(N1091="snížená",J1091,0)</f>
        <v>0</v>
      </c>
      <c r="BG1091" s="259">
        <f>IF(N1091="zákl. přenesená",J1091,0)</f>
        <v>0</v>
      </c>
      <c r="BH1091" s="259">
        <f>IF(N1091="sníž. přenesená",J1091,0)</f>
        <v>0</v>
      </c>
      <c r="BI1091" s="259">
        <f>IF(N1091="nulová",J1091,0)</f>
        <v>0</v>
      </c>
      <c r="BJ1091" s="200" t="s">
        <v>75</v>
      </c>
      <c r="BK1091" s="259">
        <f>ROUND(I1091*H1091,2)</f>
        <v>0</v>
      </c>
      <c r="BL1091" s="200" t="s">
        <v>273</v>
      </c>
      <c r="BM1091" s="258" t="s">
        <v>1541</v>
      </c>
    </row>
    <row r="1092" spans="2:65" s="204" customFormat="1" ht="19.5" x14ac:dyDescent="0.2">
      <c r="B1092" s="203"/>
      <c r="D1092" s="64" t="s">
        <v>164</v>
      </c>
      <c r="F1092" s="65" t="s">
        <v>1540</v>
      </c>
      <c r="I1092" s="197"/>
      <c r="L1092" s="203"/>
      <c r="M1092" s="260"/>
      <c r="T1092" s="213"/>
      <c r="AT1092" s="200" t="s">
        <v>164</v>
      </c>
      <c r="AU1092" s="200" t="s">
        <v>77</v>
      </c>
    </row>
    <row r="1093" spans="2:65" s="69" customFormat="1" x14ac:dyDescent="0.2">
      <c r="B1093" s="68"/>
      <c r="D1093" s="64" t="s">
        <v>168</v>
      </c>
      <c r="E1093" s="70" t="s">
        <v>18</v>
      </c>
      <c r="F1093" s="71" t="s">
        <v>1542</v>
      </c>
      <c r="H1093" s="70" t="s">
        <v>18</v>
      </c>
      <c r="I1093" s="72"/>
      <c r="L1093" s="68"/>
      <c r="M1093" s="73"/>
      <c r="T1093" s="74"/>
      <c r="AT1093" s="70" t="s">
        <v>168</v>
      </c>
      <c r="AU1093" s="70" t="s">
        <v>77</v>
      </c>
      <c r="AV1093" s="69" t="s">
        <v>75</v>
      </c>
      <c r="AW1093" s="69" t="s">
        <v>29</v>
      </c>
      <c r="AX1093" s="69" t="s">
        <v>67</v>
      </c>
      <c r="AY1093" s="70" t="s">
        <v>155</v>
      </c>
    </row>
    <row r="1094" spans="2:65" s="76" customFormat="1" x14ac:dyDescent="0.2">
      <c r="B1094" s="75"/>
      <c r="D1094" s="64" t="s">
        <v>168</v>
      </c>
      <c r="E1094" s="77" t="s">
        <v>18</v>
      </c>
      <c r="F1094" s="78" t="s">
        <v>402</v>
      </c>
      <c r="H1094" s="79">
        <v>31</v>
      </c>
      <c r="I1094" s="80"/>
      <c r="L1094" s="75"/>
      <c r="M1094" s="81"/>
      <c r="T1094" s="82"/>
      <c r="AT1094" s="77" t="s">
        <v>168</v>
      </c>
      <c r="AU1094" s="77" t="s">
        <v>77</v>
      </c>
      <c r="AV1094" s="76" t="s">
        <v>77</v>
      </c>
      <c r="AW1094" s="76" t="s">
        <v>29</v>
      </c>
      <c r="AX1094" s="76" t="s">
        <v>75</v>
      </c>
      <c r="AY1094" s="77" t="s">
        <v>155</v>
      </c>
    </row>
    <row r="1095" spans="2:65" s="247" customFormat="1" ht="22.9" customHeight="1" x14ac:dyDescent="0.2">
      <c r="B1095" s="246"/>
      <c r="D1095" s="54" t="s">
        <v>66</v>
      </c>
      <c r="E1095" s="56" t="s">
        <v>1543</v>
      </c>
      <c r="F1095" s="56" t="s">
        <v>1544</v>
      </c>
      <c r="I1095" s="196"/>
      <c r="J1095" s="254">
        <f>BK1095</f>
        <v>0</v>
      </c>
      <c r="L1095" s="246"/>
      <c r="M1095" s="249"/>
      <c r="P1095" s="250">
        <f>SUM(P1096:P1105)</f>
        <v>0</v>
      </c>
      <c r="R1095" s="250">
        <f>SUM(R1096:R1105)</f>
        <v>0</v>
      </c>
      <c r="T1095" s="251">
        <f>SUM(T1096:T1105)</f>
        <v>0</v>
      </c>
      <c r="AR1095" s="54" t="s">
        <v>77</v>
      </c>
      <c r="AT1095" s="252" t="s">
        <v>66</v>
      </c>
      <c r="AU1095" s="252" t="s">
        <v>75</v>
      </c>
      <c r="AY1095" s="54" t="s">
        <v>155</v>
      </c>
      <c r="BK1095" s="253">
        <f>SUM(BK1096:BK1105)</f>
        <v>0</v>
      </c>
    </row>
    <row r="1096" spans="2:65" s="204" customFormat="1" ht="24.2" customHeight="1" x14ac:dyDescent="0.2">
      <c r="B1096" s="203"/>
      <c r="C1096" s="57" t="s">
        <v>1545</v>
      </c>
      <c r="D1096" s="57" t="s">
        <v>157</v>
      </c>
      <c r="E1096" s="58" t="s">
        <v>1546</v>
      </c>
      <c r="F1096" s="59" t="s">
        <v>1547</v>
      </c>
      <c r="G1096" s="60" t="s">
        <v>257</v>
      </c>
      <c r="H1096" s="61">
        <v>8.3000000000000007</v>
      </c>
      <c r="I1096" s="62"/>
      <c r="J1096" s="61">
        <f>ROUND(I1096*H1096,2)</f>
        <v>0</v>
      </c>
      <c r="K1096" s="59" t="s">
        <v>18</v>
      </c>
      <c r="L1096" s="203"/>
      <c r="M1096" s="255" t="s">
        <v>18</v>
      </c>
      <c r="N1096" s="256" t="s">
        <v>38</v>
      </c>
      <c r="P1096" s="257">
        <f>O1096*H1096</f>
        <v>0</v>
      </c>
      <c r="Q1096" s="257">
        <v>0</v>
      </c>
      <c r="R1096" s="257">
        <f>Q1096*H1096</f>
        <v>0</v>
      </c>
      <c r="S1096" s="257">
        <v>0</v>
      </c>
      <c r="T1096" s="63">
        <f>S1096*H1096</f>
        <v>0</v>
      </c>
      <c r="AR1096" s="258" t="s">
        <v>273</v>
      </c>
      <c r="AT1096" s="258" t="s">
        <v>157</v>
      </c>
      <c r="AU1096" s="258" t="s">
        <v>77</v>
      </c>
      <c r="AY1096" s="200" t="s">
        <v>155</v>
      </c>
      <c r="BE1096" s="259">
        <f>IF(N1096="základní",J1096,0)</f>
        <v>0</v>
      </c>
      <c r="BF1096" s="259">
        <f>IF(N1096="snížená",J1096,0)</f>
        <v>0</v>
      </c>
      <c r="BG1096" s="259">
        <f>IF(N1096="zákl. přenesená",J1096,0)</f>
        <v>0</v>
      </c>
      <c r="BH1096" s="259">
        <f>IF(N1096="sníž. přenesená",J1096,0)</f>
        <v>0</v>
      </c>
      <c r="BI1096" s="259">
        <f>IF(N1096="nulová",J1096,0)</f>
        <v>0</v>
      </c>
      <c r="BJ1096" s="200" t="s">
        <v>75</v>
      </c>
      <c r="BK1096" s="259">
        <f>ROUND(I1096*H1096,2)</f>
        <v>0</v>
      </c>
      <c r="BL1096" s="200" t="s">
        <v>273</v>
      </c>
      <c r="BM1096" s="258" t="s">
        <v>1548</v>
      </c>
    </row>
    <row r="1097" spans="2:65" s="204" customFormat="1" ht="19.5" x14ac:dyDescent="0.2">
      <c r="B1097" s="203"/>
      <c r="D1097" s="64" t="s">
        <v>164</v>
      </c>
      <c r="F1097" s="65" t="s">
        <v>1547</v>
      </c>
      <c r="I1097" s="197"/>
      <c r="L1097" s="203"/>
      <c r="M1097" s="260"/>
      <c r="T1097" s="213"/>
      <c r="AT1097" s="200" t="s">
        <v>164</v>
      </c>
      <c r="AU1097" s="200" t="s">
        <v>77</v>
      </c>
    </row>
    <row r="1098" spans="2:65" s="204" customFormat="1" ht="24.2" customHeight="1" x14ac:dyDescent="0.2">
      <c r="B1098" s="203"/>
      <c r="C1098" s="57" t="s">
        <v>1549</v>
      </c>
      <c r="D1098" s="57" t="s">
        <v>157</v>
      </c>
      <c r="E1098" s="58" t="s">
        <v>1550</v>
      </c>
      <c r="F1098" s="59" t="s">
        <v>1551</v>
      </c>
      <c r="G1098" s="60" t="s">
        <v>257</v>
      </c>
      <c r="H1098" s="61">
        <v>4.1100000000000003</v>
      </c>
      <c r="I1098" s="62"/>
      <c r="J1098" s="61">
        <f>ROUND(I1098*H1098,2)</f>
        <v>0</v>
      </c>
      <c r="K1098" s="59" t="s">
        <v>18</v>
      </c>
      <c r="L1098" s="203"/>
      <c r="M1098" s="255" t="s">
        <v>18</v>
      </c>
      <c r="N1098" s="256" t="s">
        <v>38</v>
      </c>
      <c r="P1098" s="257">
        <f>O1098*H1098</f>
        <v>0</v>
      </c>
      <c r="Q1098" s="257">
        <v>0</v>
      </c>
      <c r="R1098" s="257">
        <f>Q1098*H1098</f>
        <v>0</v>
      </c>
      <c r="S1098" s="257">
        <v>0</v>
      </c>
      <c r="T1098" s="63">
        <f>S1098*H1098</f>
        <v>0</v>
      </c>
      <c r="AR1098" s="258" t="s">
        <v>273</v>
      </c>
      <c r="AT1098" s="258" t="s">
        <v>157</v>
      </c>
      <c r="AU1098" s="258" t="s">
        <v>77</v>
      </c>
      <c r="AY1098" s="200" t="s">
        <v>155</v>
      </c>
      <c r="BE1098" s="259">
        <f>IF(N1098="základní",J1098,0)</f>
        <v>0</v>
      </c>
      <c r="BF1098" s="259">
        <f>IF(N1098="snížená",J1098,0)</f>
        <v>0</v>
      </c>
      <c r="BG1098" s="259">
        <f>IF(N1098="zákl. přenesená",J1098,0)</f>
        <v>0</v>
      </c>
      <c r="BH1098" s="259">
        <f>IF(N1098="sníž. přenesená",J1098,0)</f>
        <v>0</v>
      </c>
      <c r="BI1098" s="259">
        <f>IF(N1098="nulová",J1098,0)</f>
        <v>0</v>
      </c>
      <c r="BJ1098" s="200" t="s">
        <v>75</v>
      </c>
      <c r="BK1098" s="259">
        <f>ROUND(I1098*H1098,2)</f>
        <v>0</v>
      </c>
      <c r="BL1098" s="200" t="s">
        <v>273</v>
      </c>
      <c r="BM1098" s="258" t="s">
        <v>1552</v>
      </c>
    </row>
    <row r="1099" spans="2:65" s="204" customFormat="1" ht="19.5" x14ac:dyDescent="0.2">
      <c r="B1099" s="203"/>
      <c r="D1099" s="64" t="s">
        <v>164</v>
      </c>
      <c r="F1099" s="65" t="s">
        <v>1551</v>
      </c>
      <c r="I1099" s="197"/>
      <c r="L1099" s="203"/>
      <c r="M1099" s="260"/>
      <c r="T1099" s="213"/>
      <c r="AT1099" s="200" t="s">
        <v>164</v>
      </c>
      <c r="AU1099" s="200" t="s">
        <v>77</v>
      </c>
    </row>
    <row r="1100" spans="2:65" s="204" customFormat="1" ht="24.2" customHeight="1" x14ac:dyDescent="0.2">
      <c r="B1100" s="203"/>
      <c r="C1100" s="57" t="s">
        <v>1553</v>
      </c>
      <c r="D1100" s="57" t="s">
        <v>157</v>
      </c>
      <c r="E1100" s="58" t="s">
        <v>1554</v>
      </c>
      <c r="F1100" s="59" t="s">
        <v>1555</v>
      </c>
      <c r="G1100" s="60" t="s">
        <v>257</v>
      </c>
      <c r="H1100" s="61">
        <v>18.399999999999999</v>
      </c>
      <c r="I1100" s="62"/>
      <c r="J1100" s="61">
        <f>ROUND(I1100*H1100,2)</f>
        <v>0</v>
      </c>
      <c r="K1100" s="59" t="s">
        <v>18</v>
      </c>
      <c r="L1100" s="203"/>
      <c r="M1100" s="255" t="s">
        <v>18</v>
      </c>
      <c r="N1100" s="256" t="s">
        <v>38</v>
      </c>
      <c r="P1100" s="257">
        <f>O1100*H1100</f>
        <v>0</v>
      </c>
      <c r="Q1100" s="257">
        <v>0</v>
      </c>
      <c r="R1100" s="257">
        <f>Q1100*H1100</f>
        <v>0</v>
      </c>
      <c r="S1100" s="257">
        <v>0</v>
      </c>
      <c r="T1100" s="63">
        <f>S1100*H1100</f>
        <v>0</v>
      </c>
      <c r="AR1100" s="258" t="s">
        <v>273</v>
      </c>
      <c r="AT1100" s="258" t="s">
        <v>157</v>
      </c>
      <c r="AU1100" s="258" t="s">
        <v>77</v>
      </c>
      <c r="AY1100" s="200" t="s">
        <v>155</v>
      </c>
      <c r="BE1100" s="259">
        <f>IF(N1100="základní",J1100,0)</f>
        <v>0</v>
      </c>
      <c r="BF1100" s="259">
        <f>IF(N1100="snížená",J1100,0)</f>
        <v>0</v>
      </c>
      <c r="BG1100" s="259">
        <f>IF(N1100="zákl. přenesená",J1100,0)</f>
        <v>0</v>
      </c>
      <c r="BH1100" s="259">
        <f>IF(N1100="sníž. přenesená",J1100,0)</f>
        <v>0</v>
      </c>
      <c r="BI1100" s="259">
        <f>IF(N1100="nulová",J1100,0)</f>
        <v>0</v>
      </c>
      <c r="BJ1100" s="200" t="s">
        <v>75</v>
      </c>
      <c r="BK1100" s="259">
        <f>ROUND(I1100*H1100,2)</f>
        <v>0</v>
      </c>
      <c r="BL1100" s="200" t="s">
        <v>273</v>
      </c>
      <c r="BM1100" s="258" t="s">
        <v>1556</v>
      </c>
    </row>
    <row r="1101" spans="2:65" s="204" customFormat="1" ht="19.5" x14ac:dyDescent="0.2">
      <c r="B1101" s="203"/>
      <c r="D1101" s="64" t="s">
        <v>164</v>
      </c>
      <c r="F1101" s="65" t="s">
        <v>1555</v>
      </c>
      <c r="I1101" s="197"/>
      <c r="L1101" s="203"/>
      <c r="M1101" s="260"/>
      <c r="T1101" s="213"/>
      <c r="AT1101" s="200" t="s">
        <v>164</v>
      </c>
      <c r="AU1101" s="200" t="s">
        <v>77</v>
      </c>
    </row>
    <row r="1102" spans="2:65" s="204" customFormat="1" ht="24.2" customHeight="1" x14ac:dyDescent="0.2">
      <c r="B1102" s="203"/>
      <c r="C1102" s="57" t="s">
        <v>1557</v>
      </c>
      <c r="D1102" s="57" t="s">
        <v>157</v>
      </c>
      <c r="E1102" s="58" t="s">
        <v>1558</v>
      </c>
      <c r="F1102" s="59" t="s">
        <v>1559</v>
      </c>
      <c r="G1102" s="60" t="s">
        <v>257</v>
      </c>
      <c r="H1102" s="61">
        <v>4.1100000000000003</v>
      </c>
      <c r="I1102" s="62"/>
      <c r="J1102" s="61">
        <f>ROUND(I1102*H1102,2)</f>
        <v>0</v>
      </c>
      <c r="K1102" s="59" t="s">
        <v>18</v>
      </c>
      <c r="L1102" s="203"/>
      <c r="M1102" s="255" t="s">
        <v>18</v>
      </c>
      <c r="N1102" s="256" t="s">
        <v>38</v>
      </c>
      <c r="P1102" s="257">
        <f>O1102*H1102</f>
        <v>0</v>
      </c>
      <c r="Q1102" s="257">
        <v>0</v>
      </c>
      <c r="R1102" s="257">
        <f>Q1102*H1102</f>
        <v>0</v>
      </c>
      <c r="S1102" s="257">
        <v>0</v>
      </c>
      <c r="T1102" s="63">
        <f>S1102*H1102</f>
        <v>0</v>
      </c>
      <c r="AR1102" s="258" t="s">
        <v>273</v>
      </c>
      <c r="AT1102" s="258" t="s">
        <v>157</v>
      </c>
      <c r="AU1102" s="258" t="s">
        <v>77</v>
      </c>
      <c r="AY1102" s="200" t="s">
        <v>155</v>
      </c>
      <c r="BE1102" s="259">
        <f>IF(N1102="základní",J1102,0)</f>
        <v>0</v>
      </c>
      <c r="BF1102" s="259">
        <f>IF(N1102="snížená",J1102,0)</f>
        <v>0</v>
      </c>
      <c r="BG1102" s="259">
        <f>IF(N1102="zákl. přenesená",J1102,0)</f>
        <v>0</v>
      </c>
      <c r="BH1102" s="259">
        <f>IF(N1102="sníž. přenesená",J1102,0)</f>
        <v>0</v>
      </c>
      <c r="BI1102" s="259">
        <f>IF(N1102="nulová",J1102,0)</f>
        <v>0</v>
      </c>
      <c r="BJ1102" s="200" t="s">
        <v>75</v>
      </c>
      <c r="BK1102" s="259">
        <f>ROUND(I1102*H1102,2)</f>
        <v>0</v>
      </c>
      <c r="BL1102" s="200" t="s">
        <v>273</v>
      </c>
      <c r="BM1102" s="258" t="s">
        <v>1560</v>
      </c>
    </row>
    <row r="1103" spans="2:65" s="204" customFormat="1" ht="19.5" x14ac:dyDescent="0.2">
      <c r="B1103" s="203"/>
      <c r="D1103" s="64" t="s">
        <v>164</v>
      </c>
      <c r="F1103" s="65" t="s">
        <v>1559</v>
      </c>
      <c r="I1103" s="197"/>
      <c r="L1103" s="203"/>
      <c r="M1103" s="260"/>
      <c r="T1103" s="213"/>
      <c r="AT1103" s="200" t="s">
        <v>164</v>
      </c>
      <c r="AU1103" s="200" t="s">
        <v>77</v>
      </c>
    </row>
    <row r="1104" spans="2:65" s="204" customFormat="1" ht="37.9" customHeight="1" x14ac:dyDescent="0.2">
      <c r="B1104" s="203"/>
      <c r="C1104" s="57" t="s">
        <v>1561</v>
      </c>
      <c r="D1104" s="57" t="s">
        <v>157</v>
      </c>
      <c r="E1104" s="58" t="s">
        <v>1562</v>
      </c>
      <c r="F1104" s="59" t="s">
        <v>1563</v>
      </c>
      <c r="G1104" s="60" t="s">
        <v>322</v>
      </c>
      <c r="H1104" s="61">
        <v>1</v>
      </c>
      <c r="I1104" s="62"/>
      <c r="J1104" s="61">
        <f>ROUND(I1104*H1104,2)</f>
        <v>0</v>
      </c>
      <c r="K1104" s="59" t="s">
        <v>18</v>
      </c>
      <c r="L1104" s="203"/>
      <c r="M1104" s="255" t="s">
        <v>18</v>
      </c>
      <c r="N1104" s="256" t="s">
        <v>38</v>
      </c>
      <c r="P1104" s="257">
        <f>O1104*H1104</f>
        <v>0</v>
      </c>
      <c r="Q1104" s="257">
        <v>0</v>
      </c>
      <c r="R1104" s="257">
        <f>Q1104*H1104</f>
        <v>0</v>
      </c>
      <c r="S1104" s="257">
        <v>0</v>
      </c>
      <c r="T1104" s="63">
        <f>S1104*H1104</f>
        <v>0</v>
      </c>
      <c r="AR1104" s="258" t="s">
        <v>273</v>
      </c>
      <c r="AT1104" s="258" t="s">
        <v>157</v>
      </c>
      <c r="AU1104" s="258" t="s">
        <v>77</v>
      </c>
      <c r="AY1104" s="200" t="s">
        <v>155</v>
      </c>
      <c r="BE1104" s="259">
        <f>IF(N1104="základní",J1104,0)</f>
        <v>0</v>
      </c>
      <c r="BF1104" s="259">
        <f>IF(N1104="snížená",J1104,0)</f>
        <v>0</v>
      </c>
      <c r="BG1104" s="259">
        <f>IF(N1104="zákl. přenesená",J1104,0)</f>
        <v>0</v>
      </c>
      <c r="BH1104" s="259">
        <f>IF(N1104="sníž. přenesená",J1104,0)</f>
        <v>0</v>
      </c>
      <c r="BI1104" s="259">
        <f>IF(N1104="nulová",J1104,0)</f>
        <v>0</v>
      </c>
      <c r="BJ1104" s="200" t="s">
        <v>75</v>
      </c>
      <c r="BK1104" s="259">
        <f>ROUND(I1104*H1104,2)</f>
        <v>0</v>
      </c>
      <c r="BL1104" s="200" t="s">
        <v>273</v>
      </c>
      <c r="BM1104" s="258" t="s">
        <v>1564</v>
      </c>
    </row>
    <row r="1105" spans="2:65" s="204" customFormat="1" ht="29.25" x14ac:dyDescent="0.2">
      <c r="B1105" s="203"/>
      <c r="D1105" s="64" t="s">
        <v>164</v>
      </c>
      <c r="F1105" s="65" t="s">
        <v>1563</v>
      </c>
      <c r="I1105" s="197"/>
      <c r="L1105" s="203"/>
      <c r="M1105" s="260"/>
      <c r="T1105" s="213"/>
      <c r="AT1105" s="200" t="s">
        <v>164</v>
      </c>
      <c r="AU1105" s="200" t="s">
        <v>77</v>
      </c>
    </row>
    <row r="1106" spans="2:65" s="247" customFormat="1" ht="22.9" customHeight="1" x14ac:dyDescent="0.2">
      <c r="B1106" s="246"/>
      <c r="D1106" s="54" t="s">
        <v>66</v>
      </c>
      <c r="E1106" s="56" t="s">
        <v>1565</v>
      </c>
      <c r="F1106" s="56" t="s">
        <v>1566</v>
      </c>
      <c r="I1106" s="196"/>
      <c r="J1106" s="254">
        <f>BK1106</f>
        <v>0</v>
      </c>
      <c r="L1106" s="246"/>
      <c r="M1106" s="249"/>
      <c r="P1106" s="250">
        <f>SUM(P1107:P1144)</f>
        <v>0</v>
      </c>
      <c r="R1106" s="250">
        <f>SUM(R1107:R1144)</f>
        <v>1.0546530000000001</v>
      </c>
      <c r="T1106" s="251">
        <f>SUM(T1107:T1144)</f>
        <v>0</v>
      </c>
      <c r="AR1106" s="54" t="s">
        <v>77</v>
      </c>
      <c r="AT1106" s="252" t="s">
        <v>66</v>
      </c>
      <c r="AU1106" s="252" t="s">
        <v>75</v>
      </c>
      <c r="AY1106" s="54" t="s">
        <v>155</v>
      </c>
      <c r="BK1106" s="253">
        <f>SUM(BK1107:BK1144)</f>
        <v>0</v>
      </c>
    </row>
    <row r="1107" spans="2:65" s="204" customFormat="1" ht="24.2" customHeight="1" x14ac:dyDescent="0.2">
      <c r="B1107" s="203"/>
      <c r="C1107" s="57" t="s">
        <v>1567</v>
      </c>
      <c r="D1107" s="57" t="s">
        <v>157</v>
      </c>
      <c r="E1107" s="58" t="s">
        <v>1568</v>
      </c>
      <c r="F1107" s="59" t="s">
        <v>1569</v>
      </c>
      <c r="G1107" s="60" t="s">
        <v>257</v>
      </c>
      <c r="H1107" s="61">
        <v>26.82</v>
      </c>
      <c r="I1107" s="62"/>
      <c r="J1107" s="61">
        <f>ROUND(I1107*H1107,2)</f>
        <v>0</v>
      </c>
      <c r="K1107" s="59" t="s">
        <v>161</v>
      </c>
      <c r="L1107" s="203"/>
      <c r="M1107" s="255" t="s">
        <v>18</v>
      </c>
      <c r="N1107" s="256" t="s">
        <v>38</v>
      </c>
      <c r="P1107" s="257">
        <f>O1107*H1107</f>
        <v>0</v>
      </c>
      <c r="Q1107" s="257">
        <v>7.3999999999999999E-4</v>
      </c>
      <c r="R1107" s="257">
        <f>Q1107*H1107</f>
        <v>1.9846800000000001E-2</v>
      </c>
      <c r="S1107" s="257">
        <v>0</v>
      </c>
      <c r="T1107" s="63">
        <f>S1107*H1107</f>
        <v>0</v>
      </c>
      <c r="AR1107" s="258" t="s">
        <v>273</v>
      </c>
      <c r="AT1107" s="258" t="s">
        <v>157</v>
      </c>
      <c r="AU1107" s="258" t="s">
        <v>77</v>
      </c>
      <c r="AY1107" s="200" t="s">
        <v>155</v>
      </c>
      <c r="BE1107" s="259">
        <f>IF(N1107="základní",J1107,0)</f>
        <v>0</v>
      </c>
      <c r="BF1107" s="259">
        <f>IF(N1107="snížená",J1107,0)</f>
        <v>0</v>
      </c>
      <c r="BG1107" s="259">
        <f>IF(N1107="zákl. přenesená",J1107,0)</f>
        <v>0</v>
      </c>
      <c r="BH1107" s="259">
        <f>IF(N1107="sníž. přenesená",J1107,0)</f>
        <v>0</v>
      </c>
      <c r="BI1107" s="259">
        <f>IF(N1107="nulová",J1107,0)</f>
        <v>0</v>
      </c>
      <c r="BJ1107" s="200" t="s">
        <v>75</v>
      </c>
      <c r="BK1107" s="259">
        <f>ROUND(I1107*H1107,2)</f>
        <v>0</v>
      </c>
      <c r="BL1107" s="200" t="s">
        <v>273</v>
      </c>
      <c r="BM1107" s="258" t="s">
        <v>1570</v>
      </c>
    </row>
    <row r="1108" spans="2:65" s="204" customFormat="1" ht="19.5" x14ac:dyDescent="0.2">
      <c r="B1108" s="203"/>
      <c r="D1108" s="64" t="s">
        <v>164</v>
      </c>
      <c r="F1108" s="65" t="s">
        <v>1571</v>
      </c>
      <c r="I1108" s="197"/>
      <c r="L1108" s="203"/>
      <c r="M1108" s="260"/>
      <c r="T1108" s="213"/>
      <c r="AT1108" s="200" t="s">
        <v>164</v>
      </c>
      <c r="AU1108" s="200" t="s">
        <v>77</v>
      </c>
    </row>
    <row r="1109" spans="2:65" s="204" customFormat="1" x14ac:dyDescent="0.2">
      <c r="B1109" s="203"/>
      <c r="D1109" s="66" t="s">
        <v>166</v>
      </c>
      <c r="F1109" s="67" t="s">
        <v>1572</v>
      </c>
      <c r="I1109" s="197"/>
      <c r="L1109" s="203"/>
      <c r="M1109" s="260"/>
      <c r="T1109" s="213"/>
      <c r="AT1109" s="200" t="s">
        <v>166</v>
      </c>
      <c r="AU1109" s="200" t="s">
        <v>77</v>
      </c>
    </row>
    <row r="1110" spans="2:65" s="69" customFormat="1" x14ac:dyDescent="0.2">
      <c r="B1110" s="68"/>
      <c r="D1110" s="64" t="s">
        <v>168</v>
      </c>
      <c r="E1110" s="70" t="s">
        <v>18</v>
      </c>
      <c r="F1110" s="71" t="s">
        <v>685</v>
      </c>
      <c r="H1110" s="70" t="s">
        <v>18</v>
      </c>
      <c r="I1110" s="72"/>
      <c r="L1110" s="68"/>
      <c r="M1110" s="73"/>
      <c r="T1110" s="74"/>
      <c r="AT1110" s="70" t="s">
        <v>168</v>
      </c>
      <c r="AU1110" s="70" t="s">
        <v>77</v>
      </c>
      <c r="AV1110" s="69" t="s">
        <v>75</v>
      </c>
      <c r="AW1110" s="69" t="s">
        <v>29</v>
      </c>
      <c r="AX1110" s="69" t="s">
        <v>67</v>
      </c>
      <c r="AY1110" s="70" t="s">
        <v>155</v>
      </c>
    </row>
    <row r="1111" spans="2:65" s="76" customFormat="1" x14ac:dyDescent="0.2">
      <c r="B1111" s="75"/>
      <c r="D1111" s="64" t="s">
        <v>168</v>
      </c>
      <c r="E1111" s="77" t="s">
        <v>18</v>
      </c>
      <c r="F1111" s="78" t="s">
        <v>1573</v>
      </c>
      <c r="H1111" s="79">
        <v>3.44</v>
      </c>
      <c r="I1111" s="80"/>
      <c r="L1111" s="75"/>
      <c r="M1111" s="81"/>
      <c r="T1111" s="82"/>
      <c r="AT1111" s="77" t="s">
        <v>168</v>
      </c>
      <c r="AU1111" s="77" t="s">
        <v>77</v>
      </c>
      <c r="AV1111" s="76" t="s">
        <v>77</v>
      </c>
      <c r="AW1111" s="76" t="s">
        <v>29</v>
      </c>
      <c r="AX1111" s="76" t="s">
        <v>67</v>
      </c>
      <c r="AY1111" s="77" t="s">
        <v>155</v>
      </c>
    </row>
    <row r="1112" spans="2:65" s="69" customFormat="1" x14ac:dyDescent="0.2">
      <c r="B1112" s="68"/>
      <c r="D1112" s="64" t="s">
        <v>168</v>
      </c>
      <c r="E1112" s="70" t="s">
        <v>18</v>
      </c>
      <c r="F1112" s="71" t="s">
        <v>687</v>
      </c>
      <c r="H1112" s="70" t="s">
        <v>18</v>
      </c>
      <c r="I1112" s="72"/>
      <c r="L1112" s="68"/>
      <c r="M1112" s="73"/>
      <c r="T1112" s="74"/>
      <c r="AT1112" s="70" t="s">
        <v>168</v>
      </c>
      <c r="AU1112" s="70" t="s">
        <v>77</v>
      </c>
      <c r="AV1112" s="69" t="s">
        <v>75</v>
      </c>
      <c r="AW1112" s="69" t="s">
        <v>29</v>
      </c>
      <c r="AX1112" s="69" t="s">
        <v>67</v>
      </c>
      <c r="AY1112" s="70" t="s">
        <v>155</v>
      </c>
    </row>
    <row r="1113" spans="2:65" s="76" customFormat="1" x14ac:dyDescent="0.2">
      <c r="B1113" s="75"/>
      <c r="D1113" s="64" t="s">
        <v>168</v>
      </c>
      <c r="E1113" s="77" t="s">
        <v>18</v>
      </c>
      <c r="F1113" s="78" t="s">
        <v>1574</v>
      </c>
      <c r="H1113" s="79">
        <v>11.69</v>
      </c>
      <c r="I1113" s="80"/>
      <c r="L1113" s="75"/>
      <c r="M1113" s="81"/>
      <c r="T1113" s="82"/>
      <c r="AT1113" s="77" t="s">
        <v>168</v>
      </c>
      <c r="AU1113" s="77" t="s">
        <v>77</v>
      </c>
      <c r="AV1113" s="76" t="s">
        <v>77</v>
      </c>
      <c r="AW1113" s="76" t="s">
        <v>29</v>
      </c>
      <c r="AX1113" s="76" t="s">
        <v>67</v>
      </c>
      <c r="AY1113" s="77" t="s">
        <v>155</v>
      </c>
    </row>
    <row r="1114" spans="2:65" s="69" customFormat="1" x14ac:dyDescent="0.2">
      <c r="B1114" s="68"/>
      <c r="D1114" s="64" t="s">
        <v>168</v>
      </c>
      <c r="E1114" s="70" t="s">
        <v>18</v>
      </c>
      <c r="F1114" s="71" t="s">
        <v>689</v>
      </c>
      <c r="H1114" s="70" t="s">
        <v>18</v>
      </c>
      <c r="I1114" s="72"/>
      <c r="L1114" s="68"/>
      <c r="M1114" s="73"/>
      <c r="T1114" s="74"/>
      <c r="AT1114" s="70" t="s">
        <v>168</v>
      </c>
      <c r="AU1114" s="70" t="s">
        <v>77</v>
      </c>
      <c r="AV1114" s="69" t="s">
        <v>75</v>
      </c>
      <c r="AW1114" s="69" t="s">
        <v>29</v>
      </c>
      <c r="AX1114" s="69" t="s">
        <v>67</v>
      </c>
      <c r="AY1114" s="70" t="s">
        <v>155</v>
      </c>
    </row>
    <row r="1115" spans="2:65" s="76" customFormat="1" x14ac:dyDescent="0.2">
      <c r="B1115" s="75"/>
      <c r="D1115" s="64" t="s">
        <v>168</v>
      </c>
      <c r="E1115" s="77" t="s">
        <v>18</v>
      </c>
      <c r="F1115" s="78" t="s">
        <v>1574</v>
      </c>
      <c r="H1115" s="79">
        <v>11.69</v>
      </c>
      <c r="I1115" s="80"/>
      <c r="L1115" s="75"/>
      <c r="M1115" s="81"/>
      <c r="T1115" s="82"/>
      <c r="AT1115" s="77" t="s">
        <v>168</v>
      </c>
      <c r="AU1115" s="77" t="s">
        <v>77</v>
      </c>
      <c r="AV1115" s="76" t="s">
        <v>77</v>
      </c>
      <c r="AW1115" s="76" t="s">
        <v>29</v>
      </c>
      <c r="AX1115" s="76" t="s">
        <v>67</v>
      </c>
      <c r="AY1115" s="77" t="s">
        <v>155</v>
      </c>
    </row>
    <row r="1116" spans="2:65" s="84" customFormat="1" x14ac:dyDescent="0.2">
      <c r="B1116" s="83"/>
      <c r="D1116" s="64" t="s">
        <v>168</v>
      </c>
      <c r="E1116" s="85" t="s">
        <v>18</v>
      </c>
      <c r="F1116" s="86" t="s">
        <v>297</v>
      </c>
      <c r="H1116" s="87">
        <v>26.82</v>
      </c>
      <c r="I1116" s="88"/>
      <c r="L1116" s="83"/>
      <c r="M1116" s="89"/>
      <c r="T1116" s="90"/>
      <c r="AT1116" s="85" t="s">
        <v>168</v>
      </c>
      <c r="AU1116" s="85" t="s">
        <v>77</v>
      </c>
      <c r="AV1116" s="84" t="s">
        <v>162</v>
      </c>
      <c r="AW1116" s="84" t="s">
        <v>29</v>
      </c>
      <c r="AX1116" s="84" t="s">
        <v>75</v>
      </c>
      <c r="AY1116" s="85" t="s">
        <v>155</v>
      </c>
    </row>
    <row r="1117" spans="2:65" s="204" customFormat="1" ht="37.9" customHeight="1" x14ac:dyDescent="0.2">
      <c r="B1117" s="203"/>
      <c r="C1117" s="57" t="s">
        <v>1575</v>
      </c>
      <c r="D1117" s="57" t="s">
        <v>157</v>
      </c>
      <c r="E1117" s="58" t="s">
        <v>1576</v>
      </c>
      <c r="F1117" s="59" t="s">
        <v>1577</v>
      </c>
      <c r="G1117" s="60" t="s">
        <v>234</v>
      </c>
      <c r="H1117" s="61">
        <v>31.57</v>
      </c>
      <c r="I1117" s="62"/>
      <c r="J1117" s="61">
        <f>ROUND(I1117*H1117,2)</f>
        <v>0</v>
      </c>
      <c r="K1117" s="59" t="s">
        <v>161</v>
      </c>
      <c r="L1117" s="203"/>
      <c r="M1117" s="255" t="s">
        <v>18</v>
      </c>
      <c r="N1117" s="256" t="s">
        <v>38</v>
      </c>
      <c r="P1117" s="257">
        <f>O1117*H1117</f>
        <v>0</v>
      </c>
      <c r="Q1117" s="257">
        <v>9.4999999999999998E-3</v>
      </c>
      <c r="R1117" s="257">
        <f>Q1117*H1117</f>
        <v>0.29991499999999999</v>
      </c>
      <c r="S1117" s="257">
        <v>0</v>
      </c>
      <c r="T1117" s="63">
        <f>S1117*H1117</f>
        <v>0</v>
      </c>
      <c r="AR1117" s="258" t="s">
        <v>273</v>
      </c>
      <c r="AT1117" s="258" t="s">
        <v>157</v>
      </c>
      <c r="AU1117" s="258" t="s">
        <v>77</v>
      </c>
      <c r="AY1117" s="200" t="s">
        <v>155</v>
      </c>
      <c r="BE1117" s="259">
        <f>IF(N1117="základní",J1117,0)</f>
        <v>0</v>
      </c>
      <c r="BF1117" s="259">
        <f>IF(N1117="snížená",J1117,0)</f>
        <v>0</v>
      </c>
      <c r="BG1117" s="259">
        <f>IF(N1117="zákl. přenesená",J1117,0)</f>
        <v>0</v>
      </c>
      <c r="BH1117" s="259">
        <f>IF(N1117="sníž. přenesená",J1117,0)</f>
        <v>0</v>
      </c>
      <c r="BI1117" s="259">
        <f>IF(N1117="nulová",J1117,0)</f>
        <v>0</v>
      </c>
      <c r="BJ1117" s="200" t="s">
        <v>75</v>
      </c>
      <c r="BK1117" s="259">
        <f>ROUND(I1117*H1117,2)</f>
        <v>0</v>
      </c>
      <c r="BL1117" s="200" t="s">
        <v>273</v>
      </c>
      <c r="BM1117" s="258" t="s">
        <v>1578</v>
      </c>
    </row>
    <row r="1118" spans="2:65" s="204" customFormat="1" ht="29.25" x14ac:dyDescent="0.2">
      <c r="B1118" s="203"/>
      <c r="D1118" s="64" t="s">
        <v>164</v>
      </c>
      <c r="F1118" s="65" t="s">
        <v>1579</v>
      </c>
      <c r="I1118" s="197"/>
      <c r="L1118" s="203"/>
      <c r="M1118" s="260"/>
      <c r="T1118" s="213"/>
      <c r="AT1118" s="200" t="s">
        <v>164</v>
      </c>
      <c r="AU1118" s="200" t="s">
        <v>77</v>
      </c>
    </row>
    <row r="1119" spans="2:65" s="204" customFormat="1" x14ac:dyDescent="0.2">
      <c r="B1119" s="203"/>
      <c r="D1119" s="66" t="s">
        <v>166</v>
      </c>
      <c r="F1119" s="67" t="s">
        <v>1580</v>
      </c>
      <c r="I1119" s="197"/>
      <c r="L1119" s="203"/>
      <c r="M1119" s="260"/>
      <c r="T1119" s="213"/>
      <c r="AT1119" s="200" t="s">
        <v>166</v>
      </c>
      <c r="AU1119" s="200" t="s">
        <v>77</v>
      </c>
    </row>
    <row r="1120" spans="2:65" s="69" customFormat="1" x14ac:dyDescent="0.2">
      <c r="B1120" s="68"/>
      <c r="D1120" s="64" t="s">
        <v>168</v>
      </c>
      <c r="E1120" s="70" t="s">
        <v>18</v>
      </c>
      <c r="F1120" s="71" t="s">
        <v>1581</v>
      </c>
      <c r="H1120" s="70" t="s">
        <v>18</v>
      </c>
      <c r="I1120" s="72"/>
      <c r="L1120" s="68"/>
      <c r="M1120" s="73"/>
      <c r="T1120" s="74"/>
      <c r="AT1120" s="70" t="s">
        <v>168</v>
      </c>
      <c r="AU1120" s="70" t="s">
        <v>77</v>
      </c>
      <c r="AV1120" s="69" t="s">
        <v>75</v>
      </c>
      <c r="AW1120" s="69" t="s">
        <v>29</v>
      </c>
      <c r="AX1120" s="69" t="s">
        <v>67</v>
      </c>
      <c r="AY1120" s="70" t="s">
        <v>155</v>
      </c>
    </row>
    <row r="1121" spans="2:65" s="69" customFormat="1" x14ac:dyDescent="0.2">
      <c r="B1121" s="68"/>
      <c r="D1121" s="64" t="s">
        <v>168</v>
      </c>
      <c r="E1121" s="70" t="s">
        <v>18</v>
      </c>
      <c r="F1121" s="71" t="s">
        <v>685</v>
      </c>
      <c r="H1121" s="70" t="s">
        <v>18</v>
      </c>
      <c r="I1121" s="72"/>
      <c r="L1121" s="68"/>
      <c r="M1121" s="73"/>
      <c r="T1121" s="74"/>
      <c r="AT1121" s="70" t="s">
        <v>168</v>
      </c>
      <c r="AU1121" s="70" t="s">
        <v>77</v>
      </c>
      <c r="AV1121" s="69" t="s">
        <v>75</v>
      </c>
      <c r="AW1121" s="69" t="s">
        <v>29</v>
      </c>
      <c r="AX1121" s="69" t="s">
        <v>67</v>
      </c>
      <c r="AY1121" s="70" t="s">
        <v>155</v>
      </c>
    </row>
    <row r="1122" spans="2:65" s="76" customFormat="1" x14ac:dyDescent="0.2">
      <c r="B1122" s="75"/>
      <c r="D1122" s="64" t="s">
        <v>168</v>
      </c>
      <c r="E1122" s="77" t="s">
        <v>18</v>
      </c>
      <c r="F1122" s="78" t="s">
        <v>686</v>
      </c>
      <c r="H1122" s="79">
        <v>6.73</v>
      </c>
      <c r="I1122" s="80"/>
      <c r="L1122" s="75"/>
      <c r="M1122" s="81"/>
      <c r="T1122" s="82"/>
      <c r="AT1122" s="77" t="s">
        <v>168</v>
      </c>
      <c r="AU1122" s="77" t="s">
        <v>77</v>
      </c>
      <c r="AV1122" s="76" t="s">
        <v>77</v>
      </c>
      <c r="AW1122" s="76" t="s">
        <v>29</v>
      </c>
      <c r="AX1122" s="76" t="s">
        <v>67</v>
      </c>
      <c r="AY1122" s="77" t="s">
        <v>155</v>
      </c>
    </row>
    <row r="1123" spans="2:65" s="69" customFormat="1" x14ac:dyDescent="0.2">
      <c r="B1123" s="68"/>
      <c r="D1123" s="64" t="s">
        <v>168</v>
      </c>
      <c r="E1123" s="70" t="s">
        <v>18</v>
      </c>
      <c r="F1123" s="71" t="s">
        <v>687</v>
      </c>
      <c r="H1123" s="70" t="s">
        <v>18</v>
      </c>
      <c r="I1123" s="72"/>
      <c r="L1123" s="68"/>
      <c r="M1123" s="73"/>
      <c r="T1123" s="74"/>
      <c r="AT1123" s="70" t="s">
        <v>168</v>
      </c>
      <c r="AU1123" s="70" t="s">
        <v>77</v>
      </c>
      <c r="AV1123" s="69" t="s">
        <v>75</v>
      </c>
      <c r="AW1123" s="69" t="s">
        <v>29</v>
      </c>
      <c r="AX1123" s="69" t="s">
        <v>67</v>
      </c>
      <c r="AY1123" s="70" t="s">
        <v>155</v>
      </c>
    </row>
    <row r="1124" spans="2:65" s="76" customFormat="1" x14ac:dyDescent="0.2">
      <c r="B1124" s="75"/>
      <c r="D1124" s="64" t="s">
        <v>168</v>
      </c>
      <c r="E1124" s="77" t="s">
        <v>18</v>
      </c>
      <c r="F1124" s="78" t="s">
        <v>1582</v>
      </c>
      <c r="H1124" s="79">
        <v>12.05</v>
      </c>
      <c r="I1124" s="80"/>
      <c r="L1124" s="75"/>
      <c r="M1124" s="81"/>
      <c r="T1124" s="82"/>
      <c r="AT1124" s="77" t="s">
        <v>168</v>
      </c>
      <c r="AU1124" s="77" t="s">
        <v>77</v>
      </c>
      <c r="AV1124" s="76" t="s">
        <v>77</v>
      </c>
      <c r="AW1124" s="76" t="s">
        <v>29</v>
      </c>
      <c r="AX1124" s="76" t="s">
        <v>67</v>
      </c>
      <c r="AY1124" s="77" t="s">
        <v>155</v>
      </c>
    </row>
    <row r="1125" spans="2:65" s="69" customFormat="1" x14ac:dyDescent="0.2">
      <c r="B1125" s="68"/>
      <c r="D1125" s="64" t="s">
        <v>168</v>
      </c>
      <c r="E1125" s="70" t="s">
        <v>18</v>
      </c>
      <c r="F1125" s="71" t="s">
        <v>689</v>
      </c>
      <c r="H1125" s="70" t="s">
        <v>18</v>
      </c>
      <c r="I1125" s="72"/>
      <c r="L1125" s="68"/>
      <c r="M1125" s="73"/>
      <c r="T1125" s="74"/>
      <c r="AT1125" s="70" t="s">
        <v>168</v>
      </c>
      <c r="AU1125" s="70" t="s">
        <v>77</v>
      </c>
      <c r="AV1125" s="69" t="s">
        <v>75</v>
      </c>
      <c r="AW1125" s="69" t="s">
        <v>29</v>
      </c>
      <c r="AX1125" s="69" t="s">
        <v>67</v>
      </c>
      <c r="AY1125" s="70" t="s">
        <v>155</v>
      </c>
    </row>
    <row r="1126" spans="2:65" s="76" customFormat="1" x14ac:dyDescent="0.2">
      <c r="B1126" s="75"/>
      <c r="D1126" s="64" t="s">
        <v>168</v>
      </c>
      <c r="E1126" s="77" t="s">
        <v>18</v>
      </c>
      <c r="F1126" s="78" t="s">
        <v>1583</v>
      </c>
      <c r="H1126" s="79">
        <v>12.79</v>
      </c>
      <c r="I1126" s="80"/>
      <c r="L1126" s="75"/>
      <c r="M1126" s="81"/>
      <c r="T1126" s="82"/>
      <c r="AT1126" s="77" t="s">
        <v>168</v>
      </c>
      <c r="AU1126" s="77" t="s">
        <v>77</v>
      </c>
      <c r="AV1126" s="76" t="s">
        <v>77</v>
      </c>
      <c r="AW1126" s="76" t="s">
        <v>29</v>
      </c>
      <c r="AX1126" s="76" t="s">
        <v>67</v>
      </c>
      <c r="AY1126" s="77" t="s">
        <v>155</v>
      </c>
    </row>
    <row r="1127" spans="2:65" s="84" customFormat="1" x14ac:dyDescent="0.2">
      <c r="B1127" s="83"/>
      <c r="D1127" s="64" t="s">
        <v>168</v>
      </c>
      <c r="E1127" s="85" t="s">
        <v>18</v>
      </c>
      <c r="F1127" s="86" t="s">
        <v>297</v>
      </c>
      <c r="H1127" s="87">
        <v>31.57</v>
      </c>
      <c r="I1127" s="88"/>
      <c r="L1127" s="83"/>
      <c r="M1127" s="89"/>
      <c r="T1127" s="90"/>
      <c r="AT1127" s="85" t="s">
        <v>168</v>
      </c>
      <c r="AU1127" s="85" t="s">
        <v>77</v>
      </c>
      <c r="AV1127" s="84" t="s">
        <v>162</v>
      </c>
      <c r="AW1127" s="84" t="s">
        <v>29</v>
      </c>
      <c r="AX1127" s="84" t="s">
        <v>75</v>
      </c>
      <c r="AY1127" s="85" t="s">
        <v>155</v>
      </c>
    </row>
    <row r="1128" spans="2:65" s="204" customFormat="1" ht="24.2" customHeight="1" x14ac:dyDescent="0.2">
      <c r="B1128" s="203"/>
      <c r="C1128" s="57" t="s">
        <v>1584</v>
      </c>
      <c r="D1128" s="57" t="s">
        <v>157</v>
      </c>
      <c r="E1128" s="58" t="s">
        <v>1585</v>
      </c>
      <c r="F1128" s="59" t="s">
        <v>1586</v>
      </c>
      <c r="G1128" s="60" t="s">
        <v>234</v>
      </c>
      <c r="H1128" s="61">
        <v>13.14</v>
      </c>
      <c r="I1128" s="62"/>
      <c r="J1128" s="61">
        <f>ROUND(I1128*H1128,2)</f>
        <v>0</v>
      </c>
      <c r="K1128" s="59" t="s">
        <v>161</v>
      </c>
      <c r="L1128" s="203"/>
      <c r="M1128" s="255" t="s">
        <v>18</v>
      </c>
      <c r="N1128" s="256" t="s">
        <v>38</v>
      </c>
      <c r="P1128" s="257">
        <f>O1128*H1128</f>
        <v>0</v>
      </c>
      <c r="Q1128" s="257">
        <v>7.5799999999999999E-3</v>
      </c>
      <c r="R1128" s="257">
        <f>Q1128*H1128</f>
        <v>9.9601200000000001E-2</v>
      </c>
      <c r="S1128" s="257">
        <v>0</v>
      </c>
      <c r="T1128" s="63">
        <f>S1128*H1128</f>
        <v>0</v>
      </c>
      <c r="AR1128" s="258" t="s">
        <v>273</v>
      </c>
      <c r="AT1128" s="258" t="s">
        <v>157</v>
      </c>
      <c r="AU1128" s="258" t="s">
        <v>77</v>
      </c>
      <c r="AY1128" s="200" t="s">
        <v>155</v>
      </c>
      <c r="BE1128" s="259">
        <f>IF(N1128="základní",J1128,0)</f>
        <v>0</v>
      </c>
      <c r="BF1128" s="259">
        <f>IF(N1128="snížená",J1128,0)</f>
        <v>0</v>
      </c>
      <c r="BG1128" s="259">
        <f>IF(N1128="zákl. přenesená",J1128,0)</f>
        <v>0</v>
      </c>
      <c r="BH1128" s="259">
        <f>IF(N1128="sníž. přenesená",J1128,0)</f>
        <v>0</v>
      </c>
      <c r="BI1128" s="259">
        <f>IF(N1128="nulová",J1128,0)</f>
        <v>0</v>
      </c>
      <c r="BJ1128" s="200" t="s">
        <v>75</v>
      </c>
      <c r="BK1128" s="259">
        <f>ROUND(I1128*H1128,2)</f>
        <v>0</v>
      </c>
      <c r="BL1128" s="200" t="s">
        <v>273</v>
      </c>
      <c r="BM1128" s="258" t="s">
        <v>1587</v>
      </c>
    </row>
    <row r="1129" spans="2:65" s="204" customFormat="1" ht="19.5" x14ac:dyDescent="0.2">
      <c r="B1129" s="203"/>
      <c r="D1129" s="64" t="s">
        <v>164</v>
      </c>
      <c r="F1129" s="65" t="s">
        <v>1588</v>
      </c>
      <c r="I1129" s="197"/>
      <c r="L1129" s="203"/>
      <c r="M1129" s="260"/>
      <c r="T1129" s="213"/>
      <c r="AT1129" s="200" t="s">
        <v>164</v>
      </c>
      <c r="AU1129" s="200" t="s">
        <v>77</v>
      </c>
    </row>
    <row r="1130" spans="2:65" s="204" customFormat="1" x14ac:dyDescent="0.2">
      <c r="B1130" s="203"/>
      <c r="D1130" s="66" t="s">
        <v>166</v>
      </c>
      <c r="F1130" s="67" t="s">
        <v>1589</v>
      </c>
      <c r="I1130" s="197"/>
      <c r="L1130" s="203"/>
      <c r="M1130" s="260"/>
      <c r="T1130" s="213"/>
      <c r="AT1130" s="200" t="s">
        <v>166</v>
      </c>
      <c r="AU1130" s="200" t="s">
        <v>77</v>
      </c>
    </row>
    <row r="1131" spans="2:65" s="69" customFormat="1" x14ac:dyDescent="0.2">
      <c r="B1131" s="68"/>
      <c r="D1131" s="64" t="s">
        <v>168</v>
      </c>
      <c r="E1131" s="70" t="s">
        <v>18</v>
      </c>
      <c r="F1131" s="71" t="s">
        <v>1590</v>
      </c>
      <c r="H1131" s="70" t="s">
        <v>18</v>
      </c>
      <c r="I1131" s="72"/>
      <c r="L1131" s="68"/>
      <c r="M1131" s="73"/>
      <c r="T1131" s="74"/>
      <c r="AT1131" s="70" t="s">
        <v>168</v>
      </c>
      <c r="AU1131" s="70" t="s">
        <v>77</v>
      </c>
      <c r="AV1131" s="69" t="s">
        <v>75</v>
      </c>
      <c r="AW1131" s="69" t="s">
        <v>29</v>
      </c>
      <c r="AX1131" s="69" t="s">
        <v>67</v>
      </c>
      <c r="AY1131" s="70" t="s">
        <v>155</v>
      </c>
    </row>
    <row r="1132" spans="2:65" s="69" customFormat="1" x14ac:dyDescent="0.2">
      <c r="B1132" s="68"/>
      <c r="D1132" s="64" t="s">
        <v>168</v>
      </c>
      <c r="E1132" s="70" t="s">
        <v>18</v>
      </c>
      <c r="F1132" s="71" t="s">
        <v>687</v>
      </c>
      <c r="H1132" s="70" t="s">
        <v>18</v>
      </c>
      <c r="I1132" s="72"/>
      <c r="L1132" s="68"/>
      <c r="M1132" s="73"/>
      <c r="T1132" s="74"/>
      <c r="AT1132" s="70" t="s">
        <v>168</v>
      </c>
      <c r="AU1132" s="70" t="s">
        <v>77</v>
      </c>
      <c r="AV1132" s="69" t="s">
        <v>75</v>
      </c>
      <c r="AW1132" s="69" t="s">
        <v>29</v>
      </c>
      <c r="AX1132" s="69" t="s">
        <v>67</v>
      </c>
      <c r="AY1132" s="70" t="s">
        <v>155</v>
      </c>
    </row>
    <row r="1133" spans="2:65" s="76" customFormat="1" x14ac:dyDescent="0.2">
      <c r="B1133" s="75"/>
      <c r="D1133" s="64" t="s">
        <v>168</v>
      </c>
      <c r="E1133" s="77" t="s">
        <v>18</v>
      </c>
      <c r="F1133" s="78" t="s">
        <v>1591</v>
      </c>
      <c r="H1133" s="79">
        <v>6.2</v>
      </c>
      <c r="I1133" s="80"/>
      <c r="L1133" s="75"/>
      <c r="M1133" s="81"/>
      <c r="T1133" s="82"/>
      <c r="AT1133" s="77" t="s">
        <v>168</v>
      </c>
      <c r="AU1133" s="77" t="s">
        <v>77</v>
      </c>
      <c r="AV1133" s="76" t="s">
        <v>77</v>
      </c>
      <c r="AW1133" s="76" t="s">
        <v>29</v>
      </c>
      <c r="AX1133" s="76" t="s">
        <v>67</v>
      </c>
      <c r="AY1133" s="77" t="s">
        <v>155</v>
      </c>
    </row>
    <row r="1134" spans="2:65" s="69" customFormat="1" x14ac:dyDescent="0.2">
      <c r="B1134" s="68"/>
      <c r="D1134" s="64" t="s">
        <v>168</v>
      </c>
      <c r="E1134" s="70" t="s">
        <v>18</v>
      </c>
      <c r="F1134" s="71" t="s">
        <v>689</v>
      </c>
      <c r="H1134" s="70" t="s">
        <v>18</v>
      </c>
      <c r="I1134" s="72"/>
      <c r="L1134" s="68"/>
      <c r="M1134" s="73"/>
      <c r="T1134" s="74"/>
      <c r="AT1134" s="70" t="s">
        <v>168</v>
      </c>
      <c r="AU1134" s="70" t="s">
        <v>77</v>
      </c>
      <c r="AV1134" s="69" t="s">
        <v>75</v>
      </c>
      <c r="AW1134" s="69" t="s">
        <v>29</v>
      </c>
      <c r="AX1134" s="69" t="s">
        <v>67</v>
      </c>
      <c r="AY1134" s="70" t="s">
        <v>155</v>
      </c>
    </row>
    <row r="1135" spans="2:65" s="76" customFormat="1" x14ac:dyDescent="0.2">
      <c r="B1135" s="75"/>
      <c r="D1135" s="64" t="s">
        <v>168</v>
      </c>
      <c r="E1135" s="77" t="s">
        <v>18</v>
      </c>
      <c r="F1135" s="78" t="s">
        <v>1592</v>
      </c>
      <c r="H1135" s="79">
        <v>6.94</v>
      </c>
      <c r="I1135" s="80"/>
      <c r="L1135" s="75"/>
      <c r="M1135" s="81"/>
      <c r="T1135" s="82"/>
      <c r="AT1135" s="77" t="s">
        <v>168</v>
      </c>
      <c r="AU1135" s="77" t="s">
        <v>77</v>
      </c>
      <c r="AV1135" s="76" t="s">
        <v>77</v>
      </c>
      <c r="AW1135" s="76" t="s">
        <v>29</v>
      </c>
      <c r="AX1135" s="76" t="s">
        <v>67</v>
      </c>
      <c r="AY1135" s="77" t="s">
        <v>155</v>
      </c>
    </row>
    <row r="1136" spans="2:65" s="84" customFormat="1" x14ac:dyDescent="0.2">
      <c r="B1136" s="83"/>
      <c r="D1136" s="64" t="s">
        <v>168</v>
      </c>
      <c r="E1136" s="85" t="s">
        <v>18</v>
      </c>
      <c r="F1136" s="86" t="s">
        <v>297</v>
      </c>
      <c r="H1136" s="87">
        <v>13.14</v>
      </c>
      <c r="I1136" s="88"/>
      <c r="L1136" s="83"/>
      <c r="M1136" s="89"/>
      <c r="T1136" s="90"/>
      <c r="AT1136" s="85" t="s">
        <v>168</v>
      </c>
      <c r="AU1136" s="85" t="s">
        <v>77</v>
      </c>
      <c r="AV1136" s="84" t="s">
        <v>162</v>
      </c>
      <c r="AW1136" s="84" t="s">
        <v>29</v>
      </c>
      <c r="AX1136" s="84" t="s">
        <v>75</v>
      </c>
      <c r="AY1136" s="85" t="s">
        <v>155</v>
      </c>
    </row>
    <row r="1137" spans="2:65" s="204" customFormat="1" ht="16.5" customHeight="1" x14ac:dyDescent="0.2">
      <c r="B1137" s="203"/>
      <c r="C1137" s="91" t="s">
        <v>1593</v>
      </c>
      <c r="D1137" s="91" t="s">
        <v>487</v>
      </c>
      <c r="E1137" s="92" t="s">
        <v>1594</v>
      </c>
      <c r="F1137" s="93" t="s">
        <v>1595</v>
      </c>
      <c r="G1137" s="94" t="s">
        <v>234</v>
      </c>
      <c r="H1137" s="95">
        <v>37.369999999999997</v>
      </c>
      <c r="I1137" s="96"/>
      <c r="J1137" s="95">
        <f>ROUND(I1137*H1137,2)</f>
        <v>0</v>
      </c>
      <c r="K1137" s="93" t="s">
        <v>18</v>
      </c>
      <c r="L1137" s="261"/>
      <c r="M1137" s="262" t="s">
        <v>18</v>
      </c>
      <c r="N1137" s="263" t="s">
        <v>38</v>
      </c>
      <c r="P1137" s="257">
        <f>O1137*H1137</f>
        <v>0</v>
      </c>
      <c r="Q1137" s="257">
        <v>1.7000000000000001E-2</v>
      </c>
      <c r="R1137" s="257">
        <f>Q1137*H1137</f>
        <v>0.63529000000000002</v>
      </c>
      <c r="S1137" s="257">
        <v>0</v>
      </c>
      <c r="T1137" s="63">
        <f>S1137*H1137</f>
        <v>0</v>
      </c>
      <c r="AR1137" s="258" t="s">
        <v>413</v>
      </c>
      <c r="AT1137" s="258" t="s">
        <v>487</v>
      </c>
      <c r="AU1137" s="258" t="s">
        <v>77</v>
      </c>
      <c r="AY1137" s="200" t="s">
        <v>155</v>
      </c>
      <c r="BE1137" s="259">
        <f>IF(N1137="základní",J1137,0)</f>
        <v>0</v>
      </c>
      <c r="BF1137" s="259">
        <f>IF(N1137="snížená",J1137,0)</f>
        <v>0</v>
      </c>
      <c r="BG1137" s="259">
        <f>IF(N1137="zákl. přenesená",J1137,0)</f>
        <v>0</v>
      </c>
      <c r="BH1137" s="259">
        <f>IF(N1137="sníž. přenesená",J1137,0)</f>
        <v>0</v>
      </c>
      <c r="BI1137" s="259">
        <f>IF(N1137="nulová",J1137,0)</f>
        <v>0</v>
      </c>
      <c r="BJ1137" s="200" t="s">
        <v>75</v>
      </c>
      <c r="BK1137" s="259">
        <f>ROUND(I1137*H1137,2)</f>
        <v>0</v>
      </c>
      <c r="BL1137" s="200" t="s">
        <v>273</v>
      </c>
      <c r="BM1137" s="258" t="s">
        <v>1596</v>
      </c>
    </row>
    <row r="1138" spans="2:65" s="204" customFormat="1" x14ac:dyDescent="0.2">
      <c r="B1138" s="203"/>
      <c r="D1138" s="64" t="s">
        <v>164</v>
      </c>
      <c r="F1138" s="65" t="s">
        <v>1595</v>
      </c>
      <c r="I1138" s="197"/>
      <c r="L1138" s="203"/>
      <c r="M1138" s="260"/>
      <c r="T1138" s="213"/>
      <c r="AT1138" s="200" t="s">
        <v>164</v>
      </c>
      <c r="AU1138" s="200" t="s">
        <v>77</v>
      </c>
    </row>
    <row r="1139" spans="2:65" s="76" customFormat="1" x14ac:dyDescent="0.2">
      <c r="B1139" s="75"/>
      <c r="D1139" s="64" t="s">
        <v>168</v>
      </c>
      <c r="E1139" s="77" t="s">
        <v>18</v>
      </c>
      <c r="F1139" s="78" t="s">
        <v>1597</v>
      </c>
      <c r="H1139" s="79">
        <v>33.15</v>
      </c>
      <c r="I1139" s="80"/>
      <c r="L1139" s="75"/>
      <c r="M1139" s="81"/>
      <c r="T1139" s="82"/>
      <c r="AT1139" s="77" t="s">
        <v>168</v>
      </c>
      <c r="AU1139" s="77" t="s">
        <v>77</v>
      </c>
      <c r="AV1139" s="76" t="s">
        <v>77</v>
      </c>
      <c r="AW1139" s="76" t="s">
        <v>29</v>
      </c>
      <c r="AX1139" s="76" t="s">
        <v>67</v>
      </c>
      <c r="AY1139" s="77" t="s">
        <v>155</v>
      </c>
    </row>
    <row r="1140" spans="2:65" s="76" customFormat="1" x14ac:dyDescent="0.2">
      <c r="B1140" s="75"/>
      <c r="D1140" s="64" t="s">
        <v>168</v>
      </c>
      <c r="E1140" s="77" t="s">
        <v>18</v>
      </c>
      <c r="F1140" s="78" t="s">
        <v>1598</v>
      </c>
      <c r="H1140" s="79">
        <v>4.22</v>
      </c>
      <c r="I1140" s="80"/>
      <c r="L1140" s="75"/>
      <c r="M1140" s="81"/>
      <c r="T1140" s="82"/>
      <c r="AT1140" s="77" t="s">
        <v>168</v>
      </c>
      <c r="AU1140" s="77" t="s">
        <v>77</v>
      </c>
      <c r="AV1140" s="76" t="s">
        <v>77</v>
      </c>
      <c r="AW1140" s="76" t="s">
        <v>29</v>
      </c>
      <c r="AX1140" s="76" t="s">
        <v>67</v>
      </c>
      <c r="AY1140" s="77" t="s">
        <v>155</v>
      </c>
    </row>
    <row r="1141" spans="2:65" s="84" customFormat="1" x14ac:dyDescent="0.2">
      <c r="B1141" s="83"/>
      <c r="D1141" s="64" t="s">
        <v>168</v>
      </c>
      <c r="E1141" s="85" t="s">
        <v>18</v>
      </c>
      <c r="F1141" s="86" t="s">
        <v>297</v>
      </c>
      <c r="H1141" s="87">
        <v>37.369999999999997</v>
      </c>
      <c r="I1141" s="88"/>
      <c r="L1141" s="83"/>
      <c r="M1141" s="89"/>
      <c r="T1141" s="90"/>
      <c r="AT1141" s="85" t="s">
        <v>168</v>
      </c>
      <c r="AU1141" s="85" t="s">
        <v>77</v>
      </c>
      <c r="AV1141" s="84" t="s">
        <v>162</v>
      </c>
      <c r="AW1141" s="84" t="s">
        <v>29</v>
      </c>
      <c r="AX1141" s="84" t="s">
        <v>75</v>
      </c>
      <c r="AY1141" s="85" t="s">
        <v>155</v>
      </c>
    </row>
    <row r="1142" spans="2:65" s="204" customFormat="1" ht="24.2" customHeight="1" x14ac:dyDescent="0.2">
      <c r="B1142" s="203"/>
      <c r="C1142" s="57" t="s">
        <v>1599</v>
      </c>
      <c r="D1142" s="57" t="s">
        <v>157</v>
      </c>
      <c r="E1142" s="58" t="s">
        <v>1600</v>
      </c>
      <c r="F1142" s="59" t="s">
        <v>1601</v>
      </c>
      <c r="G1142" s="60" t="s">
        <v>209</v>
      </c>
      <c r="H1142" s="61">
        <v>0.9</v>
      </c>
      <c r="I1142" s="62"/>
      <c r="J1142" s="61">
        <f>ROUND(I1142*H1142,2)</f>
        <v>0</v>
      </c>
      <c r="K1142" s="59" t="s">
        <v>161</v>
      </c>
      <c r="L1142" s="203"/>
      <c r="M1142" s="255" t="s">
        <v>18</v>
      </c>
      <c r="N1142" s="256" t="s">
        <v>38</v>
      </c>
      <c r="P1142" s="257">
        <f>O1142*H1142</f>
        <v>0</v>
      </c>
      <c r="Q1142" s="257">
        <v>0</v>
      </c>
      <c r="R1142" s="257">
        <f>Q1142*H1142</f>
        <v>0</v>
      </c>
      <c r="S1142" s="257">
        <v>0</v>
      </c>
      <c r="T1142" s="63">
        <f>S1142*H1142</f>
        <v>0</v>
      </c>
      <c r="AR1142" s="258" t="s">
        <v>273</v>
      </c>
      <c r="AT1142" s="258" t="s">
        <v>157</v>
      </c>
      <c r="AU1142" s="258" t="s">
        <v>77</v>
      </c>
      <c r="AY1142" s="200" t="s">
        <v>155</v>
      </c>
      <c r="BE1142" s="259">
        <f>IF(N1142="základní",J1142,0)</f>
        <v>0</v>
      </c>
      <c r="BF1142" s="259">
        <f>IF(N1142="snížená",J1142,0)</f>
        <v>0</v>
      </c>
      <c r="BG1142" s="259">
        <f>IF(N1142="zákl. přenesená",J1142,0)</f>
        <v>0</v>
      </c>
      <c r="BH1142" s="259">
        <f>IF(N1142="sníž. přenesená",J1142,0)</f>
        <v>0</v>
      </c>
      <c r="BI1142" s="259">
        <f>IF(N1142="nulová",J1142,0)</f>
        <v>0</v>
      </c>
      <c r="BJ1142" s="200" t="s">
        <v>75</v>
      </c>
      <c r="BK1142" s="259">
        <f>ROUND(I1142*H1142,2)</f>
        <v>0</v>
      </c>
      <c r="BL1142" s="200" t="s">
        <v>273</v>
      </c>
      <c r="BM1142" s="258" t="s">
        <v>1602</v>
      </c>
    </row>
    <row r="1143" spans="2:65" s="204" customFormat="1" ht="29.25" x14ac:dyDescent="0.2">
      <c r="B1143" s="203"/>
      <c r="D1143" s="64" t="s">
        <v>164</v>
      </c>
      <c r="F1143" s="65" t="s">
        <v>1603</v>
      </c>
      <c r="I1143" s="197"/>
      <c r="L1143" s="203"/>
      <c r="M1143" s="260"/>
      <c r="T1143" s="213"/>
      <c r="AT1143" s="200" t="s">
        <v>164</v>
      </c>
      <c r="AU1143" s="200" t="s">
        <v>77</v>
      </c>
    </row>
    <row r="1144" spans="2:65" s="204" customFormat="1" x14ac:dyDescent="0.2">
      <c r="B1144" s="203"/>
      <c r="D1144" s="66" t="s">
        <v>166</v>
      </c>
      <c r="F1144" s="67" t="s">
        <v>1604</v>
      </c>
      <c r="I1144" s="197"/>
      <c r="L1144" s="203"/>
      <c r="M1144" s="260"/>
      <c r="T1144" s="213"/>
      <c r="AT1144" s="200" t="s">
        <v>166</v>
      </c>
      <c r="AU1144" s="200" t="s">
        <v>77</v>
      </c>
    </row>
    <row r="1145" spans="2:65" s="247" customFormat="1" ht="22.9" customHeight="1" x14ac:dyDescent="0.2">
      <c r="B1145" s="246"/>
      <c r="D1145" s="54" t="s">
        <v>66</v>
      </c>
      <c r="E1145" s="56" t="s">
        <v>1605</v>
      </c>
      <c r="F1145" s="56" t="s">
        <v>1606</v>
      </c>
      <c r="I1145" s="196"/>
      <c r="J1145" s="254">
        <f>BK1145</f>
        <v>0</v>
      </c>
      <c r="L1145" s="246"/>
      <c r="M1145" s="249"/>
      <c r="P1145" s="250">
        <f>SUM(P1146:P1194)</f>
        <v>0</v>
      </c>
      <c r="R1145" s="250">
        <f>SUM(R1146:R1194)</f>
        <v>7.3140569999999991</v>
      </c>
      <c r="T1145" s="251">
        <f>SUM(T1146:T1194)</f>
        <v>0</v>
      </c>
      <c r="AR1145" s="54" t="s">
        <v>77</v>
      </c>
      <c r="AT1145" s="252" t="s">
        <v>66</v>
      </c>
      <c r="AU1145" s="252" t="s">
        <v>75</v>
      </c>
      <c r="AY1145" s="54" t="s">
        <v>155</v>
      </c>
      <c r="BK1145" s="253">
        <f>SUM(BK1146:BK1194)</f>
        <v>0</v>
      </c>
    </row>
    <row r="1146" spans="2:65" s="204" customFormat="1" ht="16.5" customHeight="1" x14ac:dyDescent="0.2">
      <c r="B1146" s="203"/>
      <c r="C1146" s="57" t="s">
        <v>1607</v>
      </c>
      <c r="D1146" s="57" t="s">
        <v>157</v>
      </c>
      <c r="E1146" s="58" t="s">
        <v>1608</v>
      </c>
      <c r="F1146" s="59" t="s">
        <v>1609</v>
      </c>
      <c r="G1146" s="60" t="s">
        <v>234</v>
      </c>
      <c r="H1146" s="61">
        <v>426.59</v>
      </c>
      <c r="I1146" s="62"/>
      <c r="J1146" s="61">
        <f>ROUND(I1146*H1146,2)</f>
        <v>0</v>
      </c>
      <c r="K1146" s="59" t="s">
        <v>161</v>
      </c>
      <c r="L1146" s="203"/>
      <c r="M1146" s="255" t="s">
        <v>18</v>
      </c>
      <c r="N1146" s="256" t="s">
        <v>38</v>
      </c>
      <c r="P1146" s="257">
        <f>O1146*H1146</f>
        <v>0</v>
      </c>
      <c r="Q1146" s="257">
        <v>0</v>
      </c>
      <c r="R1146" s="257">
        <f>Q1146*H1146</f>
        <v>0</v>
      </c>
      <c r="S1146" s="257">
        <v>0</v>
      </c>
      <c r="T1146" s="63">
        <f>S1146*H1146</f>
        <v>0</v>
      </c>
      <c r="AR1146" s="258" t="s">
        <v>273</v>
      </c>
      <c r="AT1146" s="258" t="s">
        <v>157</v>
      </c>
      <c r="AU1146" s="258" t="s">
        <v>77</v>
      </c>
      <c r="AY1146" s="200" t="s">
        <v>155</v>
      </c>
      <c r="BE1146" s="259">
        <f>IF(N1146="základní",J1146,0)</f>
        <v>0</v>
      </c>
      <c r="BF1146" s="259">
        <f>IF(N1146="snížená",J1146,0)</f>
        <v>0</v>
      </c>
      <c r="BG1146" s="259">
        <f>IF(N1146="zákl. přenesená",J1146,0)</f>
        <v>0</v>
      </c>
      <c r="BH1146" s="259">
        <f>IF(N1146="sníž. přenesená",J1146,0)</f>
        <v>0</v>
      </c>
      <c r="BI1146" s="259">
        <f>IF(N1146="nulová",J1146,0)</f>
        <v>0</v>
      </c>
      <c r="BJ1146" s="200" t="s">
        <v>75</v>
      </c>
      <c r="BK1146" s="259">
        <f>ROUND(I1146*H1146,2)</f>
        <v>0</v>
      </c>
      <c r="BL1146" s="200" t="s">
        <v>273</v>
      </c>
      <c r="BM1146" s="258" t="s">
        <v>1610</v>
      </c>
    </row>
    <row r="1147" spans="2:65" s="204" customFormat="1" x14ac:dyDescent="0.2">
      <c r="B1147" s="203"/>
      <c r="D1147" s="64" t="s">
        <v>164</v>
      </c>
      <c r="F1147" s="65" t="s">
        <v>1611</v>
      </c>
      <c r="I1147" s="197"/>
      <c r="L1147" s="203"/>
      <c r="M1147" s="260"/>
      <c r="T1147" s="213"/>
      <c r="AT1147" s="200" t="s">
        <v>164</v>
      </c>
      <c r="AU1147" s="200" t="s">
        <v>77</v>
      </c>
    </row>
    <row r="1148" spans="2:65" s="204" customFormat="1" x14ac:dyDescent="0.2">
      <c r="B1148" s="203"/>
      <c r="D1148" s="66" t="s">
        <v>166</v>
      </c>
      <c r="F1148" s="67" t="s">
        <v>1612</v>
      </c>
      <c r="I1148" s="197"/>
      <c r="L1148" s="203"/>
      <c r="M1148" s="260"/>
      <c r="T1148" s="213"/>
      <c r="AT1148" s="200" t="s">
        <v>166</v>
      </c>
      <c r="AU1148" s="200" t="s">
        <v>77</v>
      </c>
    </row>
    <row r="1149" spans="2:65" s="69" customFormat="1" x14ac:dyDescent="0.2">
      <c r="B1149" s="68"/>
      <c r="D1149" s="64" t="s">
        <v>168</v>
      </c>
      <c r="E1149" s="70" t="s">
        <v>18</v>
      </c>
      <c r="F1149" s="71" t="s">
        <v>1613</v>
      </c>
      <c r="H1149" s="70" t="s">
        <v>18</v>
      </c>
      <c r="I1149" s="72"/>
      <c r="L1149" s="68"/>
      <c r="M1149" s="73"/>
      <c r="T1149" s="74"/>
      <c r="AT1149" s="70" t="s">
        <v>168</v>
      </c>
      <c r="AU1149" s="70" t="s">
        <v>77</v>
      </c>
      <c r="AV1149" s="69" t="s">
        <v>75</v>
      </c>
      <c r="AW1149" s="69" t="s">
        <v>29</v>
      </c>
      <c r="AX1149" s="69" t="s">
        <v>67</v>
      </c>
      <c r="AY1149" s="70" t="s">
        <v>155</v>
      </c>
    </row>
    <row r="1150" spans="2:65" s="76" customFormat="1" x14ac:dyDescent="0.2">
      <c r="B1150" s="75"/>
      <c r="D1150" s="64" t="s">
        <v>168</v>
      </c>
      <c r="E1150" s="77" t="s">
        <v>18</v>
      </c>
      <c r="F1150" s="78" t="s">
        <v>1614</v>
      </c>
      <c r="H1150" s="79">
        <v>395</v>
      </c>
      <c r="I1150" s="80"/>
      <c r="L1150" s="75"/>
      <c r="M1150" s="81"/>
      <c r="T1150" s="82"/>
      <c r="AT1150" s="77" t="s">
        <v>168</v>
      </c>
      <c r="AU1150" s="77" t="s">
        <v>77</v>
      </c>
      <c r="AV1150" s="76" t="s">
        <v>77</v>
      </c>
      <c r="AW1150" s="76" t="s">
        <v>29</v>
      </c>
      <c r="AX1150" s="76" t="s">
        <v>67</v>
      </c>
      <c r="AY1150" s="77" t="s">
        <v>155</v>
      </c>
    </row>
    <row r="1151" spans="2:65" s="69" customFormat="1" x14ac:dyDescent="0.2">
      <c r="B1151" s="68"/>
      <c r="D1151" s="64" t="s">
        <v>168</v>
      </c>
      <c r="E1151" s="70" t="s">
        <v>18</v>
      </c>
      <c r="F1151" s="71" t="s">
        <v>1615</v>
      </c>
      <c r="H1151" s="70" t="s">
        <v>18</v>
      </c>
      <c r="I1151" s="72"/>
      <c r="L1151" s="68"/>
      <c r="M1151" s="73"/>
      <c r="T1151" s="74"/>
      <c r="AT1151" s="70" t="s">
        <v>168</v>
      </c>
      <c r="AU1151" s="70" t="s">
        <v>77</v>
      </c>
      <c r="AV1151" s="69" t="s">
        <v>75</v>
      </c>
      <c r="AW1151" s="69" t="s">
        <v>29</v>
      </c>
      <c r="AX1151" s="69" t="s">
        <v>67</v>
      </c>
      <c r="AY1151" s="70" t="s">
        <v>155</v>
      </c>
    </row>
    <row r="1152" spans="2:65" s="69" customFormat="1" x14ac:dyDescent="0.2">
      <c r="B1152" s="68"/>
      <c r="D1152" s="64" t="s">
        <v>168</v>
      </c>
      <c r="E1152" s="70" t="s">
        <v>18</v>
      </c>
      <c r="F1152" s="71" t="s">
        <v>1616</v>
      </c>
      <c r="H1152" s="70" t="s">
        <v>18</v>
      </c>
      <c r="I1152" s="72"/>
      <c r="L1152" s="68"/>
      <c r="M1152" s="73"/>
      <c r="T1152" s="74"/>
      <c r="AT1152" s="70" t="s">
        <v>168</v>
      </c>
      <c r="AU1152" s="70" t="s">
        <v>77</v>
      </c>
      <c r="AV1152" s="69" t="s">
        <v>75</v>
      </c>
      <c r="AW1152" s="69" t="s">
        <v>29</v>
      </c>
      <c r="AX1152" s="69" t="s">
        <v>67</v>
      </c>
      <c r="AY1152" s="70" t="s">
        <v>155</v>
      </c>
    </row>
    <row r="1153" spans="2:65" s="76" customFormat="1" x14ac:dyDescent="0.2">
      <c r="B1153" s="75"/>
      <c r="D1153" s="64" t="s">
        <v>168</v>
      </c>
      <c r="E1153" s="77" t="s">
        <v>18</v>
      </c>
      <c r="F1153" s="78" t="s">
        <v>1617</v>
      </c>
      <c r="H1153" s="79">
        <v>31.59</v>
      </c>
      <c r="I1153" s="80"/>
      <c r="L1153" s="75"/>
      <c r="M1153" s="81"/>
      <c r="T1153" s="82"/>
      <c r="AT1153" s="77" t="s">
        <v>168</v>
      </c>
      <c r="AU1153" s="77" t="s">
        <v>77</v>
      </c>
      <c r="AV1153" s="76" t="s">
        <v>77</v>
      </c>
      <c r="AW1153" s="76" t="s">
        <v>29</v>
      </c>
      <c r="AX1153" s="76" t="s">
        <v>67</v>
      </c>
      <c r="AY1153" s="77" t="s">
        <v>155</v>
      </c>
    </row>
    <row r="1154" spans="2:65" s="84" customFormat="1" x14ac:dyDescent="0.2">
      <c r="B1154" s="83"/>
      <c r="D1154" s="64" t="s">
        <v>168</v>
      </c>
      <c r="E1154" s="85" t="s">
        <v>18</v>
      </c>
      <c r="F1154" s="86" t="s">
        <v>297</v>
      </c>
      <c r="H1154" s="87">
        <v>426.59</v>
      </c>
      <c r="I1154" s="88"/>
      <c r="L1154" s="83"/>
      <c r="M1154" s="89"/>
      <c r="T1154" s="90"/>
      <c r="AT1154" s="85" t="s">
        <v>168</v>
      </c>
      <c r="AU1154" s="85" t="s">
        <v>77</v>
      </c>
      <c r="AV1154" s="84" t="s">
        <v>162</v>
      </c>
      <c r="AW1154" s="84" t="s">
        <v>29</v>
      </c>
      <c r="AX1154" s="84" t="s">
        <v>75</v>
      </c>
      <c r="AY1154" s="85" t="s">
        <v>155</v>
      </c>
    </row>
    <row r="1155" spans="2:65" s="204" customFormat="1" ht="24.2" customHeight="1" x14ac:dyDescent="0.2">
      <c r="B1155" s="203"/>
      <c r="C1155" s="57" t="s">
        <v>1618</v>
      </c>
      <c r="D1155" s="57" t="s">
        <v>157</v>
      </c>
      <c r="E1155" s="58" t="s">
        <v>1619</v>
      </c>
      <c r="F1155" s="59" t="s">
        <v>1620</v>
      </c>
      <c r="G1155" s="60" t="s">
        <v>234</v>
      </c>
      <c r="H1155" s="61">
        <v>395</v>
      </c>
      <c r="I1155" s="62"/>
      <c r="J1155" s="61">
        <f>ROUND(I1155*H1155,2)</f>
        <v>0</v>
      </c>
      <c r="K1155" s="59" t="s">
        <v>161</v>
      </c>
      <c r="L1155" s="203"/>
      <c r="M1155" s="255" t="s">
        <v>18</v>
      </c>
      <c r="N1155" s="256" t="s">
        <v>38</v>
      </c>
      <c r="P1155" s="257">
        <f>O1155*H1155</f>
        <v>0</v>
      </c>
      <c r="Q1155" s="257">
        <v>3.0000000000000001E-5</v>
      </c>
      <c r="R1155" s="257">
        <f>Q1155*H1155</f>
        <v>1.1850000000000001E-2</v>
      </c>
      <c r="S1155" s="257">
        <v>0</v>
      </c>
      <c r="T1155" s="63">
        <f>S1155*H1155</f>
        <v>0</v>
      </c>
      <c r="AR1155" s="258" t="s">
        <v>273</v>
      </c>
      <c r="AT1155" s="258" t="s">
        <v>157</v>
      </c>
      <c r="AU1155" s="258" t="s">
        <v>77</v>
      </c>
      <c r="AY1155" s="200" t="s">
        <v>155</v>
      </c>
      <c r="BE1155" s="259">
        <f>IF(N1155="základní",J1155,0)</f>
        <v>0</v>
      </c>
      <c r="BF1155" s="259">
        <f>IF(N1155="snížená",J1155,0)</f>
        <v>0</v>
      </c>
      <c r="BG1155" s="259">
        <f>IF(N1155="zákl. přenesená",J1155,0)</f>
        <v>0</v>
      </c>
      <c r="BH1155" s="259">
        <f>IF(N1155="sníž. přenesená",J1155,0)</f>
        <v>0</v>
      </c>
      <c r="BI1155" s="259">
        <f>IF(N1155="nulová",J1155,0)</f>
        <v>0</v>
      </c>
      <c r="BJ1155" s="200" t="s">
        <v>75</v>
      </c>
      <c r="BK1155" s="259">
        <f>ROUND(I1155*H1155,2)</f>
        <v>0</v>
      </c>
      <c r="BL1155" s="200" t="s">
        <v>273</v>
      </c>
      <c r="BM1155" s="258" t="s">
        <v>1621</v>
      </c>
    </row>
    <row r="1156" spans="2:65" s="204" customFormat="1" x14ac:dyDescent="0.2">
      <c r="B1156" s="203"/>
      <c r="D1156" s="64" t="s">
        <v>164</v>
      </c>
      <c r="F1156" s="65" t="s">
        <v>1622</v>
      </c>
      <c r="I1156" s="197"/>
      <c r="L1156" s="203"/>
      <c r="M1156" s="260"/>
      <c r="T1156" s="213"/>
      <c r="AT1156" s="200" t="s">
        <v>164</v>
      </c>
      <c r="AU1156" s="200" t="s">
        <v>77</v>
      </c>
    </row>
    <row r="1157" spans="2:65" s="204" customFormat="1" x14ac:dyDescent="0.2">
      <c r="B1157" s="203"/>
      <c r="D1157" s="66" t="s">
        <v>166</v>
      </c>
      <c r="F1157" s="67" t="s">
        <v>1623</v>
      </c>
      <c r="I1157" s="197"/>
      <c r="L1157" s="203"/>
      <c r="M1157" s="260"/>
      <c r="T1157" s="213"/>
      <c r="AT1157" s="200" t="s">
        <v>166</v>
      </c>
      <c r="AU1157" s="200" t="s">
        <v>77</v>
      </c>
    </row>
    <row r="1158" spans="2:65" s="69" customFormat="1" x14ac:dyDescent="0.2">
      <c r="B1158" s="68"/>
      <c r="D1158" s="64" t="s">
        <v>168</v>
      </c>
      <c r="E1158" s="70" t="s">
        <v>18</v>
      </c>
      <c r="F1158" s="71" t="s">
        <v>1613</v>
      </c>
      <c r="H1158" s="70" t="s">
        <v>18</v>
      </c>
      <c r="I1158" s="72"/>
      <c r="L1158" s="68"/>
      <c r="M1158" s="73"/>
      <c r="T1158" s="74"/>
      <c r="AT1158" s="70" t="s">
        <v>168</v>
      </c>
      <c r="AU1158" s="70" t="s">
        <v>77</v>
      </c>
      <c r="AV1158" s="69" t="s">
        <v>75</v>
      </c>
      <c r="AW1158" s="69" t="s">
        <v>29</v>
      </c>
      <c r="AX1158" s="69" t="s">
        <v>67</v>
      </c>
      <c r="AY1158" s="70" t="s">
        <v>155</v>
      </c>
    </row>
    <row r="1159" spans="2:65" s="69" customFormat="1" x14ac:dyDescent="0.2">
      <c r="B1159" s="68"/>
      <c r="D1159" s="64" t="s">
        <v>168</v>
      </c>
      <c r="E1159" s="70" t="s">
        <v>18</v>
      </c>
      <c r="F1159" s="71" t="s">
        <v>685</v>
      </c>
      <c r="H1159" s="70" t="s">
        <v>18</v>
      </c>
      <c r="I1159" s="72"/>
      <c r="L1159" s="68"/>
      <c r="M1159" s="73"/>
      <c r="T1159" s="74"/>
      <c r="AT1159" s="70" t="s">
        <v>168</v>
      </c>
      <c r="AU1159" s="70" t="s">
        <v>77</v>
      </c>
      <c r="AV1159" s="69" t="s">
        <v>75</v>
      </c>
      <c r="AW1159" s="69" t="s">
        <v>29</v>
      </c>
      <c r="AX1159" s="69" t="s">
        <v>67</v>
      </c>
      <c r="AY1159" s="70" t="s">
        <v>155</v>
      </c>
    </row>
    <row r="1160" spans="2:65" s="76" customFormat="1" x14ac:dyDescent="0.2">
      <c r="B1160" s="75"/>
      <c r="D1160" s="64" t="s">
        <v>168</v>
      </c>
      <c r="E1160" s="77" t="s">
        <v>18</v>
      </c>
      <c r="F1160" s="78" t="s">
        <v>1624</v>
      </c>
      <c r="H1160" s="79">
        <v>71.97</v>
      </c>
      <c r="I1160" s="80"/>
      <c r="L1160" s="75"/>
      <c r="M1160" s="81"/>
      <c r="T1160" s="82"/>
      <c r="AT1160" s="77" t="s">
        <v>168</v>
      </c>
      <c r="AU1160" s="77" t="s">
        <v>77</v>
      </c>
      <c r="AV1160" s="76" t="s">
        <v>77</v>
      </c>
      <c r="AW1160" s="76" t="s">
        <v>29</v>
      </c>
      <c r="AX1160" s="76" t="s">
        <v>67</v>
      </c>
      <c r="AY1160" s="77" t="s">
        <v>155</v>
      </c>
    </row>
    <row r="1161" spans="2:65" s="69" customFormat="1" x14ac:dyDescent="0.2">
      <c r="B1161" s="68"/>
      <c r="D1161" s="64" t="s">
        <v>168</v>
      </c>
      <c r="E1161" s="70" t="s">
        <v>18</v>
      </c>
      <c r="F1161" s="71" t="s">
        <v>687</v>
      </c>
      <c r="H1161" s="70" t="s">
        <v>18</v>
      </c>
      <c r="I1161" s="72"/>
      <c r="L1161" s="68"/>
      <c r="M1161" s="73"/>
      <c r="T1161" s="74"/>
      <c r="AT1161" s="70" t="s">
        <v>168</v>
      </c>
      <c r="AU1161" s="70" t="s">
        <v>77</v>
      </c>
      <c r="AV1161" s="69" t="s">
        <v>75</v>
      </c>
      <c r="AW1161" s="69" t="s">
        <v>29</v>
      </c>
      <c r="AX1161" s="69" t="s">
        <v>67</v>
      </c>
      <c r="AY1161" s="70" t="s">
        <v>155</v>
      </c>
    </row>
    <row r="1162" spans="2:65" s="76" customFormat="1" x14ac:dyDescent="0.2">
      <c r="B1162" s="75"/>
      <c r="D1162" s="64" t="s">
        <v>168</v>
      </c>
      <c r="E1162" s="77" t="s">
        <v>18</v>
      </c>
      <c r="F1162" s="78" t="s">
        <v>1625</v>
      </c>
      <c r="H1162" s="79">
        <v>323.02999999999997</v>
      </c>
      <c r="I1162" s="80"/>
      <c r="L1162" s="75"/>
      <c r="M1162" s="81"/>
      <c r="T1162" s="82"/>
      <c r="AT1162" s="77" t="s">
        <v>168</v>
      </c>
      <c r="AU1162" s="77" t="s">
        <v>77</v>
      </c>
      <c r="AV1162" s="76" t="s">
        <v>77</v>
      </c>
      <c r="AW1162" s="76" t="s">
        <v>29</v>
      </c>
      <c r="AX1162" s="76" t="s">
        <v>67</v>
      </c>
      <c r="AY1162" s="77" t="s">
        <v>155</v>
      </c>
    </row>
    <row r="1163" spans="2:65" s="84" customFormat="1" x14ac:dyDescent="0.2">
      <c r="B1163" s="83"/>
      <c r="D1163" s="64" t="s">
        <v>168</v>
      </c>
      <c r="E1163" s="85" t="s">
        <v>18</v>
      </c>
      <c r="F1163" s="86" t="s">
        <v>297</v>
      </c>
      <c r="H1163" s="87">
        <v>395</v>
      </c>
      <c r="I1163" s="88"/>
      <c r="L1163" s="83"/>
      <c r="M1163" s="89"/>
      <c r="T1163" s="90"/>
      <c r="AT1163" s="85" t="s">
        <v>168</v>
      </c>
      <c r="AU1163" s="85" t="s">
        <v>77</v>
      </c>
      <c r="AV1163" s="84" t="s">
        <v>162</v>
      </c>
      <c r="AW1163" s="84" t="s">
        <v>29</v>
      </c>
      <c r="AX1163" s="84" t="s">
        <v>75</v>
      </c>
      <c r="AY1163" s="85" t="s">
        <v>155</v>
      </c>
    </row>
    <row r="1164" spans="2:65" s="204" customFormat="1" ht="24.2" customHeight="1" x14ac:dyDescent="0.2">
      <c r="B1164" s="203"/>
      <c r="C1164" s="57" t="s">
        <v>1626</v>
      </c>
      <c r="D1164" s="57" t="s">
        <v>157</v>
      </c>
      <c r="E1164" s="58" t="s">
        <v>1627</v>
      </c>
      <c r="F1164" s="59" t="s">
        <v>1628</v>
      </c>
      <c r="G1164" s="60" t="s">
        <v>234</v>
      </c>
      <c r="H1164" s="61">
        <v>395</v>
      </c>
      <c r="I1164" s="62"/>
      <c r="J1164" s="61">
        <f>ROUND(I1164*H1164,2)</f>
        <v>0</v>
      </c>
      <c r="K1164" s="59" t="s">
        <v>161</v>
      </c>
      <c r="L1164" s="203"/>
      <c r="M1164" s="255" t="s">
        <v>18</v>
      </c>
      <c r="N1164" s="256" t="s">
        <v>38</v>
      </c>
      <c r="P1164" s="257">
        <f>O1164*H1164</f>
        <v>0</v>
      </c>
      <c r="Q1164" s="257">
        <v>1.4999999999999999E-2</v>
      </c>
      <c r="R1164" s="257">
        <f>Q1164*H1164</f>
        <v>5.9249999999999998</v>
      </c>
      <c r="S1164" s="257">
        <v>0</v>
      </c>
      <c r="T1164" s="63">
        <f>S1164*H1164</f>
        <v>0</v>
      </c>
      <c r="AR1164" s="258" t="s">
        <v>273</v>
      </c>
      <c r="AT1164" s="258" t="s">
        <v>157</v>
      </c>
      <c r="AU1164" s="258" t="s">
        <v>77</v>
      </c>
      <c r="AY1164" s="200" t="s">
        <v>155</v>
      </c>
      <c r="BE1164" s="259">
        <f>IF(N1164="základní",J1164,0)</f>
        <v>0</v>
      </c>
      <c r="BF1164" s="259">
        <f>IF(N1164="snížená",J1164,0)</f>
        <v>0</v>
      </c>
      <c r="BG1164" s="259">
        <f>IF(N1164="zákl. přenesená",J1164,0)</f>
        <v>0</v>
      </c>
      <c r="BH1164" s="259">
        <f>IF(N1164="sníž. přenesená",J1164,0)</f>
        <v>0</v>
      </c>
      <c r="BI1164" s="259">
        <f>IF(N1164="nulová",J1164,0)</f>
        <v>0</v>
      </c>
      <c r="BJ1164" s="200" t="s">
        <v>75</v>
      </c>
      <c r="BK1164" s="259">
        <f>ROUND(I1164*H1164,2)</f>
        <v>0</v>
      </c>
      <c r="BL1164" s="200" t="s">
        <v>273</v>
      </c>
      <c r="BM1164" s="258" t="s">
        <v>1629</v>
      </c>
    </row>
    <row r="1165" spans="2:65" s="204" customFormat="1" ht="19.5" x14ac:dyDescent="0.2">
      <c r="B1165" s="203"/>
      <c r="D1165" s="64" t="s">
        <v>164</v>
      </c>
      <c r="F1165" s="65" t="s">
        <v>1630</v>
      </c>
      <c r="I1165" s="197"/>
      <c r="L1165" s="203"/>
      <c r="M1165" s="260"/>
      <c r="T1165" s="213"/>
      <c r="AT1165" s="200" t="s">
        <v>164</v>
      </c>
      <c r="AU1165" s="200" t="s">
        <v>77</v>
      </c>
    </row>
    <row r="1166" spans="2:65" s="204" customFormat="1" x14ac:dyDescent="0.2">
      <c r="B1166" s="203"/>
      <c r="D1166" s="66" t="s">
        <v>166</v>
      </c>
      <c r="F1166" s="67" t="s">
        <v>1631</v>
      </c>
      <c r="I1166" s="197"/>
      <c r="L1166" s="203"/>
      <c r="M1166" s="260"/>
      <c r="T1166" s="213"/>
      <c r="AT1166" s="200" t="s">
        <v>166</v>
      </c>
      <c r="AU1166" s="200" t="s">
        <v>77</v>
      </c>
    </row>
    <row r="1167" spans="2:65" s="69" customFormat="1" x14ac:dyDescent="0.2">
      <c r="B1167" s="68"/>
      <c r="D1167" s="64" t="s">
        <v>168</v>
      </c>
      <c r="E1167" s="70" t="s">
        <v>18</v>
      </c>
      <c r="F1167" s="71" t="s">
        <v>1632</v>
      </c>
      <c r="H1167" s="70" t="s">
        <v>18</v>
      </c>
      <c r="I1167" s="72"/>
      <c r="L1167" s="68"/>
      <c r="M1167" s="73"/>
      <c r="T1167" s="74"/>
      <c r="AT1167" s="70" t="s">
        <v>168</v>
      </c>
      <c r="AU1167" s="70" t="s">
        <v>77</v>
      </c>
      <c r="AV1167" s="69" t="s">
        <v>75</v>
      </c>
      <c r="AW1167" s="69" t="s">
        <v>29</v>
      </c>
      <c r="AX1167" s="69" t="s">
        <v>67</v>
      </c>
      <c r="AY1167" s="70" t="s">
        <v>155</v>
      </c>
    </row>
    <row r="1168" spans="2:65" s="76" customFormat="1" x14ac:dyDescent="0.2">
      <c r="B1168" s="75"/>
      <c r="D1168" s="64" t="s">
        <v>168</v>
      </c>
      <c r="E1168" s="77" t="s">
        <v>18</v>
      </c>
      <c r="F1168" s="78" t="s">
        <v>1614</v>
      </c>
      <c r="H1168" s="79">
        <v>395</v>
      </c>
      <c r="I1168" s="80"/>
      <c r="L1168" s="75"/>
      <c r="M1168" s="81"/>
      <c r="T1168" s="82"/>
      <c r="AT1168" s="77" t="s">
        <v>168</v>
      </c>
      <c r="AU1168" s="77" t="s">
        <v>77</v>
      </c>
      <c r="AV1168" s="76" t="s">
        <v>77</v>
      </c>
      <c r="AW1168" s="76" t="s">
        <v>29</v>
      </c>
      <c r="AX1168" s="76" t="s">
        <v>75</v>
      </c>
      <c r="AY1168" s="77" t="s">
        <v>155</v>
      </c>
    </row>
    <row r="1169" spans="2:65" s="204" customFormat="1" ht="16.5" customHeight="1" x14ac:dyDescent="0.2">
      <c r="B1169" s="203"/>
      <c r="C1169" s="57" t="s">
        <v>1633</v>
      </c>
      <c r="D1169" s="57" t="s">
        <v>157</v>
      </c>
      <c r="E1169" s="58" t="s">
        <v>1634</v>
      </c>
      <c r="F1169" s="59" t="s">
        <v>1635</v>
      </c>
      <c r="G1169" s="60" t="s">
        <v>234</v>
      </c>
      <c r="H1169" s="61">
        <v>395</v>
      </c>
      <c r="I1169" s="62"/>
      <c r="J1169" s="61">
        <f>ROUND(I1169*H1169,2)</f>
        <v>0</v>
      </c>
      <c r="K1169" s="59" t="s">
        <v>161</v>
      </c>
      <c r="L1169" s="203"/>
      <c r="M1169" s="255" t="s">
        <v>18</v>
      </c>
      <c r="N1169" s="256" t="s">
        <v>38</v>
      </c>
      <c r="P1169" s="257">
        <f>O1169*H1169</f>
        <v>0</v>
      </c>
      <c r="Q1169" s="257">
        <v>2.9999999999999997E-4</v>
      </c>
      <c r="R1169" s="257">
        <f>Q1169*H1169</f>
        <v>0.11849999999999999</v>
      </c>
      <c r="S1169" s="257">
        <v>0</v>
      </c>
      <c r="T1169" s="63">
        <f>S1169*H1169</f>
        <v>0</v>
      </c>
      <c r="AR1169" s="258" t="s">
        <v>273</v>
      </c>
      <c r="AT1169" s="258" t="s">
        <v>157</v>
      </c>
      <c r="AU1169" s="258" t="s">
        <v>77</v>
      </c>
      <c r="AY1169" s="200" t="s">
        <v>155</v>
      </c>
      <c r="BE1169" s="259">
        <f>IF(N1169="základní",J1169,0)</f>
        <v>0</v>
      </c>
      <c r="BF1169" s="259">
        <f>IF(N1169="snížená",J1169,0)</f>
        <v>0</v>
      </c>
      <c r="BG1169" s="259">
        <f>IF(N1169="zákl. přenesená",J1169,0)</f>
        <v>0</v>
      </c>
      <c r="BH1169" s="259">
        <f>IF(N1169="sníž. přenesená",J1169,0)</f>
        <v>0</v>
      </c>
      <c r="BI1169" s="259">
        <f>IF(N1169="nulová",J1169,0)</f>
        <v>0</v>
      </c>
      <c r="BJ1169" s="200" t="s">
        <v>75</v>
      </c>
      <c r="BK1169" s="259">
        <f>ROUND(I1169*H1169,2)</f>
        <v>0</v>
      </c>
      <c r="BL1169" s="200" t="s">
        <v>273</v>
      </c>
      <c r="BM1169" s="258" t="s">
        <v>1636</v>
      </c>
    </row>
    <row r="1170" spans="2:65" s="204" customFormat="1" ht="19.5" x14ac:dyDescent="0.2">
      <c r="B1170" s="203"/>
      <c r="D1170" s="64" t="s">
        <v>164</v>
      </c>
      <c r="F1170" s="65" t="s">
        <v>1637</v>
      </c>
      <c r="I1170" s="197"/>
      <c r="L1170" s="203"/>
      <c r="M1170" s="260"/>
      <c r="T1170" s="213"/>
      <c r="AT1170" s="200" t="s">
        <v>164</v>
      </c>
      <c r="AU1170" s="200" t="s">
        <v>77</v>
      </c>
    </row>
    <row r="1171" spans="2:65" s="204" customFormat="1" x14ac:dyDescent="0.2">
      <c r="B1171" s="203"/>
      <c r="D1171" s="66" t="s">
        <v>166</v>
      </c>
      <c r="F1171" s="67" t="s">
        <v>1638</v>
      </c>
      <c r="I1171" s="197"/>
      <c r="L1171" s="203"/>
      <c r="M1171" s="260"/>
      <c r="T1171" s="213"/>
      <c r="AT1171" s="200" t="s">
        <v>166</v>
      </c>
      <c r="AU1171" s="200" t="s">
        <v>77</v>
      </c>
    </row>
    <row r="1172" spans="2:65" s="69" customFormat="1" x14ac:dyDescent="0.2">
      <c r="B1172" s="68"/>
      <c r="D1172" s="64" t="s">
        <v>168</v>
      </c>
      <c r="E1172" s="70" t="s">
        <v>18</v>
      </c>
      <c r="F1172" s="71" t="s">
        <v>1613</v>
      </c>
      <c r="H1172" s="70" t="s">
        <v>18</v>
      </c>
      <c r="I1172" s="72"/>
      <c r="L1172" s="68"/>
      <c r="M1172" s="73"/>
      <c r="T1172" s="74"/>
      <c r="AT1172" s="70" t="s">
        <v>168</v>
      </c>
      <c r="AU1172" s="70" t="s">
        <v>77</v>
      </c>
      <c r="AV1172" s="69" t="s">
        <v>75</v>
      </c>
      <c r="AW1172" s="69" t="s">
        <v>29</v>
      </c>
      <c r="AX1172" s="69" t="s">
        <v>67</v>
      </c>
      <c r="AY1172" s="70" t="s">
        <v>155</v>
      </c>
    </row>
    <row r="1173" spans="2:65" s="76" customFormat="1" x14ac:dyDescent="0.2">
      <c r="B1173" s="75"/>
      <c r="D1173" s="64" t="s">
        <v>168</v>
      </c>
      <c r="E1173" s="77" t="s">
        <v>18</v>
      </c>
      <c r="F1173" s="78" t="s">
        <v>1614</v>
      </c>
      <c r="H1173" s="79">
        <v>395</v>
      </c>
      <c r="I1173" s="80"/>
      <c r="L1173" s="75"/>
      <c r="M1173" s="81"/>
      <c r="T1173" s="82"/>
      <c r="AT1173" s="77" t="s">
        <v>168</v>
      </c>
      <c r="AU1173" s="77" t="s">
        <v>77</v>
      </c>
      <c r="AV1173" s="76" t="s">
        <v>77</v>
      </c>
      <c r="AW1173" s="76" t="s">
        <v>29</v>
      </c>
      <c r="AX1173" s="76" t="s">
        <v>75</v>
      </c>
      <c r="AY1173" s="77" t="s">
        <v>155</v>
      </c>
    </row>
    <row r="1174" spans="2:65" s="204" customFormat="1" ht="37.9" customHeight="1" x14ac:dyDescent="0.2">
      <c r="B1174" s="203"/>
      <c r="C1174" s="91" t="s">
        <v>1639</v>
      </c>
      <c r="D1174" s="91" t="s">
        <v>487</v>
      </c>
      <c r="E1174" s="92" t="s">
        <v>1640</v>
      </c>
      <c r="F1174" s="93" t="s">
        <v>1641</v>
      </c>
      <c r="G1174" s="94" t="s">
        <v>234</v>
      </c>
      <c r="H1174" s="95">
        <v>434.5</v>
      </c>
      <c r="I1174" s="96"/>
      <c r="J1174" s="95">
        <f>ROUND(I1174*H1174,2)</f>
        <v>0</v>
      </c>
      <c r="K1174" s="93" t="s">
        <v>161</v>
      </c>
      <c r="L1174" s="261"/>
      <c r="M1174" s="262" t="s">
        <v>18</v>
      </c>
      <c r="N1174" s="263" t="s">
        <v>38</v>
      </c>
      <c r="P1174" s="257">
        <f>O1174*H1174</f>
        <v>0</v>
      </c>
      <c r="Q1174" s="257">
        <v>2.7499999999999998E-3</v>
      </c>
      <c r="R1174" s="257">
        <f>Q1174*H1174</f>
        <v>1.1948749999999999</v>
      </c>
      <c r="S1174" s="257">
        <v>0</v>
      </c>
      <c r="T1174" s="63">
        <f>S1174*H1174</f>
        <v>0</v>
      </c>
      <c r="AR1174" s="258" t="s">
        <v>413</v>
      </c>
      <c r="AT1174" s="258" t="s">
        <v>487</v>
      </c>
      <c r="AU1174" s="258" t="s">
        <v>77</v>
      </c>
      <c r="AY1174" s="200" t="s">
        <v>155</v>
      </c>
      <c r="BE1174" s="259">
        <f>IF(N1174="základní",J1174,0)</f>
        <v>0</v>
      </c>
      <c r="BF1174" s="259">
        <f>IF(N1174="snížená",J1174,0)</f>
        <v>0</v>
      </c>
      <c r="BG1174" s="259">
        <f>IF(N1174="zákl. přenesená",J1174,0)</f>
        <v>0</v>
      </c>
      <c r="BH1174" s="259">
        <f>IF(N1174="sníž. přenesená",J1174,0)</f>
        <v>0</v>
      </c>
      <c r="BI1174" s="259">
        <f>IF(N1174="nulová",J1174,0)</f>
        <v>0</v>
      </c>
      <c r="BJ1174" s="200" t="s">
        <v>75</v>
      </c>
      <c r="BK1174" s="259">
        <f>ROUND(I1174*H1174,2)</f>
        <v>0</v>
      </c>
      <c r="BL1174" s="200" t="s">
        <v>273</v>
      </c>
      <c r="BM1174" s="258" t="s">
        <v>1642</v>
      </c>
    </row>
    <row r="1175" spans="2:65" s="204" customFormat="1" ht="19.5" x14ac:dyDescent="0.2">
      <c r="B1175" s="203"/>
      <c r="D1175" s="64" t="s">
        <v>164</v>
      </c>
      <c r="F1175" s="65" t="s">
        <v>1641</v>
      </c>
      <c r="I1175" s="197"/>
      <c r="L1175" s="203"/>
      <c r="M1175" s="260"/>
      <c r="T1175" s="213"/>
      <c r="AT1175" s="200" t="s">
        <v>164</v>
      </c>
      <c r="AU1175" s="200" t="s">
        <v>77</v>
      </c>
    </row>
    <row r="1176" spans="2:65" s="76" customFormat="1" x14ac:dyDescent="0.2">
      <c r="B1176" s="75"/>
      <c r="D1176" s="64" t="s">
        <v>168</v>
      </c>
      <c r="E1176" s="77" t="s">
        <v>18</v>
      </c>
      <c r="F1176" s="78" t="s">
        <v>1643</v>
      </c>
      <c r="H1176" s="79">
        <v>434.5</v>
      </c>
      <c r="I1176" s="80"/>
      <c r="L1176" s="75"/>
      <c r="M1176" s="81"/>
      <c r="T1176" s="82"/>
      <c r="AT1176" s="77" t="s">
        <v>168</v>
      </c>
      <c r="AU1176" s="77" t="s">
        <v>77</v>
      </c>
      <c r="AV1176" s="76" t="s">
        <v>77</v>
      </c>
      <c r="AW1176" s="76" t="s">
        <v>29</v>
      </c>
      <c r="AX1176" s="76" t="s">
        <v>75</v>
      </c>
      <c r="AY1176" s="77" t="s">
        <v>155</v>
      </c>
    </row>
    <row r="1177" spans="2:65" s="204" customFormat="1" ht="24.2" customHeight="1" x14ac:dyDescent="0.2">
      <c r="B1177" s="203"/>
      <c r="C1177" s="57" t="s">
        <v>1644</v>
      </c>
      <c r="D1177" s="57" t="s">
        <v>157</v>
      </c>
      <c r="E1177" s="58" t="s">
        <v>1645</v>
      </c>
      <c r="F1177" s="59" t="s">
        <v>1646</v>
      </c>
      <c r="G1177" s="60" t="s">
        <v>257</v>
      </c>
      <c r="H1177" s="61">
        <v>395</v>
      </c>
      <c r="I1177" s="62"/>
      <c r="J1177" s="61">
        <f>ROUND(I1177*H1177,2)</f>
        <v>0</v>
      </c>
      <c r="K1177" s="59" t="s">
        <v>161</v>
      </c>
      <c r="L1177" s="203"/>
      <c r="M1177" s="255" t="s">
        <v>18</v>
      </c>
      <c r="N1177" s="256" t="s">
        <v>38</v>
      </c>
      <c r="P1177" s="257">
        <f>O1177*H1177</f>
        <v>0</v>
      </c>
      <c r="Q1177" s="257">
        <v>0</v>
      </c>
      <c r="R1177" s="257">
        <f>Q1177*H1177</f>
        <v>0</v>
      </c>
      <c r="S1177" s="257">
        <v>0</v>
      </c>
      <c r="T1177" s="63">
        <f>S1177*H1177</f>
        <v>0</v>
      </c>
      <c r="AR1177" s="258" t="s">
        <v>273</v>
      </c>
      <c r="AT1177" s="258" t="s">
        <v>157</v>
      </c>
      <c r="AU1177" s="258" t="s">
        <v>77</v>
      </c>
      <c r="AY1177" s="200" t="s">
        <v>155</v>
      </c>
      <c r="BE1177" s="259">
        <f>IF(N1177="základní",J1177,0)</f>
        <v>0</v>
      </c>
      <c r="BF1177" s="259">
        <f>IF(N1177="snížená",J1177,0)</f>
        <v>0</v>
      </c>
      <c r="BG1177" s="259">
        <f>IF(N1177="zákl. přenesená",J1177,0)</f>
        <v>0</v>
      </c>
      <c r="BH1177" s="259">
        <f>IF(N1177="sníž. přenesená",J1177,0)</f>
        <v>0</v>
      </c>
      <c r="BI1177" s="259">
        <f>IF(N1177="nulová",J1177,0)</f>
        <v>0</v>
      </c>
      <c r="BJ1177" s="200" t="s">
        <v>75</v>
      </c>
      <c r="BK1177" s="259">
        <f>ROUND(I1177*H1177,2)</f>
        <v>0</v>
      </c>
      <c r="BL1177" s="200" t="s">
        <v>273</v>
      </c>
      <c r="BM1177" s="258" t="s">
        <v>1647</v>
      </c>
    </row>
    <row r="1178" spans="2:65" s="204" customFormat="1" x14ac:dyDescent="0.2">
      <c r="B1178" s="203"/>
      <c r="D1178" s="64" t="s">
        <v>164</v>
      </c>
      <c r="F1178" s="65" t="s">
        <v>1648</v>
      </c>
      <c r="I1178" s="197"/>
      <c r="L1178" s="203"/>
      <c r="M1178" s="260"/>
      <c r="T1178" s="213"/>
      <c r="AT1178" s="200" t="s">
        <v>164</v>
      </c>
      <c r="AU1178" s="200" t="s">
        <v>77</v>
      </c>
    </row>
    <row r="1179" spans="2:65" s="204" customFormat="1" x14ac:dyDescent="0.2">
      <c r="B1179" s="203"/>
      <c r="D1179" s="66" t="s">
        <v>166</v>
      </c>
      <c r="F1179" s="67" t="s">
        <v>1649</v>
      </c>
      <c r="I1179" s="197"/>
      <c r="L1179" s="203"/>
      <c r="M1179" s="260"/>
      <c r="T1179" s="213"/>
      <c r="AT1179" s="200" t="s">
        <v>166</v>
      </c>
      <c r="AU1179" s="200" t="s">
        <v>77</v>
      </c>
    </row>
    <row r="1180" spans="2:65" s="204" customFormat="1" ht="16.5" customHeight="1" x14ac:dyDescent="0.2">
      <c r="B1180" s="203"/>
      <c r="C1180" s="57" t="s">
        <v>1650</v>
      </c>
      <c r="D1180" s="57" t="s">
        <v>157</v>
      </c>
      <c r="E1180" s="58" t="s">
        <v>1651</v>
      </c>
      <c r="F1180" s="59" t="s">
        <v>1652</v>
      </c>
      <c r="G1180" s="60" t="s">
        <v>257</v>
      </c>
      <c r="H1180" s="61">
        <v>202</v>
      </c>
      <c r="I1180" s="62"/>
      <c r="J1180" s="61">
        <f>ROUND(I1180*H1180,2)</f>
        <v>0</v>
      </c>
      <c r="K1180" s="59" t="s">
        <v>161</v>
      </c>
      <c r="L1180" s="203"/>
      <c r="M1180" s="255" t="s">
        <v>18</v>
      </c>
      <c r="N1180" s="256" t="s">
        <v>38</v>
      </c>
      <c r="P1180" s="257">
        <f>O1180*H1180</f>
        <v>0</v>
      </c>
      <c r="Q1180" s="257">
        <v>1.0000000000000001E-5</v>
      </c>
      <c r="R1180" s="257">
        <f>Q1180*H1180</f>
        <v>2.0200000000000001E-3</v>
      </c>
      <c r="S1180" s="257">
        <v>0</v>
      </c>
      <c r="T1180" s="63">
        <f>S1180*H1180</f>
        <v>0</v>
      </c>
      <c r="AR1180" s="258" t="s">
        <v>273</v>
      </c>
      <c r="AT1180" s="258" t="s">
        <v>157</v>
      </c>
      <c r="AU1180" s="258" t="s">
        <v>77</v>
      </c>
      <c r="AY1180" s="200" t="s">
        <v>155</v>
      </c>
      <c r="BE1180" s="259">
        <f>IF(N1180="základní",J1180,0)</f>
        <v>0</v>
      </c>
      <c r="BF1180" s="259">
        <f>IF(N1180="snížená",J1180,0)</f>
        <v>0</v>
      </c>
      <c r="BG1180" s="259">
        <f>IF(N1180="zákl. přenesená",J1180,0)</f>
        <v>0</v>
      </c>
      <c r="BH1180" s="259">
        <f>IF(N1180="sníž. přenesená",J1180,0)</f>
        <v>0</v>
      </c>
      <c r="BI1180" s="259">
        <f>IF(N1180="nulová",J1180,0)</f>
        <v>0</v>
      </c>
      <c r="BJ1180" s="200" t="s">
        <v>75</v>
      </c>
      <c r="BK1180" s="259">
        <f>ROUND(I1180*H1180,2)</f>
        <v>0</v>
      </c>
      <c r="BL1180" s="200" t="s">
        <v>273</v>
      </c>
      <c r="BM1180" s="258" t="s">
        <v>1653</v>
      </c>
    </row>
    <row r="1181" spans="2:65" s="204" customFormat="1" x14ac:dyDescent="0.2">
      <c r="B1181" s="203"/>
      <c r="D1181" s="64" t="s">
        <v>164</v>
      </c>
      <c r="F1181" s="65" t="s">
        <v>1654</v>
      </c>
      <c r="I1181" s="197"/>
      <c r="L1181" s="203"/>
      <c r="M1181" s="260"/>
      <c r="T1181" s="213"/>
      <c r="AT1181" s="200" t="s">
        <v>164</v>
      </c>
      <c r="AU1181" s="200" t="s">
        <v>77</v>
      </c>
    </row>
    <row r="1182" spans="2:65" s="204" customFormat="1" x14ac:dyDescent="0.2">
      <c r="B1182" s="203"/>
      <c r="D1182" s="66" t="s">
        <v>166</v>
      </c>
      <c r="F1182" s="67" t="s">
        <v>1655</v>
      </c>
      <c r="I1182" s="197"/>
      <c r="L1182" s="203"/>
      <c r="M1182" s="260"/>
      <c r="T1182" s="213"/>
      <c r="AT1182" s="200" t="s">
        <v>166</v>
      </c>
      <c r="AU1182" s="200" t="s">
        <v>77</v>
      </c>
    </row>
    <row r="1183" spans="2:65" s="69" customFormat="1" x14ac:dyDescent="0.2">
      <c r="B1183" s="68"/>
      <c r="D1183" s="64" t="s">
        <v>168</v>
      </c>
      <c r="E1183" s="70" t="s">
        <v>18</v>
      </c>
      <c r="F1183" s="71" t="s">
        <v>1613</v>
      </c>
      <c r="H1183" s="70" t="s">
        <v>18</v>
      </c>
      <c r="I1183" s="72"/>
      <c r="L1183" s="68"/>
      <c r="M1183" s="73"/>
      <c r="T1183" s="74"/>
      <c r="AT1183" s="70" t="s">
        <v>168</v>
      </c>
      <c r="AU1183" s="70" t="s">
        <v>77</v>
      </c>
      <c r="AV1183" s="69" t="s">
        <v>75</v>
      </c>
      <c r="AW1183" s="69" t="s">
        <v>29</v>
      </c>
      <c r="AX1183" s="69" t="s">
        <v>67</v>
      </c>
      <c r="AY1183" s="70" t="s">
        <v>155</v>
      </c>
    </row>
    <row r="1184" spans="2:65" s="69" customFormat="1" x14ac:dyDescent="0.2">
      <c r="B1184" s="68"/>
      <c r="D1184" s="64" t="s">
        <v>168</v>
      </c>
      <c r="E1184" s="70" t="s">
        <v>18</v>
      </c>
      <c r="F1184" s="71" t="s">
        <v>685</v>
      </c>
      <c r="H1184" s="70" t="s">
        <v>18</v>
      </c>
      <c r="I1184" s="72"/>
      <c r="L1184" s="68"/>
      <c r="M1184" s="73"/>
      <c r="T1184" s="74"/>
      <c r="AT1184" s="70" t="s">
        <v>168</v>
      </c>
      <c r="AU1184" s="70" t="s">
        <v>77</v>
      </c>
      <c r="AV1184" s="69" t="s">
        <v>75</v>
      </c>
      <c r="AW1184" s="69" t="s">
        <v>29</v>
      </c>
      <c r="AX1184" s="69" t="s">
        <v>67</v>
      </c>
      <c r="AY1184" s="70" t="s">
        <v>155</v>
      </c>
    </row>
    <row r="1185" spans="2:65" s="76" customFormat="1" x14ac:dyDescent="0.2">
      <c r="B1185" s="75"/>
      <c r="D1185" s="64" t="s">
        <v>168</v>
      </c>
      <c r="E1185" s="77" t="s">
        <v>18</v>
      </c>
      <c r="F1185" s="78" t="s">
        <v>1656</v>
      </c>
      <c r="H1185" s="79">
        <v>42.2</v>
      </c>
      <c r="I1185" s="80"/>
      <c r="L1185" s="75"/>
      <c r="M1185" s="81"/>
      <c r="T1185" s="82"/>
      <c r="AT1185" s="77" t="s">
        <v>168</v>
      </c>
      <c r="AU1185" s="77" t="s">
        <v>77</v>
      </c>
      <c r="AV1185" s="76" t="s">
        <v>77</v>
      </c>
      <c r="AW1185" s="76" t="s">
        <v>29</v>
      </c>
      <c r="AX1185" s="76" t="s">
        <v>67</v>
      </c>
      <c r="AY1185" s="77" t="s">
        <v>155</v>
      </c>
    </row>
    <row r="1186" spans="2:65" s="69" customFormat="1" x14ac:dyDescent="0.2">
      <c r="B1186" s="68"/>
      <c r="D1186" s="64" t="s">
        <v>168</v>
      </c>
      <c r="E1186" s="70" t="s">
        <v>18</v>
      </c>
      <c r="F1186" s="71" t="s">
        <v>687</v>
      </c>
      <c r="H1186" s="70" t="s">
        <v>18</v>
      </c>
      <c r="I1186" s="72"/>
      <c r="L1186" s="68"/>
      <c r="M1186" s="73"/>
      <c r="T1186" s="74"/>
      <c r="AT1186" s="70" t="s">
        <v>168</v>
      </c>
      <c r="AU1186" s="70" t="s">
        <v>77</v>
      </c>
      <c r="AV1186" s="69" t="s">
        <v>75</v>
      </c>
      <c r="AW1186" s="69" t="s">
        <v>29</v>
      </c>
      <c r="AX1186" s="69" t="s">
        <v>67</v>
      </c>
      <c r="AY1186" s="70" t="s">
        <v>155</v>
      </c>
    </row>
    <row r="1187" spans="2:65" s="76" customFormat="1" x14ac:dyDescent="0.2">
      <c r="B1187" s="75"/>
      <c r="D1187" s="64" t="s">
        <v>168</v>
      </c>
      <c r="E1187" s="77" t="s">
        <v>18</v>
      </c>
      <c r="F1187" s="78" t="s">
        <v>1657</v>
      </c>
      <c r="H1187" s="79">
        <v>159.80000000000001</v>
      </c>
      <c r="I1187" s="80"/>
      <c r="L1187" s="75"/>
      <c r="M1187" s="81"/>
      <c r="T1187" s="82"/>
      <c r="AT1187" s="77" t="s">
        <v>168</v>
      </c>
      <c r="AU1187" s="77" t="s">
        <v>77</v>
      </c>
      <c r="AV1187" s="76" t="s">
        <v>77</v>
      </c>
      <c r="AW1187" s="76" t="s">
        <v>29</v>
      </c>
      <c r="AX1187" s="76" t="s">
        <v>67</v>
      </c>
      <c r="AY1187" s="77" t="s">
        <v>155</v>
      </c>
    </row>
    <row r="1188" spans="2:65" s="84" customFormat="1" x14ac:dyDescent="0.2">
      <c r="B1188" s="83"/>
      <c r="D1188" s="64" t="s">
        <v>168</v>
      </c>
      <c r="E1188" s="85" t="s">
        <v>18</v>
      </c>
      <c r="F1188" s="86" t="s">
        <v>297</v>
      </c>
      <c r="H1188" s="87">
        <v>202</v>
      </c>
      <c r="I1188" s="88"/>
      <c r="L1188" s="83"/>
      <c r="M1188" s="89"/>
      <c r="T1188" s="90"/>
      <c r="AT1188" s="85" t="s">
        <v>168</v>
      </c>
      <c r="AU1188" s="85" t="s">
        <v>77</v>
      </c>
      <c r="AV1188" s="84" t="s">
        <v>162</v>
      </c>
      <c r="AW1188" s="84" t="s">
        <v>29</v>
      </c>
      <c r="AX1188" s="84" t="s">
        <v>75</v>
      </c>
      <c r="AY1188" s="85" t="s">
        <v>155</v>
      </c>
    </row>
    <row r="1189" spans="2:65" s="204" customFormat="1" ht="16.5" customHeight="1" x14ac:dyDescent="0.2">
      <c r="B1189" s="203"/>
      <c r="C1189" s="91" t="s">
        <v>1658</v>
      </c>
      <c r="D1189" s="91" t="s">
        <v>487</v>
      </c>
      <c r="E1189" s="92" t="s">
        <v>1659</v>
      </c>
      <c r="F1189" s="93" t="s">
        <v>1660</v>
      </c>
      <c r="G1189" s="94" t="s">
        <v>257</v>
      </c>
      <c r="H1189" s="95">
        <v>206.04</v>
      </c>
      <c r="I1189" s="96"/>
      <c r="J1189" s="95">
        <f>ROUND(I1189*H1189,2)</f>
        <v>0</v>
      </c>
      <c r="K1189" s="93" t="s">
        <v>161</v>
      </c>
      <c r="L1189" s="261"/>
      <c r="M1189" s="262" t="s">
        <v>18</v>
      </c>
      <c r="N1189" s="263" t="s">
        <v>38</v>
      </c>
      <c r="P1189" s="257">
        <f>O1189*H1189</f>
        <v>0</v>
      </c>
      <c r="Q1189" s="257">
        <v>2.9999999999999997E-4</v>
      </c>
      <c r="R1189" s="257">
        <f>Q1189*H1189</f>
        <v>6.1811999999999992E-2</v>
      </c>
      <c r="S1189" s="257">
        <v>0</v>
      </c>
      <c r="T1189" s="63">
        <f>S1189*H1189</f>
        <v>0</v>
      </c>
      <c r="AR1189" s="258" t="s">
        <v>413</v>
      </c>
      <c r="AT1189" s="258" t="s">
        <v>487</v>
      </c>
      <c r="AU1189" s="258" t="s">
        <v>77</v>
      </c>
      <c r="AY1189" s="200" t="s">
        <v>155</v>
      </c>
      <c r="BE1189" s="259">
        <f>IF(N1189="základní",J1189,0)</f>
        <v>0</v>
      </c>
      <c r="BF1189" s="259">
        <f>IF(N1189="snížená",J1189,0)</f>
        <v>0</v>
      </c>
      <c r="BG1189" s="259">
        <f>IF(N1189="zákl. přenesená",J1189,0)</f>
        <v>0</v>
      </c>
      <c r="BH1189" s="259">
        <f>IF(N1189="sníž. přenesená",J1189,0)</f>
        <v>0</v>
      </c>
      <c r="BI1189" s="259">
        <f>IF(N1189="nulová",J1189,0)</f>
        <v>0</v>
      </c>
      <c r="BJ1189" s="200" t="s">
        <v>75</v>
      </c>
      <c r="BK1189" s="259">
        <f>ROUND(I1189*H1189,2)</f>
        <v>0</v>
      </c>
      <c r="BL1189" s="200" t="s">
        <v>273</v>
      </c>
      <c r="BM1189" s="258" t="s">
        <v>1661</v>
      </c>
    </row>
    <row r="1190" spans="2:65" s="204" customFormat="1" x14ac:dyDescent="0.2">
      <c r="B1190" s="203"/>
      <c r="D1190" s="64" t="s">
        <v>164</v>
      </c>
      <c r="F1190" s="65" t="s">
        <v>1660</v>
      </c>
      <c r="I1190" s="197"/>
      <c r="L1190" s="203"/>
      <c r="M1190" s="260"/>
      <c r="T1190" s="213"/>
      <c r="AT1190" s="200" t="s">
        <v>164</v>
      </c>
      <c r="AU1190" s="200" t="s">
        <v>77</v>
      </c>
    </row>
    <row r="1191" spans="2:65" s="76" customFormat="1" x14ac:dyDescent="0.2">
      <c r="B1191" s="75"/>
      <c r="D1191" s="64" t="s">
        <v>168</v>
      </c>
      <c r="E1191" s="77" t="s">
        <v>18</v>
      </c>
      <c r="F1191" s="78" t="s">
        <v>1662</v>
      </c>
      <c r="H1191" s="79">
        <v>206.04</v>
      </c>
      <c r="I1191" s="80"/>
      <c r="L1191" s="75"/>
      <c r="M1191" s="81"/>
      <c r="T1191" s="82"/>
      <c r="AT1191" s="77" t="s">
        <v>168</v>
      </c>
      <c r="AU1191" s="77" t="s">
        <v>77</v>
      </c>
      <c r="AV1191" s="76" t="s">
        <v>77</v>
      </c>
      <c r="AW1191" s="76" t="s">
        <v>29</v>
      </c>
      <c r="AX1191" s="76" t="s">
        <v>75</v>
      </c>
      <c r="AY1191" s="77" t="s">
        <v>155</v>
      </c>
    </row>
    <row r="1192" spans="2:65" s="204" customFormat="1" ht="24.2" customHeight="1" x14ac:dyDescent="0.2">
      <c r="B1192" s="203"/>
      <c r="C1192" s="57" t="s">
        <v>1663</v>
      </c>
      <c r="D1192" s="57" t="s">
        <v>157</v>
      </c>
      <c r="E1192" s="58" t="s">
        <v>1664</v>
      </c>
      <c r="F1192" s="59" t="s">
        <v>1665</v>
      </c>
      <c r="G1192" s="60" t="s">
        <v>209</v>
      </c>
      <c r="H1192" s="61">
        <v>7.31</v>
      </c>
      <c r="I1192" s="62"/>
      <c r="J1192" s="61">
        <f>ROUND(I1192*H1192,2)</f>
        <v>0</v>
      </c>
      <c r="K1192" s="59" t="s">
        <v>161</v>
      </c>
      <c r="L1192" s="203"/>
      <c r="M1192" s="255" t="s">
        <v>18</v>
      </c>
      <c r="N1192" s="256" t="s">
        <v>38</v>
      </c>
      <c r="P1192" s="257">
        <f>O1192*H1192</f>
        <v>0</v>
      </c>
      <c r="Q1192" s="257">
        <v>0</v>
      </c>
      <c r="R1192" s="257">
        <f>Q1192*H1192</f>
        <v>0</v>
      </c>
      <c r="S1192" s="257">
        <v>0</v>
      </c>
      <c r="T1192" s="63">
        <f>S1192*H1192</f>
        <v>0</v>
      </c>
      <c r="AR1192" s="258" t="s">
        <v>273</v>
      </c>
      <c r="AT1192" s="258" t="s">
        <v>157</v>
      </c>
      <c r="AU1192" s="258" t="s">
        <v>77</v>
      </c>
      <c r="AY1192" s="200" t="s">
        <v>155</v>
      </c>
      <c r="BE1192" s="259">
        <f>IF(N1192="základní",J1192,0)</f>
        <v>0</v>
      </c>
      <c r="BF1192" s="259">
        <f>IF(N1192="snížená",J1192,0)</f>
        <v>0</v>
      </c>
      <c r="BG1192" s="259">
        <f>IF(N1192="zákl. přenesená",J1192,0)</f>
        <v>0</v>
      </c>
      <c r="BH1192" s="259">
        <f>IF(N1192="sníž. přenesená",J1192,0)</f>
        <v>0</v>
      </c>
      <c r="BI1192" s="259">
        <f>IF(N1192="nulová",J1192,0)</f>
        <v>0</v>
      </c>
      <c r="BJ1192" s="200" t="s">
        <v>75</v>
      </c>
      <c r="BK1192" s="259">
        <f>ROUND(I1192*H1192,2)</f>
        <v>0</v>
      </c>
      <c r="BL1192" s="200" t="s">
        <v>273</v>
      </c>
      <c r="BM1192" s="258" t="s">
        <v>1666</v>
      </c>
    </row>
    <row r="1193" spans="2:65" s="204" customFormat="1" ht="29.25" x14ac:dyDescent="0.2">
      <c r="B1193" s="203"/>
      <c r="D1193" s="64" t="s">
        <v>164</v>
      </c>
      <c r="F1193" s="65" t="s">
        <v>1667</v>
      </c>
      <c r="I1193" s="197"/>
      <c r="L1193" s="203"/>
      <c r="M1193" s="260"/>
      <c r="T1193" s="213"/>
      <c r="AT1193" s="200" t="s">
        <v>164</v>
      </c>
      <c r="AU1193" s="200" t="s">
        <v>77</v>
      </c>
    </row>
    <row r="1194" spans="2:65" s="204" customFormat="1" x14ac:dyDescent="0.2">
      <c r="B1194" s="203"/>
      <c r="D1194" s="66" t="s">
        <v>166</v>
      </c>
      <c r="F1194" s="67" t="s">
        <v>1668</v>
      </c>
      <c r="I1194" s="197"/>
      <c r="L1194" s="203"/>
      <c r="M1194" s="260"/>
      <c r="T1194" s="213"/>
      <c r="AT1194" s="200" t="s">
        <v>166</v>
      </c>
      <c r="AU1194" s="200" t="s">
        <v>77</v>
      </c>
    </row>
    <row r="1195" spans="2:65" s="247" customFormat="1" ht="22.9" customHeight="1" x14ac:dyDescent="0.2">
      <c r="B1195" s="246"/>
      <c r="D1195" s="54" t="s">
        <v>66</v>
      </c>
      <c r="E1195" s="56" t="s">
        <v>1669</v>
      </c>
      <c r="F1195" s="56" t="s">
        <v>1670</v>
      </c>
      <c r="I1195" s="196"/>
      <c r="J1195" s="254">
        <f>BK1195</f>
        <v>0</v>
      </c>
      <c r="L1195" s="246"/>
      <c r="M1195" s="249"/>
      <c r="P1195" s="250">
        <f>SUM(P1196:P1242)</f>
        <v>0</v>
      </c>
      <c r="R1195" s="250">
        <f>SUM(R1196:R1242)</f>
        <v>1.3809104000000001</v>
      </c>
      <c r="T1195" s="251">
        <f>SUM(T1196:T1242)</f>
        <v>0</v>
      </c>
      <c r="AR1195" s="54" t="s">
        <v>77</v>
      </c>
      <c r="AT1195" s="252" t="s">
        <v>66</v>
      </c>
      <c r="AU1195" s="252" t="s">
        <v>75</v>
      </c>
      <c r="AY1195" s="54" t="s">
        <v>155</v>
      </c>
      <c r="BK1195" s="253">
        <f>SUM(BK1196:BK1242)</f>
        <v>0</v>
      </c>
    </row>
    <row r="1196" spans="2:65" s="204" customFormat="1" ht="33" customHeight="1" x14ac:dyDescent="0.2">
      <c r="B1196" s="203"/>
      <c r="C1196" s="57" t="s">
        <v>1671</v>
      </c>
      <c r="D1196" s="57" t="s">
        <v>157</v>
      </c>
      <c r="E1196" s="58" t="s">
        <v>1672</v>
      </c>
      <c r="F1196" s="59" t="s">
        <v>1673</v>
      </c>
      <c r="G1196" s="60" t="s">
        <v>234</v>
      </c>
      <c r="H1196" s="61">
        <v>70</v>
      </c>
      <c r="I1196" s="62"/>
      <c r="J1196" s="61">
        <f>ROUND(I1196*H1196,2)</f>
        <v>0</v>
      </c>
      <c r="K1196" s="59" t="s">
        <v>161</v>
      </c>
      <c r="L1196" s="203"/>
      <c r="M1196" s="255" t="s">
        <v>18</v>
      </c>
      <c r="N1196" s="256" t="s">
        <v>38</v>
      </c>
      <c r="P1196" s="257">
        <f>O1196*H1196</f>
        <v>0</v>
      </c>
      <c r="Q1196" s="257">
        <v>5.1999999999999998E-3</v>
      </c>
      <c r="R1196" s="257">
        <f>Q1196*H1196</f>
        <v>0.36399999999999999</v>
      </c>
      <c r="S1196" s="257">
        <v>0</v>
      </c>
      <c r="T1196" s="63">
        <f>S1196*H1196</f>
        <v>0</v>
      </c>
      <c r="AR1196" s="258" t="s">
        <v>273</v>
      </c>
      <c r="AT1196" s="258" t="s">
        <v>157</v>
      </c>
      <c r="AU1196" s="258" t="s">
        <v>77</v>
      </c>
      <c r="AY1196" s="200" t="s">
        <v>155</v>
      </c>
      <c r="BE1196" s="259">
        <f>IF(N1196="základní",J1196,0)</f>
        <v>0</v>
      </c>
      <c r="BF1196" s="259">
        <f>IF(N1196="snížená",J1196,0)</f>
        <v>0</v>
      </c>
      <c r="BG1196" s="259">
        <f>IF(N1196="zákl. přenesená",J1196,0)</f>
        <v>0</v>
      </c>
      <c r="BH1196" s="259">
        <f>IF(N1196="sníž. přenesená",J1196,0)</f>
        <v>0</v>
      </c>
      <c r="BI1196" s="259">
        <f>IF(N1196="nulová",J1196,0)</f>
        <v>0</v>
      </c>
      <c r="BJ1196" s="200" t="s">
        <v>75</v>
      </c>
      <c r="BK1196" s="259">
        <f>ROUND(I1196*H1196,2)</f>
        <v>0</v>
      </c>
      <c r="BL1196" s="200" t="s">
        <v>273</v>
      </c>
      <c r="BM1196" s="258" t="s">
        <v>1674</v>
      </c>
    </row>
    <row r="1197" spans="2:65" s="204" customFormat="1" ht="19.5" x14ac:dyDescent="0.2">
      <c r="B1197" s="203"/>
      <c r="D1197" s="64" t="s">
        <v>164</v>
      </c>
      <c r="F1197" s="65" t="s">
        <v>1675</v>
      </c>
      <c r="I1197" s="197"/>
      <c r="L1197" s="203"/>
      <c r="M1197" s="260"/>
      <c r="T1197" s="213"/>
      <c r="AT1197" s="200" t="s">
        <v>164</v>
      </c>
      <c r="AU1197" s="200" t="s">
        <v>77</v>
      </c>
    </row>
    <row r="1198" spans="2:65" s="204" customFormat="1" x14ac:dyDescent="0.2">
      <c r="B1198" s="203"/>
      <c r="D1198" s="66" t="s">
        <v>166</v>
      </c>
      <c r="F1198" s="67" t="s">
        <v>1676</v>
      </c>
      <c r="I1198" s="197"/>
      <c r="L1198" s="203"/>
      <c r="M1198" s="260"/>
      <c r="T1198" s="213"/>
      <c r="AT1198" s="200" t="s">
        <v>166</v>
      </c>
      <c r="AU1198" s="200" t="s">
        <v>77</v>
      </c>
    </row>
    <row r="1199" spans="2:65" s="69" customFormat="1" x14ac:dyDescent="0.2">
      <c r="B1199" s="68"/>
      <c r="D1199" s="64" t="s">
        <v>168</v>
      </c>
      <c r="E1199" s="70" t="s">
        <v>18</v>
      </c>
      <c r="F1199" s="71" t="s">
        <v>1677</v>
      </c>
      <c r="H1199" s="70" t="s">
        <v>18</v>
      </c>
      <c r="I1199" s="72"/>
      <c r="L1199" s="68"/>
      <c r="M1199" s="73"/>
      <c r="T1199" s="74"/>
      <c r="AT1199" s="70" t="s">
        <v>168</v>
      </c>
      <c r="AU1199" s="70" t="s">
        <v>77</v>
      </c>
      <c r="AV1199" s="69" t="s">
        <v>75</v>
      </c>
      <c r="AW1199" s="69" t="s">
        <v>29</v>
      </c>
      <c r="AX1199" s="69" t="s">
        <v>67</v>
      </c>
      <c r="AY1199" s="70" t="s">
        <v>155</v>
      </c>
    </row>
    <row r="1200" spans="2:65" s="76" customFormat="1" x14ac:dyDescent="0.2">
      <c r="B1200" s="75"/>
      <c r="D1200" s="64" t="s">
        <v>168</v>
      </c>
      <c r="E1200" s="77" t="s">
        <v>18</v>
      </c>
      <c r="F1200" s="78" t="s">
        <v>1678</v>
      </c>
      <c r="H1200" s="79">
        <v>16.739999999999998</v>
      </c>
      <c r="I1200" s="80"/>
      <c r="L1200" s="75"/>
      <c r="M1200" s="81"/>
      <c r="T1200" s="82"/>
      <c r="AT1200" s="77" t="s">
        <v>168</v>
      </c>
      <c r="AU1200" s="77" t="s">
        <v>77</v>
      </c>
      <c r="AV1200" s="76" t="s">
        <v>77</v>
      </c>
      <c r="AW1200" s="76" t="s">
        <v>29</v>
      </c>
      <c r="AX1200" s="76" t="s">
        <v>67</v>
      </c>
      <c r="AY1200" s="77" t="s">
        <v>155</v>
      </c>
    </row>
    <row r="1201" spans="2:65" s="69" customFormat="1" x14ac:dyDescent="0.2">
      <c r="B1201" s="68"/>
      <c r="D1201" s="64" t="s">
        <v>168</v>
      </c>
      <c r="E1201" s="70" t="s">
        <v>18</v>
      </c>
      <c r="F1201" s="71" t="s">
        <v>685</v>
      </c>
      <c r="H1201" s="70" t="s">
        <v>18</v>
      </c>
      <c r="I1201" s="72"/>
      <c r="L1201" s="68"/>
      <c r="M1201" s="73"/>
      <c r="T1201" s="74"/>
      <c r="AT1201" s="70" t="s">
        <v>168</v>
      </c>
      <c r="AU1201" s="70" t="s">
        <v>77</v>
      </c>
      <c r="AV1201" s="69" t="s">
        <v>75</v>
      </c>
      <c r="AW1201" s="69" t="s">
        <v>29</v>
      </c>
      <c r="AX1201" s="69" t="s">
        <v>67</v>
      </c>
      <c r="AY1201" s="70" t="s">
        <v>155</v>
      </c>
    </row>
    <row r="1202" spans="2:65" s="76" customFormat="1" x14ac:dyDescent="0.2">
      <c r="B1202" s="75"/>
      <c r="D1202" s="64" t="s">
        <v>168</v>
      </c>
      <c r="E1202" s="77" t="s">
        <v>18</v>
      </c>
      <c r="F1202" s="78" t="s">
        <v>1679</v>
      </c>
      <c r="H1202" s="79">
        <v>7.2</v>
      </c>
      <c r="I1202" s="80"/>
      <c r="L1202" s="75"/>
      <c r="M1202" s="81"/>
      <c r="T1202" s="82"/>
      <c r="AT1202" s="77" t="s">
        <v>168</v>
      </c>
      <c r="AU1202" s="77" t="s">
        <v>77</v>
      </c>
      <c r="AV1202" s="76" t="s">
        <v>77</v>
      </c>
      <c r="AW1202" s="76" t="s">
        <v>29</v>
      </c>
      <c r="AX1202" s="76" t="s">
        <v>67</v>
      </c>
      <c r="AY1202" s="77" t="s">
        <v>155</v>
      </c>
    </row>
    <row r="1203" spans="2:65" s="76" customFormat="1" x14ac:dyDescent="0.2">
      <c r="B1203" s="75"/>
      <c r="D1203" s="64" t="s">
        <v>168</v>
      </c>
      <c r="E1203" s="77" t="s">
        <v>18</v>
      </c>
      <c r="F1203" s="78" t="s">
        <v>1680</v>
      </c>
      <c r="H1203" s="79">
        <v>17.04</v>
      </c>
      <c r="I1203" s="80"/>
      <c r="L1203" s="75"/>
      <c r="M1203" s="81"/>
      <c r="T1203" s="82"/>
      <c r="AT1203" s="77" t="s">
        <v>168</v>
      </c>
      <c r="AU1203" s="77" t="s">
        <v>77</v>
      </c>
      <c r="AV1203" s="76" t="s">
        <v>77</v>
      </c>
      <c r="AW1203" s="76" t="s">
        <v>29</v>
      </c>
      <c r="AX1203" s="76" t="s">
        <v>67</v>
      </c>
      <c r="AY1203" s="77" t="s">
        <v>155</v>
      </c>
    </row>
    <row r="1204" spans="2:65" s="69" customFormat="1" x14ac:dyDescent="0.2">
      <c r="B1204" s="68"/>
      <c r="D1204" s="64" t="s">
        <v>168</v>
      </c>
      <c r="E1204" s="70" t="s">
        <v>18</v>
      </c>
      <c r="F1204" s="71" t="s">
        <v>326</v>
      </c>
      <c r="H1204" s="70" t="s">
        <v>18</v>
      </c>
      <c r="I1204" s="72"/>
      <c r="L1204" s="68"/>
      <c r="M1204" s="73"/>
      <c r="T1204" s="74"/>
      <c r="AT1204" s="70" t="s">
        <v>168</v>
      </c>
      <c r="AU1204" s="70" t="s">
        <v>77</v>
      </c>
      <c r="AV1204" s="69" t="s">
        <v>75</v>
      </c>
      <c r="AW1204" s="69" t="s">
        <v>29</v>
      </c>
      <c r="AX1204" s="69" t="s">
        <v>67</v>
      </c>
      <c r="AY1204" s="70" t="s">
        <v>155</v>
      </c>
    </row>
    <row r="1205" spans="2:65" s="76" customFormat="1" x14ac:dyDescent="0.2">
      <c r="B1205" s="75"/>
      <c r="D1205" s="64" t="s">
        <v>168</v>
      </c>
      <c r="E1205" s="77" t="s">
        <v>18</v>
      </c>
      <c r="F1205" s="78" t="s">
        <v>1681</v>
      </c>
      <c r="H1205" s="79">
        <v>29.02</v>
      </c>
      <c r="I1205" s="80"/>
      <c r="L1205" s="75"/>
      <c r="M1205" s="81"/>
      <c r="T1205" s="82"/>
      <c r="AT1205" s="77" t="s">
        <v>168</v>
      </c>
      <c r="AU1205" s="77" t="s">
        <v>77</v>
      </c>
      <c r="AV1205" s="76" t="s">
        <v>77</v>
      </c>
      <c r="AW1205" s="76" t="s">
        <v>29</v>
      </c>
      <c r="AX1205" s="76" t="s">
        <v>67</v>
      </c>
      <c r="AY1205" s="77" t="s">
        <v>155</v>
      </c>
    </row>
    <row r="1206" spans="2:65" s="84" customFormat="1" x14ac:dyDescent="0.2">
      <c r="B1206" s="83"/>
      <c r="D1206" s="64" t="s">
        <v>168</v>
      </c>
      <c r="E1206" s="85" t="s">
        <v>18</v>
      </c>
      <c r="F1206" s="86" t="s">
        <v>297</v>
      </c>
      <c r="H1206" s="87">
        <v>70</v>
      </c>
      <c r="I1206" s="88"/>
      <c r="L1206" s="83"/>
      <c r="M1206" s="89"/>
      <c r="T1206" s="90"/>
      <c r="AT1206" s="85" t="s">
        <v>168</v>
      </c>
      <c r="AU1206" s="85" t="s">
        <v>77</v>
      </c>
      <c r="AV1206" s="84" t="s">
        <v>162</v>
      </c>
      <c r="AW1206" s="84" t="s">
        <v>29</v>
      </c>
      <c r="AX1206" s="84" t="s">
        <v>75</v>
      </c>
      <c r="AY1206" s="85" t="s">
        <v>155</v>
      </c>
    </row>
    <row r="1207" spans="2:65" s="204" customFormat="1" ht="16.5" customHeight="1" x14ac:dyDescent="0.2">
      <c r="B1207" s="203"/>
      <c r="C1207" s="91" t="s">
        <v>1682</v>
      </c>
      <c r="D1207" s="91" t="s">
        <v>487</v>
      </c>
      <c r="E1207" s="92" t="s">
        <v>1683</v>
      </c>
      <c r="F1207" s="93" t="s">
        <v>1684</v>
      </c>
      <c r="G1207" s="94" t="s">
        <v>234</v>
      </c>
      <c r="H1207" s="95">
        <v>77</v>
      </c>
      <c r="I1207" s="96"/>
      <c r="J1207" s="95">
        <f>ROUND(I1207*H1207,2)</f>
        <v>0</v>
      </c>
      <c r="K1207" s="93" t="s">
        <v>161</v>
      </c>
      <c r="L1207" s="261"/>
      <c r="M1207" s="262" t="s">
        <v>18</v>
      </c>
      <c r="N1207" s="263" t="s">
        <v>38</v>
      </c>
      <c r="P1207" s="257">
        <f>O1207*H1207</f>
        <v>0</v>
      </c>
      <c r="Q1207" s="257">
        <v>1.26E-2</v>
      </c>
      <c r="R1207" s="257">
        <f>Q1207*H1207</f>
        <v>0.97019999999999995</v>
      </c>
      <c r="S1207" s="257">
        <v>0</v>
      </c>
      <c r="T1207" s="63">
        <f>S1207*H1207</f>
        <v>0</v>
      </c>
      <c r="AR1207" s="258" t="s">
        <v>413</v>
      </c>
      <c r="AT1207" s="258" t="s">
        <v>487</v>
      </c>
      <c r="AU1207" s="258" t="s">
        <v>77</v>
      </c>
      <c r="AY1207" s="200" t="s">
        <v>155</v>
      </c>
      <c r="BE1207" s="259">
        <f>IF(N1207="základní",J1207,0)</f>
        <v>0</v>
      </c>
      <c r="BF1207" s="259">
        <f>IF(N1207="snížená",J1207,0)</f>
        <v>0</v>
      </c>
      <c r="BG1207" s="259">
        <f>IF(N1207="zákl. přenesená",J1207,0)</f>
        <v>0</v>
      </c>
      <c r="BH1207" s="259">
        <f>IF(N1207="sníž. přenesená",J1207,0)</f>
        <v>0</v>
      </c>
      <c r="BI1207" s="259">
        <f>IF(N1207="nulová",J1207,0)</f>
        <v>0</v>
      </c>
      <c r="BJ1207" s="200" t="s">
        <v>75</v>
      </c>
      <c r="BK1207" s="259">
        <f>ROUND(I1207*H1207,2)</f>
        <v>0</v>
      </c>
      <c r="BL1207" s="200" t="s">
        <v>273</v>
      </c>
      <c r="BM1207" s="258" t="s">
        <v>1685</v>
      </c>
    </row>
    <row r="1208" spans="2:65" s="204" customFormat="1" x14ac:dyDescent="0.2">
      <c r="B1208" s="203"/>
      <c r="D1208" s="64" t="s">
        <v>164</v>
      </c>
      <c r="F1208" s="65" t="s">
        <v>1684</v>
      </c>
      <c r="I1208" s="197"/>
      <c r="L1208" s="203"/>
      <c r="M1208" s="260"/>
      <c r="T1208" s="213"/>
      <c r="AT1208" s="200" t="s">
        <v>164</v>
      </c>
      <c r="AU1208" s="200" t="s">
        <v>77</v>
      </c>
    </row>
    <row r="1209" spans="2:65" s="76" customFormat="1" x14ac:dyDescent="0.2">
      <c r="B1209" s="75"/>
      <c r="D1209" s="64" t="s">
        <v>168</v>
      </c>
      <c r="E1209" s="77" t="s">
        <v>18</v>
      </c>
      <c r="F1209" s="78" t="s">
        <v>1686</v>
      </c>
      <c r="H1209" s="79">
        <v>77</v>
      </c>
      <c r="I1209" s="80"/>
      <c r="L1209" s="75"/>
      <c r="M1209" s="81"/>
      <c r="T1209" s="82"/>
      <c r="AT1209" s="77" t="s">
        <v>168</v>
      </c>
      <c r="AU1209" s="77" t="s">
        <v>77</v>
      </c>
      <c r="AV1209" s="76" t="s">
        <v>77</v>
      </c>
      <c r="AW1209" s="76" t="s">
        <v>29</v>
      </c>
      <c r="AX1209" s="76" t="s">
        <v>75</v>
      </c>
      <c r="AY1209" s="77" t="s">
        <v>155</v>
      </c>
    </row>
    <row r="1210" spans="2:65" s="204" customFormat="1" ht="21.75" customHeight="1" x14ac:dyDescent="0.2">
      <c r="B1210" s="203"/>
      <c r="C1210" s="57" t="s">
        <v>1687</v>
      </c>
      <c r="D1210" s="57" t="s">
        <v>157</v>
      </c>
      <c r="E1210" s="58" t="s">
        <v>1688</v>
      </c>
      <c r="F1210" s="59" t="s">
        <v>1689</v>
      </c>
      <c r="G1210" s="60" t="s">
        <v>257</v>
      </c>
      <c r="H1210" s="61">
        <v>43</v>
      </c>
      <c r="I1210" s="62"/>
      <c r="J1210" s="61">
        <f>ROUND(I1210*H1210,2)</f>
        <v>0</v>
      </c>
      <c r="K1210" s="59" t="s">
        <v>161</v>
      </c>
      <c r="L1210" s="203"/>
      <c r="M1210" s="255" t="s">
        <v>18</v>
      </c>
      <c r="N1210" s="256" t="s">
        <v>38</v>
      </c>
      <c r="P1210" s="257">
        <f>O1210*H1210</f>
        <v>0</v>
      </c>
      <c r="Q1210" s="257">
        <v>5.0000000000000001E-4</v>
      </c>
      <c r="R1210" s="257">
        <f>Q1210*H1210</f>
        <v>2.1500000000000002E-2</v>
      </c>
      <c r="S1210" s="257">
        <v>0</v>
      </c>
      <c r="T1210" s="63">
        <f>S1210*H1210</f>
        <v>0</v>
      </c>
      <c r="AR1210" s="258" t="s">
        <v>273</v>
      </c>
      <c r="AT1210" s="258" t="s">
        <v>157</v>
      </c>
      <c r="AU1210" s="258" t="s">
        <v>77</v>
      </c>
      <c r="AY1210" s="200" t="s">
        <v>155</v>
      </c>
      <c r="BE1210" s="259">
        <f>IF(N1210="základní",J1210,0)</f>
        <v>0</v>
      </c>
      <c r="BF1210" s="259">
        <f>IF(N1210="snížená",J1210,0)</f>
        <v>0</v>
      </c>
      <c r="BG1210" s="259">
        <f>IF(N1210="zákl. přenesená",J1210,0)</f>
        <v>0</v>
      </c>
      <c r="BH1210" s="259">
        <f>IF(N1210="sníž. přenesená",J1210,0)</f>
        <v>0</v>
      </c>
      <c r="BI1210" s="259">
        <f>IF(N1210="nulová",J1210,0)</f>
        <v>0</v>
      </c>
      <c r="BJ1210" s="200" t="s">
        <v>75</v>
      </c>
      <c r="BK1210" s="259">
        <f>ROUND(I1210*H1210,2)</f>
        <v>0</v>
      </c>
      <c r="BL1210" s="200" t="s">
        <v>273</v>
      </c>
      <c r="BM1210" s="258" t="s">
        <v>1690</v>
      </c>
    </row>
    <row r="1211" spans="2:65" s="204" customFormat="1" ht="19.5" x14ac:dyDescent="0.2">
      <c r="B1211" s="203"/>
      <c r="D1211" s="64" t="s">
        <v>164</v>
      </c>
      <c r="F1211" s="65" t="s">
        <v>1691</v>
      </c>
      <c r="I1211" s="197"/>
      <c r="L1211" s="203"/>
      <c r="M1211" s="260"/>
      <c r="T1211" s="213"/>
      <c r="AT1211" s="200" t="s">
        <v>164</v>
      </c>
      <c r="AU1211" s="200" t="s">
        <v>77</v>
      </c>
    </row>
    <row r="1212" spans="2:65" s="204" customFormat="1" x14ac:dyDescent="0.2">
      <c r="B1212" s="203"/>
      <c r="D1212" s="66" t="s">
        <v>166</v>
      </c>
      <c r="F1212" s="67" t="s">
        <v>1692</v>
      </c>
      <c r="I1212" s="197"/>
      <c r="L1212" s="203"/>
      <c r="M1212" s="260"/>
      <c r="T1212" s="213"/>
      <c r="AT1212" s="200" t="s">
        <v>166</v>
      </c>
      <c r="AU1212" s="200" t="s">
        <v>77</v>
      </c>
    </row>
    <row r="1213" spans="2:65" s="69" customFormat="1" x14ac:dyDescent="0.2">
      <c r="B1213" s="68"/>
      <c r="D1213" s="64" t="s">
        <v>168</v>
      </c>
      <c r="E1213" s="70" t="s">
        <v>18</v>
      </c>
      <c r="F1213" s="71" t="s">
        <v>1677</v>
      </c>
      <c r="H1213" s="70" t="s">
        <v>18</v>
      </c>
      <c r="I1213" s="72"/>
      <c r="L1213" s="68"/>
      <c r="M1213" s="73"/>
      <c r="T1213" s="74"/>
      <c r="AT1213" s="70" t="s">
        <v>168</v>
      </c>
      <c r="AU1213" s="70" t="s">
        <v>77</v>
      </c>
      <c r="AV1213" s="69" t="s">
        <v>75</v>
      </c>
      <c r="AW1213" s="69" t="s">
        <v>29</v>
      </c>
      <c r="AX1213" s="69" t="s">
        <v>67</v>
      </c>
      <c r="AY1213" s="70" t="s">
        <v>155</v>
      </c>
    </row>
    <row r="1214" spans="2:65" s="76" customFormat="1" x14ac:dyDescent="0.2">
      <c r="B1214" s="75"/>
      <c r="D1214" s="64" t="s">
        <v>168</v>
      </c>
      <c r="E1214" s="77" t="s">
        <v>18</v>
      </c>
      <c r="F1214" s="78" t="s">
        <v>1693</v>
      </c>
      <c r="H1214" s="79">
        <v>10.8</v>
      </c>
      <c r="I1214" s="80"/>
      <c r="L1214" s="75"/>
      <c r="M1214" s="81"/>
      <c r="T1214" s="82"/>
      <c r="AT1214" s="77" t="s">
        <v>168</v>
      </c>
      <c r="AU1214" s="77" t="s">
        <v>77</v>
      </c>
      <c r="AV1214" s="76" t="s">
        <v>77</v>
      </c>
      <c r="AW1214" s="76" t="s">
        <v>29</v>
      </c>
      <c r="AX1214" s="76" t="s">
        <v>67</v>
      </c>
      <c r="AY1214" s="77" t="s">
        <v>155</v>
      </c>
    </row>
    <row r="1215" spans="2:65" s="69" customFormat="1" x14ac:dyDescent="0.2">
      <c r="B1215" s="68"/>
      <c r="D1215" s="64" t="s">
        <v>168</v>
      </c>
      <c r="E1215" s="70" t="s">
        <v>18</v>
      </c>
      <c r="F1215" s="71" t="s">
        <v>685</v>
      </c>
      <c r="H1215" s="70" t="s">
        <v>18</v>
      </c>
      <c r="I1215" s="72"/>
      <c r="L1215" s="68"/>
      <c r="M1215" s="73"/>
      <c r="T1215" s="74"/>
      <c r="AT1215" s="70" t="s">
        <v>168</v>
      </c>
      <c r="AU1215" s="70" t="s">
        <v>77</v>
      </c>
      <c r="AV1215" s="69" t="s">
        <v>75</v>
      </c>
      <c r="AW1215" s="69" t="s">
        <v>29</v>
      </c>
      <c r="AX1215" s="69" t="s">
        <v>67</v>
      </c>
      <c r="AY1215" s="70" t="s">
        <v>155</v>
      </c>
    </row>
    <row r="1216" spans="2:65" s="76" customFormat="1" x14ac:dyDescent="0.2">
      <c r="B1216" s="75"/>
      <c r="D1216" s="64" t="s">
        <v>168</v>
      </c>
      <c r="E1216" s="77" t="s">
        <v>18</v>
      </c>
      <c r="F1216" s="78" t="s">
        <v>224</v>
      </c>
      <c r="H1216" s="79">
        <v>9</v>
      </c>
      <c r="I1216" s="80"/>
      <c r="L1216" s="75"/>
      <c r="M1216" s="81"/>
      <c r="T1216" s="82"/>
      <c r="AT1216" s="77" t="s">
        <v>168</v>
      </c>
      <c r="AU1216" s="77" t="s">
        <v>77</v>
      </c>
      <c r="AV1216" s="76" t="s">
        <v>77</v>
      </c>
      <c r="AW1216" s="76" t="s">
        <v>29</v>
      </c>
      <c r="AX1216" s="76" t="s">
        <v>67</v>
      </c>
      <c r="AY1216" s="77" t="s">
        <v>155</v>
      </c>
    </row>
    <row r="1217" spans="2:65" s="76" customFormat="1" x14ac:dyDescent="0.2">
      <c r="B1217" s="75"/>
      <c r="D1217" s="64" t="s">
        <v>168</v>
      </c>
      <c r="E1217" s="77" t="s">
        <v>18</v>
      </c>
      <c r="F1217" s="78" t="s">
        <v>1694</v>
      </c>
      <c r="H1217" s="79">
        <v>8.52</v>
      </c>
      <c r="I1217" s="80"/>
      <c r="L1217" s="75"/>
      <c r="M1217" s="81"/>
      <c r="T1217" s="82"/>
      <c r="AT1217" s="77" t="s">
        <v>168</v>
      </c>
      <c r="AU1217" s="77" t="s">
        <v>77</v>
      </c>
      <c r="AV1217" s="76" t="s">
        <v>77</v>
      </c>
      <c r="AW1217" s="76" t="s">
        <v>29</v>
      </c>
      <c r="AX1217" s="76" t="s">
        <v>67</v>
      </c>
      <c r="AY1217" s="77" t="s">
        <v>155</v>
      </c>
    </row>
    <row r="1218" spans="2:65" s="69" customFormat="1" x14ac:dyDescent="0.2">
      <c r="B1218" s="68"/>
      <c r="D1218" s="64" t="s">
        <v>168</v>
      </c>
      <c r="E1218" s="70" t="s">
        <v>18</v>
      </c>
      <c r="F1218" s="71" t="s">
        <v>326</v>
      </c>
      <c r="H1218" s="70" t="s">
        <v>18</v>
      </c>
      <c r="I1218" s="72"/>
      <c r="L1218" s="68"/>
      <c r="M1218" s="73"/>
      <c r="T1218" s="74"/>
      <c r="AT1218" s="70" t="s">
        <v>168</v>
      </c>
      <c r="AU1218" s="70" t="s">
        <v>77</v>
      </c>
      <c r="AV1218" s="69" t="s">
        <v>75</v>
      </c>
      <c r="AW1218" s="69" t="s">
        <v>29</v>
      </c>
      <c r="AX1218" s="69" t="s">
        <v>67</v>
      </c>
      <c r="AY1218" s="70" t="s">
        <v>155</v>
      </c>
    </row>
    <row r="1219" spans="2:65" s="76" customFormat="1" x14ac:dyDescent="0.2">
      <c r="B1219" s="75"/>
      <c r="D1219" s="64" t="s">
        <v>168</v>
      </c>
      <c r="E1219" s="77" t="s">
        <v>18</v>
      </c>
      <c r="F1219" s="78" t="s">
        <v>1695</v>
      </c>
      <c r="H1219" s="79">
        <v>14.68</v>
      </c>
      <c r="I1219" s="80"/>
      <c r="L1219" s="75"/>
      <c r="M1219" s="81"/>
      <c r="T1219" s="82"/>
      <c r="AT1219" s="77" t="s">
        <v>168</v>
      </c>
      <c r="AU1219" s="77" t="s">
        <v>77</v>
      </c>
      <c r="AV1219" s="76" t="s">
        <v>77</v>
      </c>
      <c r="AW1219" s="76" t="s">
        <v>29</v>
      </c>
      <c r="AX1219" s="76" t="s">
        <v>67</v>
      </c>
      <c r="AY1219" s="77" t="s">
        <v>155</v>
      </c>
    </row>
    <row r="1220" spans="2:65" s="84" customFormat="1" x14ac:dyDescent="0.2">
      <c r="B1220" s="83"/>
      <c r="D1220" s="64" t="s">
        <v>168</v>
      </c>
      <c r="E1220" s="85" t="s">
        <v>18</v>
      </c>
      <c r="F1220" s="86" t="s">
        <v>297</v>
      </c>
      <c r="H1220" s="87">
        <v>43</v>
      </c>
      <c r="I1220" s="88"/>
      <c r="L1220" s="83"/>
      <c r="M1220" s="89"/>
      <c r="T1220" s="90"/>
      <c r="AT1220" s="85" t="s">
        <v>168</v>
      </c>
      <c r="AU1220" s="85" t="s">
        <v>77</v>
      </c>
      <c r="AV1220" s="84" t="s">
        <v>162</v>
      </c>
      <c r="AW1220" s="84" t="s">
        <v>29</v>
      </c>
      <c r="AX1220" s="84" t="s">
        <v>75</v>
      </c>
      <c r="AY1220" s="85" t="s">
        <v>155</v>
      </c>
    </row>
    <row r="1221" spans="2:65" s="204" customFormat="1" ht="21.75" customHeight="1" x14ac:dyDescent="0.2">
      <c r="B1221" s="203"/>
      <c r="C1221" s="57" t="s">
        <v>1696</v>
      </c>
      <c r="D1221" s="57" t="s">
        <v>157</v>
      </c>
      <c r="E1221" s="58" t="s">
        <v>1697</v>
      </c>
      <c r="F1221" s="59" t="s">
        <v>1698</v>
      </c>
      <c r="G1221" s="60" t="s">
        <v>257</v>
      </c>
      <c r="H1221" s="61">
        <v>44.6</v>
      </c>
      <c r="I1221" s="62"/>
      <c r="J1221" s="61">
        <f>ROUND(I1221*H1221,2)</f>
        <v>0</v>
      </c>
      <c r="K1221" s="59" t="s">
        <v>161</v>
      </c>
      <c r="L1221" s="203"/>
      <c r="M1221" s="255" t="s">
        <v>18</v>
      </c>
      <c r="N1221" s="256" t="s">
        <v>38</v>
      </c>
      <c r="P1221" s="257">
        <f>O1221*H1221</f>
        <v>0</v>
      </c>
      <c r="Q1221" s="257">
        <v>5.5000000000000003E-4</v>
      </c>
      <c r="R1221" s="257">
        <f>Q1221*H1221</f>
        <v>2.4530000000000003E-2</v>
      </c>
      <c r="S1221" s="257">
        <v>0</v>
      </c>
      <c r="T1221" s="63">
        <f>S1221*H1221</f>
        <v>0</v>
      </c>
      <c r="AR1221" s="258" t="s">
        <v>273</v>
      </c>
      <c r="AT1221" s="258" t="s">
        <v>157</v>
      </c>
      <c r="AU1221" s="258" t="s">
        <v>77</v>
      </c>
      <c r="AY1221" s="200" t="s">
        <v>155</v>
      </c>
      <c r="BE1221" s="259">
        <f>IF(N1221="základní",J1221,0)</f>
        <v>0</v>
      </c>
      <c r="BF1221" s="259">
        <f>IF(N1221="snížená",J1221,0)</f>
        <v>0</v>
      </c>
      <c r="BG1221" s="259">
        <f>IF(N1221="zákl. přenesená",J1221,0)</f>
        <v>0</v>
      </c>
      <c r="BH1221" s="259">
        <f>IF(N1221="sníž. přenesená",J1221,0)</f>
        <v>0</v>
      </c>
      <c r="BI1221" s="259">
        <f>IF(N1221="nulová",J1221,0)</f>
        <v>0</v>
      </c>
      <c r="BJ1221" s="200" t="s">
        <v>75</v>
      </c>
      <c r="BK1221" s="259">
        <f>ROUND(I1221*H1221,2)</f>
        <v>0</v>
      </c>
      <c r="BL1221" s="200" t="s">
        <v>273</v>
      </c>
      <c r="BM1221" s="258" t="s">
        <v>1699</v>
      </c>
    </row>
    <row r="1222" spans="2:65" s="204" customFormat="1" ht="19.5" x14ac:dyDescent="0.2">
      <c r="B1222" s="203"/>
      <c r="D1222" s="64" t="s">
        <v>164</v>
      </c>
      <c r="F1222" s="65" t="s">
        <v>1700</v>
      </c>
      <c r="I1222" s="197"/>
      <c r="L1222" s="203"/>
      <c r="M1222" s="260"/>
      <c r="T1222" s="213"/>
      <c r="AT1222" s="200" t="s">
        <v>164</v>
      </c>
      <c r="AU1222" s="200" t="s">
        <v>77</v>
      </c>
    </row>
    <row r="1223" spans="2:65" s="204" customFormat="1" x14ac:dyDescent="0.2">
      <c r="B1223" s="203"/>
      <c r="D1223" s="66" t="s">
        <v>166</v>
      </c>
      <c r="F1223" s="67" t="s">
        <v>1701</v>
      </c>
      <c r="I1223" s="197"/>
      <c r="L1223" s="203"/>
      <c r="M1223" s="260"/>
      <c r="T1223" s="213"/>
      <c r="AT1223" s="200" t="s">
        <v>166</v>
      </c>
      <c r="AU1223" s="200" t="s">
        <v>77</v>
      </c>
    </row>
    <row r="1224" spans="2:65" s="69" customFormat="1" x14ac:dyDescent="0.2">
      <c r="B1224" s="68"/>
      <c r="D1224" s="64" t="s">
        <v>168</v>
      </c>
      <c r="E1224" s="70" t="s">
        <v>18</v>
      </c>
      <c r="F1224" s="71" t="s">
        <v>1677</v>
      </c>
      <c r="H1224" s="70" t="s">
        <v>18</v>
      </c>
      <c r="I1224" s="72"/>
      <c r="L1224" s="68"/>
      <c r="M1224" s="73"/>
      <c r="T1224" s="74"/>
      <c r="AT1224" s="70" t="s">
        <v>168</v>
      </c>
      <c r="AU1224" s="70" t="s">
        <v>77</v>
      </c>
      <c r="AV1224" s="69" t="s">
        <v>75</v>
      </c>
      <c r="AW1224" s="69" t="s">
        <v>29</v>
      </c>
      <c r="AX1224" s="69" t="s">
        <v>67</v>
      </c>
      <c r="AY1224" s="70" t="s">
        <v>155</v>
      </c>
    </row>
    <row r="1225" spans="2:65" s="76" customFormat="1" x14ac:dyDescent="0.2">
      <c r="B1225" s="75"/>
      <c r="D1225" s="64" t="s">
        <v>168</v>
      </c>
      <c r="E1225" s="77" t="s">
        <v>18</v>
      </c>
      <c r="F1225" s="78" t="s">
        <v>1702</v>
      </c>
      <c r="H1225" s="79">
        <v>18.600000000000001</v>
      </c>
      <c r="I1225" s="80"/>
      <c r="L1225" s="75"/>
      <c r="M1225" s="81"/>
      <c r="T1225" s="82"/>
      <c r="AT1225" s="77" t="s">
        <v>168</v>
      </c>
      <c r="AU1225" s="77" t="s">
        <v>77</v>
      </c>
      <c r="AV1225" s="76" t="s">
        <v>77</v>
      </c>
      <c r="AW1225" s="76" t="s">
        <v>29</v>
      </c>
      <c r="AX1225" s="76" t="s">
        <v>67</v>
      </c>
      <c r="AY1225" s="77" t="s">
        <v>155</v>
      </c>
    </row>
    <row r="1226" spans="2:65" s="69" customFormat="1" x14ac:dyDescent="0.2">
      <c r="B1226" s="68"/>
      <c r="D1226" s="64" t="s">
        <v>168</v>
      </c>
      <c r="E1226" s="70" t="s">
        <v>18</v>
      </c>
      <c r="F1226" s="71" t="s">
        <v>685</v>
      </c>
      <c r="H1226" s="70" t="s">
        <v>18</v>
      </c>
      <c r="I1226" s="72"/>
      <c r="L1226" s="68"/>
      <c r="M1226" s="73"/>
      <c r="T1226" s="74"/>
      <c r="AT1226" s="70" t="s">
        <v>168</v>
      </c>
      <c r="AU1226" s="70" t="s">
        <v>77</v>
      </c>
      <c r="AV1226" s="69" t="s">
        <v>75</v>
      </c>
      <c r="AW1226" s="69" t="s">
        <v>29</v>
      </c>
      <c r="AX1226" s="69" t="s">
        <v>67</v>
      </c>
      <c r="AY1226" s="70" t="s">
        <v>155</v>
      </c>
    </row>
    <row r="1227" spans="2:65" s="76" customFormat="1" x14ac:dyDescent="0.2">
      <c r="B1227" s="75"/>
      <c r="D1227" s="64" t="s">
        <v>168</v>
      </c>
      <c r="E1227" s="77" t="s">
        <v>18</v>
      </c>
      <c r="F1227" s="78" t="s">
        <v>1703</v>
      </c>
      <c r="H1227" s="79">
        <v>10</v>
      </c>
      <c r="I1227" s="80"/>
      <c r="L1227" s="75"/>
      <c r="M1227" s="81"/>
      <c r="T1227" s="82"/>
      <c r="AT1227" s="77" t="s">
        <v>168</v>
      </c>
      <c r="AU1227" s="77" t="s">
        <v>77</v>
      </c>
      <c r="AV1227" s="76" t="s">
        <v>77</v>
      </c>
      <c r="AW1227" s="76" t="s">
        <v>29</v>
      </c>
      <c r="AX1227" s="76" t="s">
        <v>67</v>
      </c>
      <c r="AY1227" s="77" t="s">
        <v>155</v>
      </c>
    </row>
    <row r="1228" spans="2:65" s="69" customFormat="1" x14ac:dyDescent="0.2">
      <c r="B1228" s="68"/>
      <c r="D1228" s="64" t="s">
        <v>168</v>
      </c>
      <c r="E1228" s="70" t="s">
        <v>18</v>
      </c>
      <c r="F1228" s="71" t="s">
        <v>326</v>
      </c>
      <c r="H1228" s="70" t="s">
        <v>18</v>
      </c>
      <c r="I1228" s="72"/>
      <c r="L1228" s="68"/>
      <c r="M1228" s="73"/>
      <c r="T1228" s="74"/>
      <c r="AT1228" s="70" t="s">
        <v>168</v>
      </c>
      <c r="AU1228" s="70" t="s">
        <v>77</v>
      </c>
      <c r="AV1228" s="69" t="s">
        <v>75</v>
      </c>
      <c r="AW1228" s="69" t="s">
        <v>29</v>
      </c>
      <c r="AX1228" s="69" t="s">
        <v>67</v>
      </c>
      <c r="AY1228" s="70" t="s">
        <v>155</v>
      </c>
    </row>
    <row r="1229" spans="2:65" s="76" customFormat="1" x14ac:dyDescent="0.2">
      <c r="B1229" s="75"/>
      <c r="D1229" s="64" t="s">
        <v>168</v>
      </c>
      <c r="E1229" s="77" t="s">
        <v>18</v>
      </c>
      <c r="F1229" s="78" t="s">
        <v>1704</v>
      </c>
      <c r="H1229" s="79">
        <v>16</v>
      </c>
      <c r="I1229" s="80"/>
      <c r="L1229" s="75"/>
      <c r="M1229" s="81"/>
      <c r="T1229" s="82"/>
      <c r="AT1229" s="77" t="s">
        <v>168</v>
      </c>
      <c r="AU1229" s="77" t="s">
        <v>77</v>
      </c>
      <c r="AV1229" s="76" t="s">
        <v>77</v>
      </c>
      <c r="AW1229" s="76" t="s">
        <v>29</v>
      </c>
      <c r="AX1229" s="76" t="s">
        <v>67</v>
      </c>
      <c r="AY1229" s="77" t="s">
        <v>155</v>
      </c>
    </row>
    <row r="1230" spans="2:65" s="84" customFormat="1" x14ac:dyDescent="0.2">
      <c r="B1230" s="83"/>
      <c r="D1230" s="64" t="s">
        <v>168</v>
      </c>
      <c r="E1230" s="85" t="s">
        <v>18</v>
      </c>
      <c r="F1230" s="86" t="s">
        <v>297</v>
      </c>
      <c r="H1230" s="87">
        <v>44.6</v>
      </c>
      <c r="I1230" s="88"/>
      <c r="L1230" s="83"/>
      <c r="M1230" s="89"/>
      <c r="T1230" s="90"/>
      <c r="AT1230" s="85" t="s">
        <v>168</v>
      </c>
      <c r="AU1230" s="85" t="s">
        <v>77</v>
      </c>
      <c r="AV1230" s="84" t="s">
        <v>162</v>
      </c>
      <c r="AW1230" s="84" t="s">
        <v>29</v>
      </c>
      <c r="AX1230" s="84" t="s">
        <v>75</v>
      </c>
      <c r="AY1230" s="85" t="s">
        <v>155</v>
      </c>
    </row>
    <row r="1231" spans="2:65" s="204" customFormat="1" ht="24.2" customHeight="1" x14ac:dyDescent="0.2">
      <c r="B1231" s="203"/>
      <c r="C1231" s="57" t="s">
        <v>1705</v>
      </c>
      <c r="D1231" s="57" t="s">
        <v>157</v>
      </c>
      <c r="E1231" s="58" t="s">
        <v>1706</v>
      </c>
      <c r="F1231" s="59" t="s">
        <v>1707</v>
      </c>
      <c r="G1231" s="60" t="s">
        <v>234</v>
      </c>
      <c r="H1231" s="61">
        <v>1.08</v>
      </c>
      <c r="I1231" s="62"/>
      <c r="J1231" s="61">
        <f>ROUND(I1231*H1231,2)</f>
        <v>0</v>
      </c>
      <c r="K1231" s="59" t="s">
        <v>161</v>
      </c>
      <c r="L1231" s="203"/>
      <c r="M1231" s="255" t="s">
        <v>18</v>
      </c>
      <c r="N1231" s="256" t="s">
        <v>38</v>
      </c>
      <c r="P1231" s="257">
        <f>O1231*H1231</f>
        <v>0</v>
      </c>
      <c r="Q1231" s="257">
        <v>6.3000000000000003E-4</v>
      </c>
      <c r="R1231" s="257">
        <f>Q1231*H1231</f>
        <v>6.8040000000000006E-4</v>
      </c>
      <c r="S1231" s="257">
        <v>0</v>
      </c>
      <c r="T1231" s="63">
        <f>S1231*H1231</f>
        <v>0</v>
      </c>
      <c r="AR1231" s="258" t="s">
        <v>273</v>
      </c>
      <c r="AT1231" s="258" t="s">
        <v>157</v>
      </c>
      <c r="AU1231" s="258" t="s">
        <v>77</v>
      </c>
      <c r="AY1231" s="200" t="s">
        <v>155</v>
      </c>
      <c r="BE1231" s="259">
        <f>IF(N1231="základní",J1231,0)</f>
        <v>0</v>
      </c>
      <c r="BF1231" s="259">
        <f>IF(N1231="snížená",J1231,0)</f>
        <v>0</v>
      </c>
      <c r="BG1231" s="259">
        <f>IF(N1231="zákl. přenesená",J1231,0)</f>
        <v>0</v>
      </c>
      <c r="BH1231" s="259">
        <f>IF(N1231="sníž. přenesená",J1231,0)</f>
        <v>0</v>
      </c>
      <c r="BI1231" s="259">
        <f>IF(N1231="nulová",J1231,0)</f>
        <v>0</v>
      </c>
      <c r="BJ1231" s="200" t="s">
        <v>75</v>
      </c>
      <c r="BK1231" s="259">
        <f>ROUND(I1231*H1231,2)</f>
        <v>0</v>
      </c>
      <c r="BL1231" s="200" t="s">
        <v>273</v>
      </c>
      <c r="BM1231" s="258" t="s">
        <v>1708</v>
      </c>
    </row>
    <row r="1232" spans="2:65" s="204" customFormat="1" ht="19.5" x14ac:dyDescent="0.2">
      <c r="B1232" s="203"/>
      <c r="D1232" s="64" t="s">
        <v>164</v>
      </c>
      <c r="F1232" s="65" t="s">
        <v>1709</v>
      </c>
      <c r="I1232" s="197"/>
      <c r="L1232" s="203"/>
      <c r="M1232" s="260"/>
      <c r="T1232" s="213"/>
      <c r="AT1232" s="200" t="s">
        <v>164</v>
      </c>
      <c r="AU1232" s="200" t="s">
        <v>77</v>
      </c>
    </row>
    <row r="1233" spans="2:65" s="204" customFormat="1" x14ac:dyDescent="0.2">
      <c r="B1233" s="203"/>
      <c r="D1233" s="66" t="s">
        <v>166</v>
      </c>
      <c r="F1233" s="67" t="s">
        <v>1710</v>
      </c>
      <c r="I1233" s="197"/>
      <c r="L1233" s="203"/>
      <c r="M1233" s="260"/>
      <c r="T1233" s="213"/>
      <c r="AT1233" s="200" t="s">
        <v>166</v>
      </c>
      <c r="AU1233" s="200" t="s">
        <v>77</v>
      </c>
    </row>
    <row r="1234" spans="2:65" s="69" customFormat="1" x14ac:dyDescent="0.2">
      <c r="B1234" s="68"/>
      <c r="D1234" s="64" t="s">
        <v>168</v>
      </c>
      <c r="E1234" s="70" t="s">
        <v>18</v>
      </c>
      <c r="F1234" s="71" t="s">
        <v>1711</v>
      </c>
      <c r="H1234" s="70" t="s">
        <v>18</v>
      </c>
      <c r="I1234" s="72"/>
      <c r="L1234" s="68"/>
      <c r="M1234" s="73"/>
      <c r="T1234" s="74"/>
      <c r="AT1234" s="70" t="s">
        <v>168</v>
      </c>
      <c r="AU1234" s="70" t="s">
        <v>77</v>
      </c>
      <c r="AV1234" s="69" t="s">
        <v>75</v>
      </c>
      <c r="AW1234" s="69" t="s">
        <v>29</v>
      </c>
      <c r="AX1234" s="69" t="s">
        <v>67</v>
      </c>
      <c r="AY1234" s="70" t="s">
        <v>155</v>
      </c>
    </row>
    <row r="1235" spans="2:65" s="76" customFormat="1" x14ac:dyDescent="0.2">
      <c r="B1235" s="75"/>
      <c r="D1235" s="64" t="s">
        <v>168</v>
      </c>
      <c r="E1235" s="77" t="s">
        <v>18</v>
      </c>
      <c r="F1235" s="78" t="s">
        <v>1712</v>
      </c>
      <c r="H1235" s="79">
        <v>1.08</v>
      </c>
      <c r="I1235" s="80"/>
      <c r="L1235" s="75"/>
      <c r="M1235" s="81"/>
      <c r="T1235" s="82"/>
      <c r="AT1235" s="77" t="s">
        <v>168</v>
      </c>
      <c r="AU1235" s="77" t="s">
        <v>77</v>
      </c>
      <c r="AV1235" s="76" t="s">
        <v>77</v>
      </c>
      <c r="AW1235" s="76" t="s">
        <v>29</v>
      </c>
      <c r="AX1235" s="76" t="s">
        <v>75</v>
      </c>
      <c r="AY1235" s="77" t="s">
        <v>155</v>
      </c>
    </row>
    <row r="1236" spans="2:65" s="204" customFormat="1" ht="24.2" customHeight="1" x14ac:dyDescent="0.2">
      <c r="B1236" s="203"/>
      <c r="C1236" s="91" t="s">
        <v>1713</v>
      </c>
      <c r="D1236" s="91" t="s">
        <v>487</v>
      </c>
      <c r="E1236" s="92" t="s">
        <v>1714</v>
      </c>
      <c r="F1236" s="93" t="s">
        <v>1715</v>
      </c>
      <c r="G1236" s="94" t="s">
        <v>322</v>
      </c>
      <c r="H1236" s="95">
        <v>3</v>
      </c>
      <c r="I1236" s="96"/>
      <c r="J1236" s="95">
        <f>ROUND(I1236*H1236,2)</f>
        <v>0</v>
      </c>
      <c r="K1236" s="93" t="s">
        <v>18</v>
      </c>
      <c r="L1236" s="261"/>
      <c r="M1236" s="262" t="s">
        <v>18</v>
      </c>
      <c r="N1236" s="263" t="s">
        <v>38</v>
      </c>
      <c r="P1236" s="257">
        <f>O1236*H1236</f>
        <v>0</v>
      </c>
      <c r="Q1236" s="257">
        <v>0</v>
      </c>
      <c r="R1236" s="257">
        <f>Q1236*H1236</f>
        <v>0</v>
      </c>
      <c r="S1236" s="257">
        <v>0</v>
      </c>
      <c r="T1236" s="63">
        <f>S1236*H1236</f>
        <v>0</v>
      </c>
      <c r="AR1236" s="258" t="s">
        <v>413</v>
      </c>
      <c r="AT1236" s="258" t="s">
        <v>487</v>
      </c>
      <c r="AU1236" s="258" t="s">
        <v>77</v>
      </c>
      <c r="AY1236" s="200" t="s">
        <v>155</v>
      </c>
      <c r="BE1236" s="259">
        <f>IF(N1236="základní",J1236,0)</f>
        <v>0</v>
      </c>
      <c r="BF1236" s="259">
        <f>IF(N1236="snížená",J1236,0)</f>
        <v>0</v>
      </c>
      <c r="BG1236" s="259">
        <f>IF(N1236="zákl. přenesená",J1236,0)</f>
        <v>0</v>
      </c>
      <c r="BH1236" s="259">
        <f>IF(N1236="sníž. přenesená",J1236,0)</f>
        <v>0</v>
      </c>
      <c r="BI1236" s="259">
        <f>IF(N1236="nulová",J1236,0)</f>
        <v>0</v>
      </c>
      <c r="BJ1236" s="200" t="s">
        <v>75</v>
      </c>
      <c r="BK1236" s="259">
        <f>ROUND(I1236*H1236,2)</f>
        <v>0</v>
      </c>
      <c r="BL1236" s="200" t="s">
        <v>273</v>
      </c>
      <c r="BM1236" s="258" t="s">
        <v>1716</v>
      </c>
    </row>
    <row r="1237" spans="2:65" s="204" customFormat="1" x14ac:dyDescent="0.2">
      <c r="B1237" s="203"/>
      <c r="D1237" s="64" t="s">
        <v>164</v>
      </c>
      <c r="F1237" s="65" t="s">
        <v>1715</v>
      </c>
      <c r="I1237" s="197"/>
      <c r="L1237" s="203"/>
      <c r="M1237" s="260"/>
      <c r="T1237" s="213"/>
      <c r="AT1237" s="200" t="s">
        <v>164</v>
      </c>
      <c r="AU1237" s="200" t="s">
        <v>77</v>
      </c>
    </row>
    <row r="1238" spans="2:65" s="69" customFormat="1" x14ac:dyDescent="0.2">
      <c r="B1238" s="68"/>
      <c r="D1238" s="64" t="s">
        <v>168</v>
      </c>
      <c r="E1238" s="70" t="s">
        <v>18</v>
      </c>
      <c r="F1238" s="71" t="s">
        <v>1711</v>
      </c>
      <c r="H1238" s="70" t="s">
        <v>18</v>
      </c>
      <c r="I1238" s="72"/>
      <c r="L1238" s="68"/>
      <c r="M1238" s="73"/>
      <c r="T1238" s="74"/>
      <c r="AT1238" s="70" t="s">
        <v>168</v>
      </c>
      <c r="AU1238" s="70" t="s">
        <v>77</v>
      </c>
      <c r="AV1238" s="69" t="s">
        <v>75</v>
      </c>
      <c r="AW1238" s="69" t="s">
        <v>29</v>
      </c>
      <c r="AX1238" s="69" t="s">
        <v>67</v>
      </c>
      <c r="AY1238" s="70" t="s">
        <v>155</v>
      </c>
    </row>
    <row r="1239" spans="2:65" s="76" customFormat="1" x14ac:dyDescent="0.2">
      <c r="B1239" s="75"/>
      <c r="D1239" s="64" t="s">
        <v>168</v>
      </c>
      <c r="E1239" s="77" t="s">
        <v>18</v>
      </c>
      <c r="F1239" s="78" t="s">
        <v>179</v>
      </c>
      <c r="H1239" s="79">
        <v>3</v>
      </c>
      <c r="I1239" s="80"/>
      <c r="L1239" s="75"/>
      <c r="M1239" s="81"/>
      <c r="T1239" s="82"/>
      <c r="AT1239" s="77" t="s">
        <v>168</v>
      </c>
      <c r="AU1239" s="77" t="s">
        <v>77</v>
      </c>
      <c r="AV1239" s="76" t="s">
        <v>77</v>
      </c>
      <c r="AW1239" s="76" t="s">
        <v>29</v>
      </c>
      <c r="AX1239" s="76" t="s">
        <v>75</v>
      </c>
      <c r="AY1239" s="77" t="s">
        <v>155</v>
      </c>
    </row>
    <row r="1240" spans="2:65" s="204" customFormat="1" ht="24.2" customHeight="1" x14ac:dyDescent="0.2">
      <c r="B1240" s="203"/>
      <c r="C1240" s="57" t="s">
        <v>1717</v>
      </c>
      <c r="D1240" s="57" t="s">
        <v>157</v>
      </c>
      <c r="E1240" s="58" t="s">
        <v>1718</v>
      </c>
      <c r="F1240" s="59" t="s">
        <v>1719</v>
      </c>
      <c r="G1240" s="60" t="s">
        <v>209</v>
      </c>
      <c r="H1240" s="61">
        <v>1.21</v>
      </c>
      <c r="I1240" s="62"/>
      <c r="J1240" s="61">
        <f>ROUND(I1240*H1240,2)</f>
        <v>0</v>
      </c>
      <c r="K1240" s="59" t="s">
        <v>161</v>
      </c>
      <c r="L1240" s="203"/>
      <c r="M1240" s="255" t="s">
        <v>18</v>
      </c>
      <c r="N1240" s="256" t="s">
        <v>38</v>
      </c>
      <c r="P1240" s="257">
        <f>O1240*H1240</f>
        <v>0</v>
      </c>
      <c r="Q1240" s="257">
        <v>0</v>
      </c>
      <c r="R1240" s="257">
        <f>Q1240*H1240</f>
        <v>0</v>
      </c>
      <c r="S1240" s="257">
        <v>0</v>
      </c>
      <c r="T1240" s="63">
        <f>S1240*H1240</f>
        <v>0</v>
      </c>
      <c r="AR1240" s="258" t="s">
        <v>273</v>
      </c>
      <c r="AT1240" s="258" t="s">
        <v>157</v>
      </c>
      <c r="AU1240" s="258" t="s">
        <v>77</v>
      </c>
      <c r="AY1240" s="200" t="s">
        <v>155</v>
      </c>
      <c r="BE1240" s="259">
        <f>IF(N1240="základní",J1240,0)</f>
        <v>0</v>
      </c>
      <c r="BF1240" s="259">
        <f>IF(N1240="snížená",J1240,0)</f>
        <v>0</v>
      </c>
      <c r="BG1240" s="259">
        <f>IF(N1240="zákl. přenesená",J1240,0)</f>
        <v>0</v>
      </c>
      <c r="BH1240" s="259">
        <f>IF(N1240="sníž. přenesená",J1240,0)</f>
        <v>0</v>
      </c>
      <c r="BI1240" s="259">
        <f>IF(N1240="nulová",J1240,0)</f>
        <v>0</v>
      </c>
      <c r="BJ1240" s="200" t="s">
        <v>75</v>
      </c>
      <c r="BK1240" s="259">
        <f>ROUND(I1240*H1240,2)</f>
        <v>0</v>
      </c>
      <c r="BL1240" s="200" t="s">
        <v>273</v>
      </c>
      <c r="BM1240" s="258" t="s">
        <v>1720</v>
      </c>
    </row>
    <row r="1241" spans="2:65" s="204" customFormat="1" ht="29.25" x14ac:dyDescent="0.2">
      <c r="B1241" s="203"/>
      <c r="D1241" s="64" t="s">
        <v>164</v>
      </c>
      <c r="F1241" s="65" t="s">
        <v>1721</v>
      </c>
      <c r="I1241" s="197"/>
      <c r="L1241" s="203"/>
      <c r="M1241" s="260"/>
      <c r="T1241" s="213"/>
      <c r="AT1241" s="200" t="s">
        <v>164</v>
      </c>
      <c r="AU1241" s="200" t="s">
        <v>77</v>
      </c>
    </row>
    <row r="1242" spans="2:65" s="204" customFormat="1" x14ac:dyDescent="0.2">
      <c r="B1242" s="203"/>
      <c r="D1242" s="66" t="s">
        <v>166</v>
      </c>
      <c r="F1242" s="67" t="s">
        <v>1722</v>
      </c>
      <c r="I1242" s="197"/>
      <c r="L1242" s="203"/>
      <c r="M1242" s="260"/>
      <c r="T1242" s="213"/>
      <c r="AT1242" s="200" t="s">
        <v>166</v>
      </c>
      <c r="AU1242" s="200" t="s">
        <v>77</v>
      </c>
    </row>
    <row r="1243" spans="2:65" s="247" customFormat="1" ht="22.9" customHeight="1" x14ac:dyDescent="0.2">
      <c r="B1243" s="246"/>
      <c r="D1243" s="54" t="s">
        <v>66</v>
      </c>
      <c r="E1243" s="56" t="s">
        <v>1723</v>
      </c>
      <c r="F1243" s="56" t="s">
        <v>1724</v>
      </c>
      <c r="I1243" s="196"/>
      <c r="J1243" s="254">
        <f>BK1243</f>
        <v>0</v>
      </c>
      <c r="L1243" s="246"/>
      <c r="M1243" s="249"/>
      <c r="P1243" s="250">
        <f>SUM(P1244:P1301)</f>
        <v>0</v>
      </c>
      <c r="R1243" s="250">
        <f>SUM(R1244:R1301)</f>
        <v>6.6040799999999997E-2</v>
      </c>
      <c r="T1243" s="251">
        <f>SUM(T1244:T1301)</f>
        <v>0</v>
      </c>
      <c r="AR1243" s="54" t="s">
        <v>77</v>
      </c>
      <c r="AT1243" s="252" t="s">
        <v>66</v>
      </c>
      <c r="AU1243" s="252" t="s">
        <v>75</v>
      </c>
      <c r="AY1243" s="54" t="s">
        <v>155</v>
      </c>
      <c r="BK1243" s="253">
        <f>SUM(BK1244:BK1301)</f>
        <v>0</v>
      </c>
    </row>
    <row r="1244" spans="2:65" s="204" customFormat="1" ht="16.5" customHeight="1" x14ac:dyDescent="0.2">
      <c r="B1244" s="203"/>
      <c r="C1244" s="57" t="s">
        <v>1725</v>
      </c>
      <c r="D1244" s="57" t="s">
        <v>157</v>
      </c>
      <c r="E1244" s="58" t="s">
        <v>1726</v>
      </c>
      <c r="F1244" s="59" t="s">
        <v>1727</v>
      </c>
      <c r="G1244" s="60" t="s">
        <v>234</v>
      </c>
      <c r="H1244" s="61">
        <v>380</v>
      </c>
      <c r="I1244" s="62"/>
      <c r="J1244" s="61">
        <f>ROUND(I1244*H1244,2)</f>
        <v>0</v>
      </c>
      <c r="K1244" s="59" t="s">
        <v>161</v>
      </c>
      <c r="L1244" s="203"/>
      <c r="M1244" s="255" t="s">
        <v>18</v>
      </c>
      <c r="N1244" s="256" t="s">
        <v>38</v>
      </c>
      <c r="P1244" s="257">
        <f>O1244*H1244</f>
        <v>0</v>
      </c>
      <c r="Q1244" s="257">
        <v>0</v>
      </c>
      <c r="R1244" s="257">
        <f>Q1244*H1244</f>
        <v>0</v>
      </c>
      <c r="S1244" s="257">
        <v>0</v>
      </c>
      <c r="T1244" s="63">
        <f>S1244*H1244</f>
        <v>0</v>
      </c>
      <c r="AR1244" s="258" t="s">
        <v>273</v>
      </c>
      <c r="AT1244" s="258" t="s">
        <v>157</v>
      </c>
      <c r="AU1244" s="258" t="s">
        <v>77</v>
      </c>
      <c r="AY1244" s="200" t="s">
        <v>155</v>
      </c>
      <c r="BE1244" s="259">
        <f>IF(N1244="základní",J1244,0)</f>
        <v>0</v>
      </c>
      <c r="BF1244" s="259">
        <f>IF(N1244="snížená",J1244,0)</f>
        <v>0</v>
      </c>
      <c r="BG1244" s="259">
        <f>IF(N1244="zákl. přenesená",J1244,0)</f>
        <v>0</v>
      </c>
      <c r="BH1244" s="259">
        <f>IF(N1244="sníž. přenesená",J1244,0)</f>
        <v>0</v>
      </c>
      <c r="BI1244" s="259">
        <f>IF(N1244="nulová",J1244,0)</f>
        <v>0</v>
      </c>
      <c r="BJ1244" s="200" t="s">
        <v>75</v>
      </c>
      <c r="BK1244" s="259">
        <f>ROUND(I1244*H1244,2)</f>
        <v>0</v>
      </c>
      <c r="BL1244" s="200" t="s">
        <v>273</v>
      </c>
      <c r="BM1244" s="258" t="s">
        <v>1728</v>
      </c>
    </row>
    <row r="1245" spans="2:65" s="204" customFormat="1" x14ac:dyDescent="0.2">
      <c r="B1245" s="203"/>
      <c r="D1245" s="64" t="s">
        <v>164</v>
      </c>
      <c r="F1245" s="65" t="s">
        <v>1729</v>
      </c>
      <c r="I1245" s="197"/>
      <c r="L1245" s="203"/>
      <c r="M1245" s="260"/>
      <c r="T1245" s="213"/>
      <c r="AT1245" s="200" t="s">
        <v>164</v>
      </c>
      <c r="AU1245" s="200" t="s">
        <v>77</v>
      </c>
    </row>
    <row r="1246" spans="2:65" s="204" customFormat="1" x14ac:dyDescent="0.2">
      <c r="B1246" s="203"/>
      <c r="D1246" s="66" t="s">
        <v>166</v>
      </c>
      <c r="F1246" s="67" t="s">
        <v>1730</v>
      </c>
      <c r="I1246" s="197"/>
      <c r="L1246" s="203"/>
      <c r="M1246" s="260"/>
      <c r="T1246" s="213"/>
      <c r="AT1246" s="200" t="s">
        <v>166</v>
      </c>
      <c r="AU1246" s="200" t="s">
        <v>77</v>
      </c>
    </row>
    <row r="1247" spans="2:65" s="69" customFormat="1" x14ac:dyDescent="0.2">
      <c r="B1247" s="68"/>
      <c r="D1247" s="64" t="s">
        <v>168</v>
      </c>
      <c r="E1247" s="70" t="s">
        <v>18</v>
      </c>
      <c r="F1247" s="71" t="s">
        <v>1731</v>
      </c>
      <c r="H1247" s="70" t="s">
        <v>18</v>
      </c>
      <c r="I1247" s="72"/>
      <c r="L1247" s="68"/>
      <c r="M1247" s="73"/>
      <c r="T1247" s="74"/>
      <c r="AT1247" s="70" t="s">
        <v>168</v>
      </c>
      <c r="AU1247" s="70" t="s">
        <v>77</v>
      </c>
      <c r="AV1247" s="69" t="s">
        <v>75</v>
      </c>
      <c r="AW1247" s="69" t="s">
        <v>29</v>
      </c>
      <c r="AX1247" s="69" t="s">
        <v>67</v>
      </c>
      <c r="AY1247" s="70" t="s">
        <v>155</v>
      </c>
    </row>
    <row r="1248" spans="2:65" s="69" customFormat="1" x14ac:dyDescent="0.2">
      <c r="B1248" s="68"/>
      <c r="D1248" s="64" t="s">
        <v>168</v>
      </c>
      <c r="E1248" s="70" t="s">
        <v>18</v>
      </c>
      <c r="F1248" s="71" t="s">
        <v>685</v>
      </c>
      <c r="H1248" s="70" t="s">
        <v>18</v>
      </c>
      <c r="I1248" s="72"/>
      <c r="L1248" s="68"/>
      <c r="M1248" s="73"/>
      <c r="T1248" s="74"/>
      <c r="AT1248" s="70" t="s">
        <v>168</v>
      </c>
      <c r="AU1248" s="70" t="s">
        <v>77</v>
      </c>
      <c r="AV1248" s="69" t="s">
        <v>75</v>
      </c>
      <c r="AW1248" s="69" t="s">
        <v>29</v>
      </c>
      <c r="AX1248" s="69" t="s">
        <v>67</v>
      </c>
      <c r="AY1248" s="70" t="s">
        <v>155</v>
      </c>
    </row>
    <row r="1249" spans="2:65" s="76" customFormat="1" ht="22.5" x14ac:dyDescent="0.2">
      <c r="B1249" s="75"/>
      <c r="D1249" s="64" t="s">
        <v>168</v>
      </c>
      <c r="E1249" s="77" t="s">
        <v>18</v>
      </c>
      <c r="F1249" s="78" t="s">
        <v>1732</v>
      </c>
      <c r="H1249" s="79">
        <v>85.55</v>
      </c>
      <c r="I1249" s="80"/>
      <c r="L1249" s="75"/>
      <c r="M1249" s="81"/>
      <c r="T1249" s="82"/>
      <c r="AT1249" s="77" t="s">
        <v>168</v>
      </c>
      <c r="AU1249" s="77" t="s">
        <v>77</v>
      </c>
      <c r="AV1249" s="76" t="s">
        <v>77</v>
      </c>
      <c r="AW1249" s="76" t="s">
        <v>29</v>
      </c>
      <c r="AX1249" s="76" t="s">
        <v>67</v>
      </c>
      <c r="AY1249" s="77" t="s">
        <v>155</v>
      </c>
    </row>
    <row r="1250" spans="2:65" s="76" customFormat="1" ht="22.5" x14ac:dyDescent="0.2">
      <c r="B1250" s="75"/>
      <c r="D1250" s="64" t="s">
        <v>168</v>
      </c>
      <c r="E1250" s="77" t="s">
        <v>18</v>
      </c>
      <c r="F1250" s="78" t="s">
        <v>1733</v>
      </c>
      <c r="H1250" s="79">
        <v>36.020000000000003</v>
      </c>
      <c r="I1250" s="80"/>
      <c r="L1250" s="75"/>
      <c r="M1250" s="81"/>
      <c r="T1250" s="82"/>
      <c r="AT1250" s="77" t="s">
        <v>168</v>
      </c>
      <c r="AU1250" s="77" t="s">
        <v>77</v>
      </c>
      <c r="AV1250" s="76" t="s">
        <v>77</v>
      </c>
      <c r="AW1250" s="76" t="s">
        <v>29</v>
      </c>
      <c r="AX1250" s="76" t="s">
        <v>67</v>
      </c>
      <c r="AY1250" s="77" t="s">
        <v>155</v>
      </c>
    </row>
    <row r="1251" spans="2:65" s="76" customFormat="1" x14ac:dyDescent="0.2">
      <c r="B1251" s="75"/>
      <c r="D1251" s="64" t="s">
        <v>168</v>
      </c>
      <c r="E1251" s="77" t="s">
        <v>18</v>
      </c>
      <c r="F1251" s="78" t="s">
        <v>1734</v>
      </c>
      <c r="H1251" s="79">
        <v>36.92</v>
      </c>
      <c r="I1251" s="80"/>
      <c r="L1251" s="75"/>
      <c r="M1251" s="81"/>
      <c r="T1251" s="82"/>
      <c r="AT1251" s="77" t="s">
        <v>168</v>
      </c>
      <c r="AU1251" s="77" t="s">
        <v>77</v>
      </c>
      <c r="AV1251" s="76" t="s">
        <v>77</v>
      </c>
      <c r="AW1251" s="76" t="s">
        <v>29</v>
      </c>
      <c r="AX1251" s="76" t="s">
        <v>67</v>
      </c>
      <c r="AY1251" s="77" t="s">
        <v>155</v>
      </c>
    </row>
    <row r="1252" spans="2:65" s="69" customFormat="1" x14ac:dyDescent="0.2">
      <c r="B1252" s="68"/>
      <c r="D1252" s="64" t="s">
        <v>168</v>
      </c>
      <c r="E1252" s="70" t="s">
        <v>18</v>
      </c>
      <c r="F1252" s="71" t="s">
        <v>687</v>
      </c>
      <c r="H1252" s="70" t="s">
        <v>18</v>
      </c>
      <c r="I1252" s="72"/>
      <c r="L1252" s="68"/>
      <c r="M1252" s="73"/>
      <c r="T1252" s="74"/>
      <c r="AT1252" s="70" t="s">
        <v>168</v>
      </c>
      <c r="AU1252" s="70" t="s">
        <v>77</v>
      </c>
      <c r="AV1252" s="69" t="s">
        <v>75</v>
      </c>
      <c r="AW1252" s="69" t="s">
        <v>29</v>
      </c>
      <c r="AX1252" s="69" t="s">
        <v>67</v>
      </c>
      <c r="AY1252" s="70" t="s">
        <v>155</v>
      </c>
    </row>
    <row r="1253" spans="2:65" s="76" customFormat="1" x14ac:dyDescent="0.2">
      <c r="B1253" s="75"/>
      <c r="D1253" s="64" t="s">
        <v>168</v>
      </c>
      <c r="E1253" s="77" t="s">
        <v>18</v>
      </c>
      <c r="F1253" s="78" t="s">
        <v>1735</v>
      </c>
      <c r="H1253" s="79">
        <v>177.72</v>
      </c>
      <c r="I1253" s="80"/>
      <c r="L1253" s="75"/>
      <c r="M1253" s="81"/>
      <c r="T1253" s="82"/>
      <c r="AT1253" s="77" t="s">
        <v>168</v>
      </c>
      <c r="AU1253" s="77" t="s">
        <v>77</v>
      </c>
      <c r="AV1253" s="76" t="s">
        <v>77</v>
      </c>
      <c r="AW1253" s="76" t="s">
        <v>29</v>
      </c>
      <c r="AX1253" s="76" t="s">
        <v>67</v>
      </c>
      <c r="AY1253" s="77" t="s">
        <v>155</v>
      </c>
    </row>
    <row r="1254" spans="2:65" s="76" customFormat="1" x14ac:dyDescent="0.2">
      <c r="B1254" s="75"/>
      <c r="D1254" s="64" t="s">
        <v>168</v>
      </c>
      <c r="E1254" s="77" t="s">
        <v>18</v>
      </c>
      <c r="F1254" s="78" t="s">
        <v>1736</v>
      </c>
      <c r="H1254" s="79">
        <v>34.06</v>
      </c>
      <c r="I1254" s="80"/>
      <c r="L1254" s="75"/>
      <c r="M1254" s="81"/>
      <c r="T1254" s="82"/>
      <c r="AT1254" s="77" t="s">
        <v>168</v>
      </c>
      <c r="AU1254" s="77" t="s">
        <v>77</v>
      </c>
      <c r="AV1254" s="76" t="s">
        <v>77</v>
      </c>
      <c r="AW1254" s="76" t="s">
        <v>29</v>
      </c>
      <c r="AX1254" s="76" t="s">
        <v>67</v>
      </c>
      <c r="AY1254" s="77" t="s">
        <v>155</v>
      </c>
    </row>
    <row r="1255" spans="2:65" s="69" customFormat="1" x14ac:dyDescent="0.2">
      <c r="B1255" s="68"/>
      <c r="D1255" s="64" t="s">
        <v>168</v>
      </c>
      <c r="E1255" s="70" t="s">
        <v>18</v>
      </c>
      <c r="F1255" s="71" t="s">
        <v>689</v>
      </c>
      <c r="H1255" s="70" t="s">
        <v>18</v>
      </c>
      <c r="I1255" s="72"/>
      <c r="L1255" s="68"/>
      <c r="M1255" s="73"/>
      <c r="T1255" s="74"/>
      <c r="AT1255" s="70" t="s">
        <v>168</v>
      </c>
      <c r="AU1255" s="70" t="s">
        <v>77</v>
      </c>
      <c r="AV1255" s="69" t="s">
        <v>75</v>
      </c>
      <c r="AW1255" s="69" t="s">
        <v>29</v>
      </c>
      <c r="AX1255" s="69" t="s">
        <v>67</v>
      </c>
      <c r="AY1255" s="70" t="s">
        <v>155</v>
      </c>
    </row>
    <row r="1256" spans="2:65" s="76" customFormat="1" x14ac:dyDescent="0.2">
      <c r="B1256" s="75"/>
      <c r="D1256" s="64" t="s">
        <v>168</v>
      </c>
      <c r="E1256" s="77" t="s">
        <v>18</v>
      </c>
      <c r="F1256" s="78" t="s">
        <v>1737</v>
      </c>
      <c r="H1256" s="79">
        <v>9.73</v>
      </c>
      <c r="I1256" s="80"/>
      <c r="L1256" s="75"/>
      <c r="M1256" s="81"/>
      <c r="T1256" s="82"/>
      <c r="AT1256" s="77" t="s">
        <v>168</v>
      </c>
      <c r="AU1256" s="77" t="s">
        <v>77</v>
      </c>
      <c r="AV1256" s="76" t="s">
        <v>77</v>
      </c>
      <c r="AW1256" s="76" t="s">
        <v>29</v>
      </c>
      <c r="AX1256" s="76" t="s">
        <v>67</v>
      </c>
      <c r="AY1256" s="77" t="s">
        <v>155</v>
      </c>
    </row>
    <row r="1257" spans="2:65" s="84" customFormat="1" x14ac:dyDescent="0.2">
      <c r="B1257" s="83"/>
      <c r="D1257" s="64" t="s">
        <v>168</v>
      </c>
      <c r="E1257" s="85" t="s">
        <v>18</v>
      </c>
      <c r="F1257" s="86" t="s">
        <v>297</v>
      </c>
      <c r="H1257" s="87">
        <v>380.00000000000006</v>
      </c>
      <c r="I1257" s="88"/>
      <c r="L1257" s="83"/>
      <c r="M1257" s="89"/>
      <c r="T1257" s="90"/>
      <c r="AT1257" s="85" t="s">
        <v>168</v>
      </c>
      <c r="AU1257" s="85" t="s">
        <v>77</v>
      </c>
      <c r="AV1257" s="84" t="s">
        <v>162</v>
      </c>
      <c r="AW1257" s="84" t="s">
        <v>29</v>
      </c>
      <c r="AX1257" s="84" t="s">
        <v>75</v>
      </c>
      <c r="AY1257" s="85" t="s">
        <v>155</v>
      </c>
    </row>
    <row r="1258" spans="2:65" s="204" customFormat="1" ht="16.5" customHeight="1" x14ac:dyDescent="0.2">
      <c r="B1258" s="203"/>
      <c r="C1258" s="57" t="s">
        <v>1738</v>
      </c>
      <c r="D1258" s="57" t="s">
        <v>157</v>
      </c>
      <c r="E1258" s="58" t="s">
        <v>1739</v>
      </c>
      <c r="F1258" s="59" t="s">
        <v>1740</v>
      </c>
      <c r="G1258" s="60" t="s">
        <v>234</v>
      </c>
      <c r="H1258" s="61">
        <v>437</v>
      </c>
      <c r="I1258" s="62"/>
      <c r="J1258" s="61">
        <f>ROUND(I1258*H1258,2)</f>
        <v>0</v>
      </c>
      <c r="K1258" s="59" t="s">
        <v>18</v>
      </c>
      <c r="L1258" s="203"/>
      <c r="M1258" s="255" t="s">
        <v>18</v>
      </c>
      <c r="N1258" s="256" t="s">
        <v>38</v>
      </c>
      <c r="P1258" s="257">
        <f>O1258*H1258</f>
        <v>0</v>
      </c>
      <c r="Q1258" s="257">
        <v>0</v>
      </c>
      <c r="R1258" s="257">
        <f>Q1258*H1258</f>
        <v>0</v>
      </c>
      <c r="S1258" s="257">
        <v>0</v>
      </c>
      <c r="T1258" s="63">
        <f>S1258*H1258</f>
        <v>0</v>
      </c>
      <c r="AR1258" s="258" t="s">
        <v>273</v>
      </c>
      <c r="AT1258" s="258" t="s">
        <v>157</v>
      </c>
      <c r="AU1258" s="258" t="s">
        <v>77</v>
      </c>
      <c r="AY1258" s="200" t="s">
        <v>155</v>
      </c>
      <c r="BE1258" s="259">
        <f>IF(N1258="základní",J1258,0)</f>
        <v>0</v>
      </c>
      <c r="BF1258" s="259">
        <f>IF(N1258="snížená",J1258,0)</f>
        <v>0</v>
      </c>
      <c r="BG1258" s="259">
        <f>IF(N1258="zákl. přenesená",J1258,0)</f>
        <v>0</v>
      </c>
      <c r="BH1258" s="259">
        <f>IF(N1258="sníž. přenesená",J1258,0)</f>
        <v>0</v>
      </c>
      <c r="BI1258" s="259">
        <f>IF(N1258="nulová",J1258,0)</f>
        <v>0</v>
      </c>
      <c r="BJ1258" s="200" t="s">
        <v>75</v>
      </c>
      <c r="BK1258" s="259">
        <f>ROUND(I1258*H1258,2)</f>
        <v>0</v>
      </c>
      <c r="BL1258" s="200" t="s">
        <v>273</v>
      </c>
      <c r="BM1258" s="258" t="s">
        <v>1741</v>
      </c>
    </row>
    <row r="1259" spans="2:65" s="204" customFormat="1" x14ac:dyDescent="0.2">
      <c r="B1259" s="203"/>
      <c r="D1259" s="64" t="s">
        <v>164</v>
      </c>
      <c r="F1259" s="65" t="s">
        <v>1740</v>
      </c>
      <c r="I1259" s="197"/>
      <c r="L1259" s="203"/>
      <c r="M1259" s="260"/>
      <c r="T1259" s="213"/>
      <c r="AT1259" s="200" t="s">
        <v>164</v>
      </c>
      <c r="AU1259" s="200" t="s">
        <v>77</v>
      </c>
    </row>
    <row r="1260" spans="2:65" s="69" customFormat="1" x14ac:dyDescent="0.2">
      <c r="B1260" s="68"/>
      <c r="D1260" s="64" t="s">
        <v>168</v>
      </c>
      <c r="E1260" s="70" t="s">
        <v>18</v>
      </c>
      <c r="F1260" s="71" t="s">
        <v>685</v>
      </c>
      <c r="H1260" s="70" t="s">
        <v>18</v>
      </c>
      <c r="I1260" s="72"/>
      <c r="L1260" s="68"/>
      <c r="M1260" s="73"/>
      <c r="T1260" s="74"/>
      <c r="AT1260" s="70" t="s">
        <v>168</v>
      </c>
      <c r="AU1260" s="70" t="s">
        <v>77</v>
      </c>
      <c r="AV1260" s="69" t="s">
        <v>75</v>
      </c>
      <c r="AW1260" s="69" t="s">
        <v>29</v>
      </c>
      <c r="AX1260" s="69" t="s">
        <v>67</v>
      </c>
      <c r="AY1260" s="70" t="s">
        <v>155</v>
      </c>
    </row>
    <row r="1261" spans="2:65" s="76" customFormat="1" x14ac:dyDescent="0.2">
      <c r="B1261" s="75"/>
      <c r="D1261" s="64" t="s">
        <v>168</v>
      </c>
      <c r="E1261" s="77" t="s">
        <v>18</v>
      </c>
      <c r="F1261" s="78" t="s">
        <v>1742</v>
      </c>
      <c r="H1261" s="79">
        <v>52.5</v>
      </c>
      <c r="I1261" s="80"/>
      <c r="L1261" s="75"/>
      <c r="M1261" s="81"/>
      <c r="T1261" s="82"/>
      <c r="AT1261" s="77" t="s">
        <v>168</v>
      </c>
      <c r="AU1261" s="77" t="s">
        <v>77</v>
      </c>
      <c r="AV1261" s="76" t="s">
        <v>77</v>
      </c>
      <c r="AW1261" s="76" t="s">
        <v>29</v>
      </c>
      <c r="AX1261" s="76" t="s">
        <v>67</v>
      </c>
      <c r="AY1261" s="77" t="s">
        <v>155</v>
      </c>
    </row>
    <row r="1262" spans="2:65" s="76" customFormat="1" x14ac:dyDescent="0.2">
      <c r="B1262" s="75"/>
      <c r="D1262" s="64" t="s">
        <v>168</v>
      </c>
      <c r="E1262" s="77" t="s">
        <v>18</v>
      </c>
      <c r="F1262" s="78" t="s">
        <v>1743</v>
      </c>
      <c r="H1262" s="79">
        <v>12.15</v>
      </c>
      <c r="I1262" s="80"/>
      <c r="L1262" s="75"/>
      <c r="M1262" s="81"/>
      <c r="T1262" s="82"/>
      <c r="AT1262" s="77" t="s">
        <v>168</v>
      </c>
      <c r="AU1262" s="77" t="s">
        <v>77</v>
      </c>
      <c r="AV1262" s="76" t="s">
        <v>77</v>
      </c>
      <c r="AW1262" s="76" t="s">
        <v>29</v>
      </c>
      <c r="AX1262" s="76" t="s">
        <v>67</v>
      </c>
      <c r="AY1262" s="77" t="s">
        <v>155</v>
      </c>
    </row>
    <row r="1263" spans="2:65" s="69" customFormat="1" x14ac:dyDescent="0.2">
      <c r="B1263" s="68"/>
      <c r="D1263" s="64" t="s">
        <v>168</v>
      </c>
      <c r="E1263" s="70" t="s">
        <v>18</v>
      </c>
      <c r="F1263" s="71" t="s">
        <v>1744</v>
      </c>
      <c r="H1263" s="70" t="s">
        <v>18</v>
      </c>
      <c r="I1263" s="72"/>
      <c r="L1263" s="68"/>
      <c r="M1263" s="73"/>
      <c r="T1263" s="74"/>
      <c r="AT1263" s="70" t="s">
        <v>168</v>
      </c>
      <c r="AU1263" s="70" t="s">
        <v>77</v>
      </c>
      <c r="AV1263" s="69" t="s">
        <v>75</v>
      </c>
      <c r="AW1263" s="69" t="s">
        <v>29</v>
      </c>
      <c r="AX1263" s="69" t="s">
        <v>67</v>
      </c>
      <c r="AY1263" s="70" t="s">
        <v>155</v>
      </c>
    </row>
    <row r="1264" spans="2:65" s="76" customFormat="1" x14ac:dyDescent="0.2">
      <c r="B1264" s="75"/>
      <c r="D1264" s="64" t="s">
        <v>168</v>
      </c>
      <c r="E1264" s="77" t="s">
        <v>18</v>
      </c>
      <c r="F1264" s="78" t="s">
        <v>1745</v>
      </c>
      <c r="H1264" s="79">
        <v>16.100000000000001</v>
      </c>
      <c r="I1264" s="80"/>
      <c r="L1264" s="75"/>
      <c r="M1264" s="81"/>
      <c r="T1264" s="82"/>
      <c r="AT1264" s="77" t="s">
        <v>168</v>
      </c>
      <c r="AU1264" s="77" t="s">
        <v>77</v>
      </c>
      <c r="AV1264" s="76" t="s">
        <v>77</v>
      </c>
      <c r="AW1264" s="76" t="s">
        <v>29</v>
      </c>
      <c r="AX1264" s="76" t="s">
        <v>67</v>
      </c>
      <c r="AY1264" s="77" t="s">
        <v>155</v>
      </c>
    </row>
    <row r="1265" spans="2:65" s="69" customFormat="1" x14ac:dyDescent="0.2">
      <c r="B1265" s="68"/>
      <c r="D1265" s="64" t="s">
        <v>168</v>
      </c>
      <c r="E1265" s="70" t="s">
        <v>18</v>
      </c>
      <c r="F1265" s="71" t="s">
        <v>1746</v>
      </c>
      <c r="H1265" s="70" t="s">
        <v>18</v>
      </c>
      <c r="I1265" s="72"/>
      <c r="L1265" s="68"/>
      <c r="M1265" s="73"/>
      <c r="T1265" s="74"/>
      <c r="AT1265" s="70" t="s">
        <v>168</v>
      </c>
      <c r="AU1265" s="70" t="s">
        <v>77</v>
      </c>
      <c r="AV1265" s="69" t="s">
        <v>75</v>
      </c>
      <c r="AW1265" s="69" t="s">
        <v>29</v>
      </c>
      <c r="AX1265" s="69" t="s">
        <v>67</v>
      </c>
      <c r="AY1265" s="70" t="s">
        <v>155</v>
      </c>
    </row>
    <row r="1266" spans="2:65" s="76" customFormat="1" x14ac:dyDescent="0.2">
      <c r="B1266" s="75"/>
      <c r="D1266" s="64" t="s">
        <v>168</v>
      </c>
      <c r="E1266" s="77" t="s">
        <v>18</v>
      </c>
      <c r="F1266" s="78" t="s">
        <v>1747</v>
      </c>
      <c r="H1266" s="79">
        <v>241.8</v>
      </c>
      <c r="I1266" s="80"/>
      <c r="L1266" s="75"/>
      <c r="M1266" s="81"/>
      <c r="T1266" s="82"/>
      <c r="AT1266" s="77" t="s">
        <v>168</v>
      </c>
      <c r="AU1266" s="77" t="s">
        <v>77</v>
      </c>
      <c r="AV1266" s="76" t="s">
        <v>77</v>
      </c>
      <c r="AW1266" s="76" t="s">
        <v>29</v>
      </c>
      <c r="AX1266" s="76" t="s">
        <v>67</v>
      </c>
      <c r="AY1266" s="77" t="s">
        <v>155</v>
      </c>
    </row>
    <row r="1267" spans="2:65" s="76" customFormat="1" x14ac:dyDescent="0.2">
      <c r="B1267" s="75"/>
      <c r="D1267" s="64" t="s">
        <v>168</v>
      </c>
      <c r="E1267" s="77" t="s">
        <v>18</v>
      </c>
      <c r="F1267" s="78" t="s">
        <v>1748</v>
      </c>
      <c r="H1267" s="79">
        <v>54.56</v>
      </c>
      <c r="I1267" s="80"/>
      <c r="L1267" s="75"/>
      <c r="M1267" s="81"/>
      <c r="T1267" s="82"/>
      <c r="AT1267" s="77" t="s">
        <v>168</v>
      </c>
      <c r="AU1267" s="77" t="s">
        <v>77</v>
      </c>
      <c r="AV1267" s="76" t="s">
        <v>77</v>
      </c>
      <c r="AW1267" s="76" t="s">
        <v>29</v>
      </c>
      <c r="AX1267" s="76" t="s">
        <v>67</v>
      </c>
      <c r="AY1267" s="77" t="s">
        <v>155</v>
      </c>
    </row>
    <row r="1268" spans="2:65" s="69" customFormat="1" x14ac:dyDescent="0.2">
      <c r="B1268" s="68"/>
      <c r="D1268" s="64" t="s">
        <v>168</v>
      </c>
      <c r="E1268" s="70" t="s">
        <v>18</v>
      </c>
      <c r="F1268" s="71" t="s">
        <v>1749</v>
      </c>
      <c r="H1268" s="70" t="s">
        <v>18</v>
      </c>
      <c r="I1268" s="72"/>
      <c r="L1268" s="68"/>
      <c r="M1268" s="73"/>
      <c r="T1268" s="74"/>
      <c r="AT1268" s="70" t="s">
        <v>168</v>
      </c>
      <c r="AU1268" s="70" t="s">
        <v>77</v>
      </c>
      <c r="AV1268" s="69" t="s">
        <v>75</v>
      </c>
      <c r="AW1268" s="69" t="s">
        <v>29</v>
      </c>
      <c r="AX1268" s="69" t="s">
        <v>67</v>
      </c>
      <c r="AY1268" s="70" t="s">
        <v>155</v>
      </c>
    </row>
    <row r="1269" spans="2:65" s="76" customFormat="1" x14ac:dyDescent="0.2">
      <c r="B1269" s="75"/>
      <c r="D1269" s="64" t="s">
        <v>168</v>
      </c>
      <c r="E1269" s="77" t="s">
        <v>18</v>
      </c>
      <c r="F1269" s="78" t="s">
        <v>1750</v>
      </c>
      <c r="H1269" s="79">
        <v>39.15</v>
      </c>
      <c r="I1269" s="80"/>
      <c r="L1269" s="75"/>
      <c r="M1269" s="81"/>
      <c r="T1269" s="82"/>
      <c r="AT1269" s="77" t="s">
        <v>168</v>
      </c>
      <c r="AU1269" s="77" t="s">
        <v>77</v>
      </c>
      <c r="AV1269" s="76" t="s">
        <v>77</v>
      </c>
      <c r="AW1269" s="76" t="s">
        <v>29</v>
      </c>
      <c r="AX1269" s="76" t="s">
        <v>67</v>
      </c>
      <c r="AY1269" s="77" t="s">
        <v>155</v>
      </c>
    </row>
    <row r="1270" spans="2:65" s="76" customFormat="1" x14ac:dyDescent="0.2">
      <c r="B1270" s="75"/>
      <c r="D1270" s="64" t="s">
        <v>168</v>
      </c>
      <c r="E1270" s="77" t="s">
        <v>18</v>
      </c>
      <c r="F1270" s="78" t="s">
        <v>1751</v>
      </c>
      <c r="H1270" s="79">
        <v>20.74</v>
      </c>
      <c r="I1270" s="80"/>
      <c r="L1270" s="75"/>
      <c r="M1270" s="81"/>
      <c r="T1270" s="82"/>
      <c r="AT1270" s="77" t="s">
        <v>168</v>
      </c>
      <c r="AU1270" s="77" t="s">
        <v>77</v>
      </c>
      <c r="AV1270" s="76" t="s">
        <v>77</v>
      </c>
      <c r="AW1270" s="76" t="s">
        <v>29</v>
      </c>
      <c r="AX1270" s="76" t="s">
        <v>67</v>
      </c>
      <c r="AY1270" s="77" t="s">
        <v>155</v>
      </c>
    </row>
    <row r="1271" spans="2:65" s="84" customFormat="1" x14ac:dyDescent="0.2">
      <c r="B1271" s="83"/>
      <c r="D1271" s="64" t="s">
        <v>168</v>
      </c>
      <c r="E1271" s="85" t="s">
        <v>18</v>
      </c>
      <c r="F1271" s="86" t="s">
        <v>297</v>
      </c>
      <c r="H1271" s="87">
        <v>437</v>
      </c>
      <c r="I1271" s="88"/>
      <c r="L1271" s="83"/>
      <c r="M1271" s="89"/>
      <c r="T1271" s="90"/>
      <c r="AT1271" s="85" t="s">
        <v>168</v>
      </c>
      <c r="AU1271" s="85" t="s">
        <v>77</v>
      </c>
      <c r="AV1271" s="84" t="s">
        <v>162</v>
      </c>
      <c r="AW1271" s="84" t="s">
        <v>29</v>
      </c>
      <c r="AX1271" s="84" t="s">
        <v>75</v>
      </c>
      <c r="AY1271" s="85" t="s">
        <v>155</v>
      </c>
    </row>
    <row r="1272" spans="2:65" s="204" customFormat="1" ht="24.2" customHeight="1" x14ac:dyDescent="0.2">
      <c r="B1272" s="203"/>
      <c r="C1272" s="57" t="s">
        <v>1752</v>
      </c>
      <c r="D1272" s="57" t="s">
        <v>157</v>
      </c>
      <c r="E1272" s="58" t="s">
        <v>1753</v>
      </c>
      <c r="F1272" s="59" t="s">
        <v>1754</v>
      </c>
      <c r="G1272" s="60" t="s">
        <v>234</v>
      </c>
      <c r="H1272" s="61">
        <v>103.8</v>
      </c>
      <c r="I1272" s="62"/>
      <c r="J1272" s="61">
        <f>ROUND(I1272*H1272,2)</f>
        <v>0</v>
      </c>
      <c r="K1272" s="59" t="s">
        <v>161</v>
      </c>
      <c r="L1272" s="203"/>
      <c r="M1272" s="255" t="s">
        <v>18</v>
      </c>
      <c r="N1272" s="256" t="s">
        <v>38</v>
      </c>
      <c r="P1272" s="257">
        <f>O1272*H1272</f>
        <v>0</v>
      </c>
      <c r="Q1272" s="257">
        <v>8.0000000000000007E-5</v>
      </c>
      <c r="R1272" s="257">
        <f>Q1272*H1272</f>
        <v>8.3040000000000006E-3</v>
      </c>
      <c r="S1272" s="257">
        <v>0</v>
      </c>
      <c r="T1272" s="63">
        <f>S1272*H1272</f>
        <v>0</v>
      </c>
      <c r="AR1272" s="258" t="s">
        <v>273</v>
      </c>
      <c r="AT1272" s="258" t="s">
        <v>157</v>
      </c>
      <c r="AU1272" s="258" t="s">
        <v>77</v>
      </c>
      <c r="AY1272" s="200" t="s">
        <v>155</v>
      </c>
      <c r="BE1272" s="259">
        <f>IF(N1272="základní",J1272,0)</f>
        <v>0</v>
      </c>
      <c r="BF1272" s="259">
        <f>IF(N1272="snížená",J1272,0)</f>
        <v>0</v>
      </c>
      <c r="BG1272" s="259">
        <f>IF(N1272="zákl. přenesená",J1272,0)</f>
        <v>0</v>
      </c>
      <c r="BH1272" s="259">
        <f>IF(N1272="sníž. přenesená",J1272,0)</f>
        <v>0</v>
      </c>
      <c r="BI1272" s="259">
        <f>IF(N1272="nulová",J1272,0)</f>
        <v>0</v>
      </c>
      <c r="BJ1272" s="200" t="s">
        <v>75</v>
      </c>
      <c r="BK1272" s="259">
        <f>ROUND(I1272*H1272,2)</f>
        <v>0</v>
      </c>
      <c r="BL1272" s="200" t="s">
        <v>273</v>
      </c>
      <c r="BM1272" s="258" t="s">
        <v>1755</v>
      </c>
    </row>
    <row r="1273" spans="2:65" s="204" customFormat="1" x14ac:dyDescent="0.2">
      <c r="B1273" s="203"/>
      <c r="D1273" s="64" t="s">
        <v>164</v>
      </c>
      <c r="F1273" s="65" t="s">
        <v>1756</v>
      </c>
      <c r="I1273" s="197"/>
      <c r="L1273" s="203"/>
      <c r="M1273" s="260"/>
      <c r="T1273" s="213"/>
      <c r="AT1273" s="200" t="s">
        <v>164</v>
      </c>
      <c r="AU1273" s="200" t="s">
        <v>77</v>
      </c>
    </row>
    <row r="1274" spans="2:65" s="204" customFormat="1" x14ac:dyDescent="0.2">
      <c r="B1274" s="203"/>
      <c r="D1274" s="66" t="s">
        <v>166</v>
      </c>
      <c r="F1274" s="67" t="s">
        <v>1757</v>
      </c>
      <c r="I1274" s="197"/>
      <c r="L1274" s="203"/>
      <c r="M1274" s="260"/>
      <c r="T1274" s="213"/>
      <c r="AT1274" s="200" t="s">
        <v>166</v>
      </c>
      <c r="AU1274" s="200" t="s">
        <v>77</v>
      </c>
    </row>
    <row r="1275" spans="2:65" s="69" customFormat="1" x14ac:dyDescent="0.2">
      <c r="B1275" s="68"/>
      <c r="D1275" s="64" t="s">
        <v>168</v>
      </c>
      <c r="E1275" s="70" t="s">
        <v>18</v>
      </c>
      <c r="F1275" s="71" t="s">
        <v>1758</v>
      </c>
      <c r="H1275" s="70" t="s">
        <v>18</v>
      </c>
      <c r="I1275" s="72"/>
      <c r="L1275" s="68"/>
      <c r="M1275" s="73"/>
      <c r="T1275" s="74"/>
      <c r="AT1275" s="70" t="s">
        <v>168</v>
      </c>
      <c r="AU1275" s="70" t="s">
        <v>77</v>
      </c>
      <c r="AV1275" s="69" t="s">
        <v>75</v>
      </c>
      <c r="AW1275" s="69" t="s">
        <v>29</v>
      </c>
      <c r="AX1275" s="69" t="s">
        <v>67</v>
      </c>
      <c r="AY1275" s="70" t="s">
        <v>155</v>
      </c>
    </row>
    <row r="1276" spans="2:65" s="69" customFormat="1" x14ac:dyDescent="0.2">
      <c r="B1276" s="68"/>
      <c r="D1276" s="64" t="s">
        <v>168</v>
      </c>
      <c r="E1276" s="70" t="s">
        <v>18</v>
      </c>
      <c r="F1276" s="71" t="s">
        <v>1759</v>
      </c>
      <c r="H1276" s="70" t="s">
        <v>18</v>
      </c>
      <c r="I1276" s="72"/>
      <c r="L1276" s="68"/>
      <c r="M1276" s="73"/>
      <c r="T1276" s="74"/>
      <c r="AT1276" s="70" t="s">
        <v>168</v>
      </c>
      <c r="AU1276" s="70" t="s">
        <v>77</v>
      </c>
      <c r="AV1276" s="69" t="s">
        <v>75</v>
      </c>
      <c r="AW1276" s="69" t="s">
        <v>29</v>
      </c>
      <c r="AX1276" s="69" t="s">
        <v>67</v>
      </c>
      <c r="AY1276" s="70" t="s">
        <v>155</v>
      </c>
    </row>
    <row r="1277" spans="2:65" s="76" customFormat="1" x14ac:dyDescent="0.2">
      <c r="B1277" s="75"/>
      <c r="D1277" s="64" t="s">
        <v>168</v>
      </c>
      <c r="E1277" s="77" t="s">
        <v>18</v>
      </c>
      <c r="F1277" s="78" t="s">
        <v>1760</v>
      </c>
      <c r="H1277" s="79">
        <v>3.12</v>
      </c>
      <c r="I1277" s="80"/>
      <c r="L1277" s="75"/>
      <c r="M1277" s="81"/>
      <c r="T1277" s="82"/>
      <c r="AT1277" s="77" t="s">
        <v>168</v>
      </c>
      <c r="AU1277" s="77" t="s">
        <v>77</v>
      </c>
      <c r="AV1277" s="76" t="s">
        <v>77</v>
      </c>
      <c r="AW1277" s="76" t="s">
        <v>29</v>
      </c>
      <c r="AX1277" s="76" t="s">
        <v>67</v>
      </c>
      <c r="AY1277" s="77" t="s">
        <v>155</v>
      </c>
    </row>
    <row r="1278" spans="2:65" s="69" customFormat="1" x14ac:dyDescent="0.2">
      <c r="B1278" s="68"/>
      <c r="D1278" s="64" t="s">
        <v>168</v>
      </c>
      <c r="E1278" s="70" t="s">
        <v>18</v>
      </c>
      <c r="F1278" s="71" t="s">
        <v>1761</v>
      </c>
      <c r="H1278" s="70" t="s">
        <v>18</v>
      </c>
      <c r="I1278" s="72"/>
      <c r="L1278" s="68"/>
      <c r="M1278" s="73"/>
      <c r="T1278" s="74"/>
      <c r="AT1278" s="70" t="s">
        <v>168</v>
      </c>
      <c r="AU1278" s="70" t="s">
        <v>77</v>
      </c>
      <c r="AV1278" s="69" t="s">
        <v>75</v>
      </c>
      <c r="AW1278" s="69" t="s">
        <v>29</v>
      </c>
      <c r="AX1278" s="69" t="s">
        <v>67</v>
      </c>
      <c r="AY1278" s="70" t="s">
        <v>155</v>
      </c>
    </row>
    <row r="1279" spans="2:65" s="76" customFormat="1" x14ac:dyDescent="0.2">
      <c r="B1279" s="75"/>
      <c r="D1279" s="64" t="s">
        <v>168</v>
      </c>
      <c r="E1279" s="77" t="s">
        <v>18</v>
      </c>
      <c r="F1279" s="78" t="s">
        <v>1762</v>
      </c>
      <c r="H1279" s="79">
        <v>100.68</v>
      </c>
      <c r="I1279" s="80"/>
      <c r="L1279" s="75"/>
      <c r="M1279" s="81"/>
      <c r="T1279" s="82"/>
      <c r="AT1279" s="77" t="s">
        <v>168</v>
      </c>
      <c r="AU1279" s="77" t="s">
        <v>77</v>
      </c>
      <c r="AV1279" s="76" t="s">
        <v>77</v>
      </c>
      <c r="AW1279" s="76" t="s">
        <v>29</v>
      </c>
      <c r="AX1279" s="76" t="s">
        <v>67</v>
      </c>
      <c r="AY1279" s="77" t="s">
        <v>155</v>
      </c>
    </row>
    <row r="1280" spans="2:65" s="84" customFormat="1" x14ac:dyDescent="0.2">
      <c r="B1280" s="83"/>
      <c r="D1280" s="64" t="s">
        <v>168</v>
      </c>
      <c r="E1280" s="85" t="s">
        <v>18</v>
      </c>
      <c r="F1280" s="86" t="s">
        <v>297</v>
      </c>
      <c r="H1280" s="87">
        <v>103.80000000000001</v>
      </c>
      <c r="I1280" s="88"/>
      <c r="L1280" s="83"/>
      <c r="M1280" s="89"/>
      <c r="T1280" s="90"/>
      <c r="AT1280" s="85" t="s">
        <v>168</v>
      </c>
      <c r="AU1280" s="85" t="s">
        <v>77</v>
      </c>
      <c r="AV1280" s="84" t="s">
        <v>162</v>
      </c>
      <c r="AW1280" s="84" t="s">
        <v>29</v>
      </c>
      <c r="AX1280" s="84" t="s">
        <v>75</v>
      </c>
      <c r="AY1280" s="85" t="s">
        <v>155</v>
      </c>
    </row>
    <row r="1281" spans="2:65" s="204" customFormat="1" ht="24.2" customHeight="1" x14ac:dyDescent="0.2">
      <c r="B1281" s="203"/>
      <c r="C1281" s="57" t="s">
        <v>1763</v>
      </c>
      <c r="D1281" s="57" t="s">
        <v>157</v>
      </c>
      <c r="E1281" s="58" t="s">
        <v>1764</v>
      </c>
      <c r="F1281" s="59" t="s">
        <v>1765</v>
      </c>
      <c r="G1281" s="60" t="s">
        <v>234</v>
      </c>
      <c r="H1281" s="61">
        <v>103.8</v>
      </c>
      <c r="I1281" s="62"/>
      <c r="J1281" s="61">
        <f>ROUND(I1281*H1281,2)</f>
        <v>0</v>
      </c>
      <c r="K1281" s="59" t="s">
        <v>161</v>
      </c>
      <c r="L1281" s="203"/>
      <c r="M1281" s="255" t="s">
        <v>18</v>
      </c>
      <c r="N1281" s="256" t="s">
        <v>38</v>
      </c>
      <c r="P1281" s="257">
        <f>O1281*H1281</f>
        <v>0</v>
      </c>
      <c r="Q1281" s="257">
        <v>5.4000000000000001E-4</v>
      </c>
      <c r="R1281" s="257">
        <f>Q1281*H1281</f>
        <v>5.6051999999999998E-2</v>
      </c>
      <c r="S1281" s="257">
        <v>0</v>
      </c>
      <c r="T1281" s="63">
        <f>S1281*H1281</f>
        <v>0</v>
      </c>
      <c r="AR1281" s="258" t="s">
        <v>273</v>
      </c>
      <c r="AT1281" s="258" t="s">
        <v>157</v>
      </c>
      <c r="AU1281" s="258" t="s">
        <v>77</v>
      </c>
      <c r="AY1281" s="200" t="s">
        <v>155</v>
      </c>
      <c r="BE1281" s="259">
        <f>IF(N1281="základní",J1281,0)</f>
        <v>0</v>
      </c>
      <c r="BF1281" s="259">
        <f>IF(N1281="snížená",J1281,0)</f>
        <v>0</v>
      </c>
      <c r="BG1281" s="259">
        <f>IF(N1281="zákl. přenesená",J1281,0)</f>
        <v>0</v>
      </c>
      <c r="BH1281" s="259">
        <f>IF(N1281="sníž. přenesená",J1281,0)</f>
        <v>0</v>
      </c>
      <c r="BI1281" s="259">
        <f>IF(N1281="nulová",J1281,0)</f>
        <v>0</v>
      </c>
      <c r="BJ1281" s="200" t="s">
        <v>75</v>
      </c>
      <c r="BK1281" s="259">
        <f>ROUND(I1281*H1281,2)</f>
        <v>0</v>
      </c>
      <c r="BL1281" s="200" t="s">
        <v>273</v>
      </c>
      <c r="BM1281" s="258" t="s">
        <v>1766</v>
      </c>
    </row>
    <row r="1282" spans="2:65" s="204" customFormat="1" ht="29.25" x14ac:dyDescent="0.2">
      <c r="B1282" s="203"/>
      <c r="D1282" s="64" t="s">
        <v>164</v>
      </c>
      <c r="F1282" s="65" t="s">
        <v>1767</v>
      </c>
      <c r="I1282" s="197"/>
      <c r="L1282" s="203"/>
      <c r="M1282" s="260"/>
      <c r="T1282" s="213"/>
      <c r="AT1282" s="200" t="s">
        <v>164</v>
      </c>
      <c r="AU1282" s="200" t="s">
        <v>77</v>
      </c>
    </row>
    <row r="1283" spans="2:65" s="204" customFormat="1" x14ac:dyDescent="0.2">
      <c r="B1283" s="203"/>
      <c r="D1283" s="66" t="s">
        <v>166</v>
      </c>
      <c r="F1283" s="67" t="s">
        <v>1768</v>
      </c>
      <c r="I1283" s="197"/>
      <c r="L1283" s="203"/>
      <c r="M1283" s="260"/>
      <c r="T1283" s="213"/>
      <c r="AT1283" s="200" t="s">
        <v>166</v>
      </c>
      <c r="AU1283" s="200" t="s">
        <v>77</v>
      </c>
    </row>
    <row r="1284" spans="2:65" s="69" customFormat="1" x14ac:dyDescent="0.2">
      <c r="B1284" s="68"/>
      <c r="D1284" s="64" t="s">
        <v>168</v>
      </c>
      <c r="E1284" s="70" t="s">
        <v>18</v>
      </c>
      <c r="F1284" s="71" t="s">
        <v>1758</v>
      </c>
      <c r="H1284" s="70" t="s">
        <v>18</v>
      </c>
      <c r="I1284" s="72"/>
      <c r="L1284" s="68"/>
      <c r="M1284" s="73"/>
      <c r="T1284" s="74"/>
      <c r="AT1284" s="70" t="s">
        <v>168</v>
      </c>
      <c r="AU1284" s="70" t="s">
        <v>77</v>
      </c>
      <c r="AV1284" s="69" t="s">
        <v>75</v>
      </c>
      <c r="AW1284" s="69" t="s">
        <v>29</v>
      </c>
      <c r="AX1284" s="69" t="s">
        <v>67</v>
      </c>
      <c r="AY1284" s="70" t="s">
        <v>155</v>
      </c>
    </row>
    <row r="1285" spans="2:65" s="69" customFormat="1" x14ac:dyDescent="0.2">
      <c r="B1285" s="68"/>
      <c r="D1285" s="64" t="s">
        <v>168</v>
      </c>
      <c r="E1285" s="70" t="s">
        <v>18</v>
      </c>
      <c r="F1285" s="71" t="s">
        <v>1759</v>
      </c>
      <c r="H1285" s="70" t="s">
        <v>18</v>
      </c>
      <c r="I1285" s="72"/>
      <c r="L1285" s="68"/>
      <c r="M1285" s="73"/>
      <c r="T1285" s="74"/>
      <c r="AT1285" s="70" t="s">
        <v>168</v>
      </c>
      <c r="AU1285" s="70" t="s">
        <v>77</v>
      </c>
      <c r="AV1285" s="69" t="s">
        <v>75</v>
      </c>
      <c r="AW1285" s="69" t="s">
        <v>29</v>
      </c>
      <c r="AX1285" s="69" t="s">
        <v>67</v>
      </c>
      <c r="AY1285" s="70" t="s">
        <v>155</v>
      </c>
    </row>
    <row r="1286" spans="2:65" s="76" customFormat="1" x14ac:dyDescent="0.2">
      <c r="B1286" s="75"/>
      <c r="D1286" s="64" t="s">
        <v>168</v>
      </c>
      <c r="E1286" s="77" t="s">
        <v>18</v>
      </c>
      <c r="F1286" s="78" t="s">
        <v>1760</v>
      </c>
      <c r="H1286" s="79">
        <v>3.12</v>
      </c>
      <c r="I1286" s="80"/>
      <c r="L1286" s="75"/>
      <c r="M1286" s="81"/>
      <c r="T1286" s="82"/>
      <c r="AT1286" s="77" t="s">
        <v>168</v>
      </c>
      <c r="AU1286" s="77" t="s">
        <v>77</v>
      </c>
      <c r="AV1286" s="76" t="s">
        <v>77</v>
      </c>
      <c r="AW1286" s="76" t="s">
        <v>29</v>
      </c>
      <c r="AX1286" s="76" t="s">
        <v>67</v>
      </c>
      <c r="AY1286" s="77" t="s">
        <v>155</v>
      </c>
    </row>
    <row r="1287" spans="2:65" s="69" customFormat="1" x14ac:dyDescent="0.2">
      <c r="B1287" s="68"/>
      <c r="D1287" s="64" t="s">
        <v>168</v>
      </c>
      <c r="E1287" s="70" t="s">
        <v>18</v>
      </c>
      <c r="F1287" s="71" t="s">
        <v>1761</v>
      </c>
      <c r="H1287" s="70" t="s">
        <v>18</v>
      </c>
      <c r="I1287" s="72"/>
      <c r="L1287" s="68"/>
      <c r="M1287" s="73"/>
      <c r="T1287" s="74"/>
      <c r="AT1287" s="70" t="s">
        <v>168</v>
      </c>
      <c r="AU1287" s="70" t="s">
        <v>77</v>
      </c>
      <c r="AV1287" s="69" t="s">
        <v>75</v>
      </c>
      <c r="AW1287" s="69" t="s">
        <v>29</v>
      </c>
      <c r="AX1287" s="69" t="s">
        <v>67</v>
      </c>
      <c r="AY1287" s="70" t="s">
        <v>155</v>
      </c>
    </row>
    <row r="1288" spans="2:65" s="76" customFormat="1" x14ac:dyDescent="0.2">
      <c r="B1288" s="75"/>
      <c r="D1288" s="64" t="s">
        <v>168</v>
      </c>
      <c r="E1288" s="77" t="s">
        <v>18</v>
      </c>
      <c r="F1288" s="78" t="s">
        <v>1762</v>
      </c>
      <c r="H1288" s="79">
        <v>100.68</v>
      </c>
      <c r="I1288" s="80"/>
      <c r="L1288" s="75"/>
      <c r="M1288" s="81"/>
      <c r="T1288" s="82"/>
      <c r="AT1288" s="77" t="s">
        <v>168</v>
      </c>
      <c r="AU1288" s="77" t="s">
        <v>77</v>
      </c>
      <c r="AV1288" s="76" t="s">
        <v>77</v>
      </c>
      <c r="AW1288" s="76" t="s">
        <v>29</v>
      </c>
      <c r="AX1288" s="76" t="s">
        <v>67</v>
      </c>
      <c r="AY1288" s="77" t="s">
        <v>155</v>
      </c>
    </row>
    <row r="1289" spans="2:65" s="84" customFormat="1" x14ac:dyDescent="0.2">
      <c r="B1289" s="83"/>
      <c r="D1289" s="64" t="s">
        <v>168</v>
      </c>
      <c r="E1289" s="85" t="s">
        <v>18</v>
      </c>
      <c r="F1289" s="86" t="s">
        <v>297</v>
      </c>
      <c r="H1289" s="87">
        <v>103.80000000000001</v>
      </c>
      <c r="I1289" s="88"/>
      <c r="L1289" s="83"/>
      <c r="M1289" s="89"/>
      <c r="T1289" s="90"/>
      <c r="AT1289" s="85" t="s">
        <v>168</v>
      </c>
      <c r="AU1289" s="85" t="s">
        <v>77</v>
      </c>
      <c r="AV1289" s="84" t="s">
        <v>162</v>
      </c>
      <c r="AW1289" s="84" t="s">
        <v>29</v>
      </c>
      <c r="AX1289" s="84" t="s">
        <v>75</v>
      </c>
      <c r="AY1289" s="85" t="s">
        <v>155</v>
      </c>
    </row>
    <row r="1290" spans="2:65" s="204" customFormat="1" ht="24.2" customHeight="1" x14ac:dyDescent="0.2">
      <c r="B1290" s="203"/>
      <c r="C1290" s="57" t="s">
        <v>1769</v>
      </c>
      <c r="D1290" s="57" t="s">
        <v>157</v>
      </c>
      <c r="E1290" s="58" t="s">
        <v>1770</v>
      </c>
      <c r="F1290" s="59" t="s">
        <v>1771</v>
      </c>
      <c r="G1290" s="60" t="s">
        <v>234</v>
      </c>
      <c r="H1290" s="61">
        <v>3.12</v>
      </c>
      <c r="I1290" s="62"/>
      <c r="J1290" s="61">
        <f>ROUND(I1290*H1290,2)</f>
        <v>0</v>
      </c>
      <c r="K1290" s="59" t="s">
        <v>161</v>
      </c>
      <c r="L1290" s="203"/>
      <c r="M1290" s="255" t="s">
        <v>18</v>
      </c>
      <c r="N1290" s="256" t="s">
        <v>38</v>
      </c>
      <c r="P1290" s="257">
        <f>O1290*H1290</f>
        <v>0</v>
      </c>
      <c r="Q1290" s="257">
        <v>2.1000000000000001E-4</v>
      </c>
      <c r="R1290" s="257">
        <f>Q1290*H1290</f>
        <v>6.552000000000001E-4</v>
      </c>
      <c r="S1290" s="257">
        <v>0</v>
      </c>
      <c r="T1290" s="63">
        <f>S1290*H1290</f>
        <v>0</v>
      </c>
      <c r="AR1290" s="258" t="s">
        <v>273</v>
      </c>
      <c r="AT1290" s="258" t="s">
        <v>157</v>
      </c>
      <c r="AU1290" s="258" t="s">
        <v>77</v>
      </c>
      <c r="AY1290" s="200" t="s">
        <v>155</v>
      </c>
      <c r="BE1290" s="259">
        <f>IF(N1290="základní",J1290,0)</f>
        <v>0</v>
      </c>
      <c r="BF1290" s="259">
        <f>IF(N1290="snížená",J1290,0)</f>
        <v>0</v>
      </c>
      <c r="BG1290" s="259">
        <f>IF(N1290="zákl. přenesená",J1290,0)</f>
        <v>0</v>
      </c>
      <c r="BH1290" s="259">
        <f>IF(N1290="sníž. přenesená",J1290,0)</f>
        <v>0</v>
      </c>
      <c r="BI1290" s="259">
        <f>IF(N1290="nulová",J1290,0)</f>
        <v>0</v>
      </c>
      <c r="BJ1290" s="200" t="s">
        <v>75</v>
      </c>
      <c r="BK1290" s="259">
        <f>ROUND(I1290*H1290,2)</f>
        <v>0</v>
      </c>
      <c r="BL1290" s="200" t="s">
        <v>273</v>
      </c>
      <c r="BM1290" s="258" t="s">
        <v>1772</v>
      </c>
    </row>
    <row r="1291" spans="2:65" s="204" customFormat="1" ht="19.5" x14ac:dyDescent="0.2">
      <c r="B1291" s="203"/>
      <c r="D1291" s="64" t="s">
        <v>164</v>
      </c>
      <c r="F1291" s="65" t="s">
        <v>1773</v>
      </c>
      <c r="I1291" s="197"/>
      <c r="L1291" s="203"/>
      <c r="M1291" s="260"/>
      <c r="T1291" s="213"/>
      <c r="AT1291" s="200" t="s">
        <v>164</v>
      </c>
      <c r="AU1291" s="200" t="s">
        <v>77</v>
      </c>
    </row>
    <row r="1292" spans="2:65" s="204" customFormat="1" x14ac:dyDescent="0.2">
      <c r="B1292" s="203"/>
      <c r="D1292" s="66" t="s">
        <v>166</v>
      </c>
      <c r="F1292" s="67" t="s">
        <v>1774</v>
      </c>
      <c r="I1292" s="197"/>
      <c r="L1292" s="203"/>
      <c r="M1292" s="260"/>
      <c r="T1292" s="213"/>
      <c r="AT1292" s="200" t="s">
        <v>166</v>
      </c>
      <c r="AU1292" s="200" t="s">
        <v>77</v>
      </c>
    </row>
    <row r="1293" spans="2:65" s="69" customFormat="1" x14ac:dyDescent="0.2">
      <c r="B1293" s="68"/>
      <c r="D1293" s="64" t="s">
        <v>168</v>
      </c>
      <c r="E1293" s="70" t="s">
        <v>18</v>
      </c>
      <c r="F1293" s="71" t="s">
        <v>221</v>
      </c>
      <c r="H1293" s="70" t="s">
        <v>18</v>
      </c>
      <c r="I1293" s="72"/>
      <c r="L1293" s="68"/>
      <c r="M1293" s="73"/>
      <c r="T1293" s="74"/>
      <c r="AT1293" s="70" t="s">
        <v>168</v>
      </c>
      <c r="AU1293" s="70" t="s">
        <v>77</v>
      </c>
      <c r="AV1293" s="69" t="s">
        <v>75</v>
      </c>
      <c r="AW1293" s="69" t="s">
        <v>29</v>
      </c>
      <c r="AX1293" s="69" t="s">
        <v>67</v>
      </c>
      <c r="AY1293" s="70" t="s">
        <v>155</v>
      </c>
    </row>
    <row r="1294" spans="2:65" s="76" customFormat="1" x14ac:dyDescent="0.2">
      <c r="B1294" s="75"/>
      <c r="D1294" s="64" t="s">
        <v>168</v>
      </c>
      <c r="E1294" s="77" t="s">
        <v>18</v>
      </c>
      <c r="F1294" s="78" t="s">
        <v>1760</v>
      </c>
      <c r="H1294" s="79">
        <v>3.12</v>
      </c>
      <c r="I1294" s="80"/>
      <c r="L1294" s="75"/>
      <c r="M1294" s="81"/>
      <c r="T1294" s="82"/>
      <c r="AT1294" s="77" t="s">
        <v>168</v>
      </c>
      <c r="AU1294" s="77" t="s">
        <v>77</v>
      </c>
      <c r="AV1294" s="76" t="s">
        <v>77</v>
      </c>
      <c r="AW1294" s="76" t="s">
        <v>29</v>
      </c>
      <c r="AX1294" s="76" t="s">
        <v>75</v>
      </c>
      <c r="AY1294" s="77" t="s">
        <v>155</v>
      </c>
    </row>
    <row r="1295" spans="2:65" s="204" customFormat="1" ht="21.75" customHeight="1" x14ac:dyDescent="0.2">
      <c r="B1295" s="203"/>
      <c r="C1295" s="57" t="s">
        <v>1775</v>
      </c>
      <c r="D1295" s="57" t="s">
        <v>157</v>
      </c>
      <c r="E1295" s="58" t="s">
        <v>1776</v>
      </c>
      <c r="F1295" s="59" t="s">
        <v>1777</v>
      </c>
      <c r="G1295" s="60" t="s">
        <v>234</v>
      </c>
      <c r="H1295" s="61">
        <v>3.12</v>
      </c>
      <c r="I1295" s="62"/>
      <c r="J1295" s="61">
        <f>ROUND(I1295*H1295,2)</f>
        <v>0</v>
      </c>
      <c r="K1295" s="59" t="s">
        <v>161</v>
      </c>
      <c r="L1295" s="203"/>
      <c r="M1295" s="255" t="s">
        <v>18</v>
      </c>
      <c r="N1295" s="256" t="s">
        <v>38</v>
      </c>
      <c r="P1295" s="257">
        <f>O1295*H1295</f>
        <v>0</v>
      </c>
      <c r="Q1295" s="257">
        <v>3.3E-4</v>
      </c>
      <c r="R1295" s="257">
        <f>Q1295*H1295</f>
        <v>1.0296000000000001E-3</v>
      </c>
      <c r="S1295" s="257">
        <v>0</v>
      </c>
      <c r="T1295" s="63">
        <f>S1295*H1295</f>
        <v>0</v>
      </c>
      <c r="AR1295" s="258" t="s">
        <v>273</v>
      </c>
      <c r="AT1295" s="258" t="s">
        <v>157</v>
      </c>
      <c r="AU1295" s="258" t="s">
        <v>77</v>
      </c>
      <c r="AY1295" s="200" t="s">
        <v>155</v>
      </c>
      <c r="BE1295" s="259">
        <f>IF(N1295="základní",J1295,0)</f>
        <v>0</v>
      </c>
      <c r="BF1295" s="259">
        <f>IF(N1295="snížená",J1295,0)</f>
        <v>0</v>
      </c>
      <c r="BG1295" s="259">
        <f>IF(N1295="zákl. přenesená",J1295,0)</f>
        <v>0</v>
      </c>
      <c r="BH1295" s="259">
        <f>IF(N1295="sníž. přenesená",J1295,0)</f>
        <v>0</v>
      </c>
      <c r="BI1295" s="259">
        <f>IF(N1295="nulová",J1295,0)</f>
        <v>0</v>
      </c>
      <c r="BJ1295" s="200" t="s">
        <v>75</v>
      </c>
      <c r="BK1295" s="259">
        <f>ROUND(I1295*H1295,2)</f>
        <v>0</v>
      </c>
      <c r="BL1295" s="200" t="s">
        <v>273</v>
      </c>
      <c r="BM1295" s="258" t="s">
        <v>1778</v>
      </c>
    </row>
    <row r="1296" spans="2:65" s="204" customFormat="1" x14ac:dyDescent="0.2">
      <c r="B1296" s="203"/>
      <c r="D1296" s="64" t="s">
        <v>164</v>
      </c>
      <c r="F1296" s="65" t="s">
        <v>1779</v>
      </c>
      <c r="I1296" s="197"/>
      <c r="L1296" s="203"/>
      <c r="M1296" s="260"/>
      <c r="T1296" s="213"/>
      <c r="AT1296" s="200" t="s">
        <v>164</v>
      </c>
      <c r="AU1296" s="200" t="s">
        <v>77</v>
      </c>
    </row>
    <row r="1297" spans="2:65" s="204" customFormat="1" x14ac:dyDescent="0.2">
      <c r="B1297" s="203"/>
      <c r="D1297" s="66" t="s">
        <v>166</v>
      </c>
      <c r="F1297" s="67" t="s">
        <v>1780</v>
      </c>
      <c r="I1297" s="197"/>
      <c r="L1297" s="203"/>
      <c r="M1297" s="260"/>
      <c r="T1297" s="213"/>
      <c r="AT1297" s="200" t="s">
        <v>166</v>
      </c>
      <c r="AU1297" s="200" t="s">
        <v>77</v>
      </c>
    </row>
    <row r="1298" spans="2:65" s="69" customFormat="1" x14ac:dyDescent="0.2">
      <c r="B1298" s="68"/>
      <c r="D1298" s="64" t="s">
        <v>168</v>
      </c>
      <c r="E1298" s="70" t="s">
        <v>18</v>
      </c>
      <c r="F1298" s="71" t="s">
        <v>221</v>
      </c>
      <c r="H1298" s="70" t="s">
        <v>18</v>
      </c>
      <c r="I1298" s="72"/>
      <c r="L1298" s="68"/>
      <c r="M1298" s="73"/>
      <c r="T1298" s="74"/>
      <c r="AT1298" s="70" t="s">
        <v>168</v>
      </c>
      <c r="AU1298" s="70" t="s">
        <v>77</v>
      </c>
      <c r="AV1298" s="69" t="s">
        <v>75</v>
      </c>
      <c r="AW1298" s="69" t="s">
        <v>29</v>
      </c>
      <c r="AX1298" s="69" t="s">
        <v>67</v>
      </c>
      <c r="AY1298" s="70" t="s">
        <v>155</v>
      </c>
    </row>
    <row r="1299" spans="2:65" s="76" customFormat="1" x14ac:dyDescent="0.2">
      <c r="B1299" s="75"/>
      <c r="D1299" s="64" t="s">
        <v>168</v>
      </c>
      <c r="E1299" s="77" t="s">
        <v>18</v>
      </c>
      <c r="F1299" s="78" t="s">
        <v>1760</v>
      </c>
      <c r="H1299" s="79">
        <v>3.12</v>
      </c>
      <c r="I1299" s="80"/>
      <c r="L1299" s="75"/>
      <c r="M1299" s="81"/>
      <c r="T1299" s="82"/>
      <c r="AT1299" s="77" t="s">
        <v>168</v>
      </c>
      <c r="AU1299" s="77" t="s">
        <v>77</v>
      </c>
      <c r="AV1299" s="76" t="s">
        <v>77</v>
      </c>
      <c r="AW1299" s="76" t="s">
        <v>29</v>
      </c>
      <c r="AX1299" s="76" t="s">
        <v>75</v>
      </c>
      <c r="AY1299" s="77" t="s">
        <v>155</v>
      </c>
    </row>
    <row r="1300" spans="2:65" s="204" customFormat="1" ht="24.2" customHeight="1" x14ac:dyDescent="0.2">
      <c r="B1300" s="203"/>
      <c r="C1300" s="57" t="s">
        <v>1781</v>
      </c>
      <c r="D1300" s="57" t="s">
        <v>157</v>
      </c>
      <c r="E1300" s="58" t="s">
        <v>1782</v>
      </c>
      <c r="F1300" s="59" t="s">
        <v>1783</v>
      </c>
      <c r="G1300" s="60" t="s">
        <v>234</v>
      </c>
      <c r="H1300" s="61">
        <v>10</v>
      </c>
      <c r="I1300" s="62"/>
      <c r="J1300" s="61">
        <f>ROUND(I1300*H1300,2)</f>
        <v>0</v>
      </c>
      <c r="K1300" s="59" t="s">
        <v>18</v>
      </c>
      <c r="L1300" s="203"/>
      <c r="M1300" s="255" t="s">
        <v>18</v>
      </c>
      <c r="N1300" s="256" t="s">
        <v>38</v>
      </c>
      <c r="P1300" s="257">
        <f>O1300*H1300</f>
        <v>0</v>
      </c>
      <c r="Q1300" s="257">
        <v>0</v>
      </c>
      <c r="R1300" s="257">
        <f>Q1300*H1300</f>
        <v>0</v>
      </c>
      <c r="S1300" s="257">
        <v>0</v>
      </c>
      <c r="T1300" s="63">
        <f>S1300*H1300</f>
        <v>0</v>
      </c>
      <c r="AR1300" s="258" t="s">
        <v>273</v>
      </c>
      <c r="AT1300" s="258" t="s">
        <v>157</v>
      </c>
      <c r="AU1300" s="258" t="s">
        <v>77</v>
      </c>
      <c r="AY1300" s="200" t="s">
        <v>155</v>
      </c>
      <c r="BE1300" s="259">
        <f>IF(N1300="základní",J1300,0)</f>
        <v>0</v>
      </c>
      <c r="BF1300" s="259">
        <f>IF(N1300="snížená",J1300,0)</f>
        <v>0</v>
      </c>
      <c r="BG1300" s="259">
        <f>IF(N1300="zákl. přenesená",J1300,0)</f>
        <v>0</v>
      </c>
      <c r="BH1300" s="259">
        <f>IF(N1300="sníž. přenesená",J1300,0)</f>
        <v>0</v>
      </c>
      <c r="BI1300" s="259">
        <f>IF(N1300="nulová",J1300,0)</f>
        <v>0</v>
      </c>
      <c r="BJ1300" s="200" t="s">
        <v>75</v>
      </c>
      <c r="BK1300" s="259">
        <f>ROUND(I1300*H1300,2)</f>
        <v>0</v>
      </c>
      <c r="BL1300" s="200" t="s">
        <v>273</v>
      </c>
      <c r="BM1300" s="258" t="s">
        <v>1784</v>
      </c>
    </row>
    <row r="1301" spans="2:65" s="204" customFormat="1" x14ac:dyDescent="0.2">
      <c r="B1301" s="203"/>
      <c r="D1301" s="64" t="s">
        <v>164</v>
      </c>
      <c r="F1301" s="65" t="s">
        <v>1783</v>
      </c>
      <c r="I1301" s="197"/>
      <c r="L1301" s="203"/>
      <c r="M1301" s="260"/>
      <c r="T1301" s="213"/>
      <c r="AT1301" s="200" t="s">
        <v>164</v>
      </c>
      <c r="AU1301" s="200" t="s">
        <v>77</v>
      </c>
    </row>
    <row r="1302" spans="2:65" s="247" customFormat="1" ht="22.9" customHeight="1" x14ac:dyDescent="0.2">
      <c r="B1302" s="246"/>
      <c r="D1302" s="54" t="s">
        <v>66</v>
      </c>
      <c r="E1302" s="56" t="s">
        <v>1785</v>
      </c>
      <c r="F1302" s="56" t="s">
        <v>1786</v>
      </c>
      <c r="I1302" s="196"/>
      <c r="J1302" s="254">
        <f>BK1302</f>
        <v>0</v>
      </c>
      <c r="L1302" s="246"/>
      <c r="M1302" s="249"/>
      <c r="P1302" s="250">
        <f>SUM(P1303:P1345)</f>
        <v>0</v>
      </c>
      <c r="R1302" s="250">
        <f>SUM(R1303:R1345)</f>
        <v>3.1436800000000003</v>
      </c>
      <c r="T1302" s="251">
        <f>SUM(T1303:T1345)</f>
        <v>0.18476000000000001</v>
      </c>
      <c r="AR1302" s="54" t="s">
        <v>77</v>
      </c>
      <c r="AT1302" s="252" t="s">
        <v>66</v>
      </c>
      <c r="AU1302" s="252" t="s">
        <v>75</v>
      </c>
      <c r="AY1302" s="54" t="s">
        <v>155</v>
      </c>
      <c r="BK1302" s="253">
        <f>SUM(BK1303:BK1345)</f>
        <v>0</v>
      </c>
    </row>
    <row r="1303" spans="2:65" s="204" customFormat="1" ht="16.5" customHeight="1" x14ac:dyDescent="0.2">
      <c r="B1303" s="203"/>
      <c r="C1303" s="57" t="s">
        <v>1787</v>
      </c>
      <c r="D1303" s="57" t="s">
        <v>157</v>
      </c>
      <c r="E1303" s="58" t="s">
        <v>1788</v>
      </c>
      <c r="F1303" s="59" t="s">
        <v>1789</v>
      </c>
      <c r="G1303" s="60" t="s">
        <v>234</v>
      </c>
      <c r="H1303" s="61">
        <v>596</v>
      </c>
      <c r="I1303" s="62"/>
      <c r="J1303" s="61">
        <f>ROUND(I1303*H1303,2)</f>
        <v>0</v>
      </c>
      <c r="K1303" s="59" t="s">
        <v>161</v>
      </c>
      <c r="L1303" s="203"/>
      <c r="M1303" s="255" t="s">
        <v>18</v>
      </c>
      <c r="N1303" s="256" t="s">
        <v>38</v>
      </c>
      <c r="P1303" s="257">
        <f>O1303*H1303</f>
        <v>0</v>
      </c>
      <c r="Q1303" s="257">
        <v>1E-3</v>
      </c>
      <c r="R1303" s="257">
        <f>Q1303*H1303</f>
        <v>0.59599999999999997</v>
      </c>
      <c r="S1303" s="257">
        <v>3.1E-4</v>
      </c>
      <c r="T1303" s="63">
        <f>S1303*H1303</f>
        <v>0.18476000000000001</v>
      </c>
      <c r="AR1303" s="258" t="s">
        <v>273</v>
      </c>
      <c r="AT1303" s="258" t="s">
        <v>157</v>
      </c>
      <c r="AU1303" s="258" t="s">
        <v>77</v>
      </c>
      <c r="AY1303" s="200" t="s">
        <v>155</v>
      </c>
      <c r="BE1303" s="259">
        <f>IF(N1303="základní",J1303,0)</f>
        <v>0</v>
      </c>
      <c r="BF1303" s="259">
        <f>IF(N1303="snížená",J1303,0)</f>
        <v>0</v>
      </c>
      <c r="BG1303" s="259">
        <f>IF(N1303="zákl. přenesená",J1303,0)</f>
        <v>0</v>
      </c>
      <c r="BH1303" s="259">
        <f>IF(N1303="sníž. přenesená",J1303,0)</f>
        <v>0</v>
      </c>
      <c r="BI1303" s="259">
        <f>IF(N1303="nulová",J1303,0)</f>
        <v>0</v>
      </c>
      <c r="BJ1303" s="200" t="s">
        <v>75</v>
      </c>
      <c r="BK1303" s="259">
        <f>ROUND(I1303*H1303,2)</f>
        <v>0</v>
      </c>
      <c r="BL1303" s="200" t="s">
        <v>273</v>
      </c>
      <c r="BM1303" s="258" t="s">
        <v>1790</v>
      </c>
    </row>
    <row r="1304" spans="2:65" s="204" customFormat="1" x14ac:dyDescent="0.2">
      <c r="B1304" s="203"/>
      <c r="D1304" s="64" t="s">
        <v>164</v>
      </c>
      <c r="F1304" s="65" t="s">
        <v>1791</v>
      </c>
      <c r="I1304" s="197"/>
      <c r="L1304" s="203"/>
      <c r="M1304" s="260"/>
      <c r="T1304" s="213"/>
      <c r="AT1304" s="200" t="s">
        <v>164</v>
      </c>
      <c r="AU1304" s="200" t="s">
        <v>77</v>
      </c>
    </row>
    <row r="1305" spans="2:65" s="204" customFormat="1" x14ac:dyDescent="0.2">
      <c r="B1305" s="203"/>
      <c r="D1305" s="66" t="s">
        <v>166</v>
      </c>
      <c r="F1305" s="67" t="s">
        <v>1792</v>
      </c>
      <c r="I1305" s="197"/>
      <c r="L1305" s="203"/>
      <c r="M1305" s="260"/>
      <c r="T1305" s="213"/>
      <c r="AT1305" s="200" t="s">
        <v>166</v>
      </c>
      <c r="AU1305" s="200" t="s">
        <v>77</v>
      </c>
    </row>
    <row r="1306" spans="2:65" s="69" customFormat="1" x14ac:dyDescent="0.2">
      <c r="B1306" s="68"/>
      <c r="D1306" s="64" t="s">
        <v>168</v>
      </c>
      <c r="E1306" s="70" t="s">
        <v>18</v>
      </c>
      <c r="F1306" s="71" t="s">
        <v>1793</v>
      </c>
      <c r="H1306" s="70" t="s">
        <v>18</v>
      </c>
      <c r="I1306" s="72"/>
      <c r="L1306" s="68"/>
      <c r="M1306" s="73"/>
      <c r="T1306" s="74"/>
      <c r="AT1306" s="70" t="s">
        <v>168</v>
      </c>
      <c r="AU1306" s="70" t="s">
        <v>77</v>
      </c>
      <c r="AV1306" s="69" t="s">
        <v>75</v>
      </c>
      <c r="AW1306" s="69" t="s">
        <v>29</v>
      </c>
      <c r="AX1306" s="69" t="s">
        <v>67</v>
      </c>
      <c r="AY1306" s="70" t="s">
        <v>155</v>
      </c>
    </row>
    <row r="1307" spans="2:65" s="76" customFormat="1" x14ac:dyDescent="0.2">
      <c r="B1307" s="75"/>
      <c r="D1307" s="64" t="s">
        <v>168</v>
      </c>
      <c r="E1307" s="77" t="s">
        <v>18</v>
      </c>
      <c r="F1307" s="78" t="s">
        <v>1794</v>
      </c>
      <c r="H1307" s="79">
        <v>242</v>
      </c>
      <c r="I1307" s="80"/>
      <c r="L1307" s="75"/>
      <c r="M1307" s="81"/>
      <c r="T1307" s="82"/>
      <c r="AT1307" s="77" t="s">
        <v>168</v>
      </c>
      <c r="AU1307" s="77" t="s">
        <v>77</v>
      </c>
      <c r="AV1307" s="76" t="s">
        <v>77</v>
      </c>
      <c r="AW1307" s="76" t="s">
        <v>29</v>
      </c>
      <c r="AX1307" s="76" t="s">
        <v>67</v>
      </c>
      <c r="AY1307" s="77" t="s">
        <v>155</v>
      </c>
    </row>
    <row r="1308" spans="2:65" s="76" customFormat="1" x14ac:dyDescent="0.2">
      <c r="B1308" s="75"/>
      <c r="D1308" s="64" t="s">
        <v>168</v>
      </c>
      <c r="E1308" s="77" t="s">
        <v>18</v>
      </c>
      <c r="F1308" s="78" t="s">
        <v>1795</v>
      </c>
      <c r="H1308" s="79">
        <v>70.400000000000006</v>
      </c>
      <c r="I1308" s="80"/>
      <c r="L1308" s="75"/>
      <c r="M1308" s="81"/>
      <c r="T1308" s="82"/>
      <c r="AT1308" s="77" t="s">
        <v>168</v>
      </c>
      <c r="AU1308" s="77" t="s">
        <v>77</v>
      </c>
      <c r="AV1308" s="76" t="s">
        <v>77</v>
      </c>
      <c r="AW1308" s="76" t="s">
        <v>29</v>
      </c>
      <c r="AX1308" s="76" t="s">
        <v>67</v>
      </c>
      <c r="AY1308" s="77" t="s">
        <v>155</v>
      </c>
    </row>
    <row r="1309" spans="2:65" s="69" customFormat="1" x14ac:dyDescent="0.2">
      <c r="B1309" s="68"/>
      <c r="D1309" s="64" t="s">
        <v>168</v>
      </c>
      <c r="E1309" s="70" t="s">
        <v>18</v>
      </c>
      <c r="F1309" s="71" t="s">
        <v>685</v>
      </c>
      <c r="H1309" s="70" t="s">
        <v>18</v>
      </c>
      <c r="I1309" s="72"/>
      <c r="L1309" s="68"/>
      <c r="M1309" s="73"/>
      <c r="T1309" s="74"/>
      <c r="AT1309" s="70" t="s">
        <v>168</v>
      </c>
      <c r="AU1309" s="70" t="s">
        <v>77</v>
      </c>
      <c r="AV1309" s="69" t="s">
        <v>75</v>
      </c>
      <c r="AW1309" s="69" t="s">
        <v>29</v>
      </c>
      <c r="AX1309" s="69" t="s">
        <v>67</v>
      </c>
      <c r="AY1309" s="70" t="s">
        <v>155</v>
      </c>
    </row>
    <row r="1310" spans="2:65" s="76" customFormat="1" x14ac:dyDescent="0.2">
      <c r="B1310" s="75"/>
      <c r="D1310" s="64" t="s">
        <v>168</v>
      </c>
      <c r="E1310" s="77" t="s">
        <v>18</v>
      </c>
      <c r="F1310" s="78" t="s">
        <v>1796</v>
      </c>
      <c r="H1310" s="79">
        <v>75.040000000000006</v>
      </c>
      <c r="I1310" s="80"/>
      <c r="L1310" s="75"/>
      <c r="M1310" s="81"/>
      <c r="T1310" s="82"/>
      <c r="AT1310" s="77" t="s">
        <v>168</v>
      </c>
      <c r="AU1310" s="77" t="s">
        <v>77</v>
      </c>
      <c r="AV1310" s="76" t="s">
        <v>77</v>
      </c>
      <c r="AW1310" s="76" t="s">
        <v>29</v>
      </c>
      <c r="AX1310" s="76" t="s">
        <v>67</v>
      </c>
      <c r="AY1310" s="77" t="s">
        <v>155</v>
      </c>
    </row>
    <row r="1311" spans="2:65" s="69" customFormat="1" x14ac:dyDescent="0.2">
      <c r="B1311" s="68"/>
      <c r="D1311" s="64" t="s">
        <v>168</v>
      </c>
      <c r="E1311" s="70" t="s">
        <v>18</v>
      </c>
      <c r="F1311" s="71" t="s">
        <v>687</v>
      </c>
      <c r="H1311" s="70" t="s">
        <v>18</v>
      </c>
      <c r="I1311" s="72"/>
      <c r="L1311" s="68"/>
      <c r="M1311" s="73"/>
      <c r="T1311" s="74"/>
      <c r="AT1311" s="70" t="s">
        <v>168</v>
      </c>
      <c r="AU1311" s="70" t="s">
        <v>77</v>
      </c>
      <c r="AV1311" s="69" t="s">
        <v>75</v>
      </c>
      <c r="AW1311" s="69" t="s">
        <v>29</v>
      </c>
      <c r="AX1311" s="69" t="s">
        <v>67</v>
      </c>
      <c r="AY1311" s="70" t="s">
        <v>155</v>
      </c>
    </row>
    <row r="1312" spans="2:65" s="76" customFormat="1" x14ac:dyDescent="0.2">
      <c r="B1312" s="75"/>
      <c r="D1312" s="64" t="s">
        <v>168</v>
      </c>
      <c r="E1312" s="77" t="s">
        <v>18</v>
      </c>
      <c r="F1312" s="78" t="s">
        <v>1797</v>
      </c>
      <c r="H1312" s="79">
        <v>77</v>
      </c>
      <c r="I1312" s="80"/>
      <c r="L1312" s="75"/>
      <c r="M1312" s="81"/>
      <c r="T1312" s="82"/>
      <c r="AT1312" s="77" t="s">
        <v>168</v>
      </c>
      <c r="AU1312" s="77" t="s">
        <v>77</v>
      </c>
      <c r="AV1312" s="76" t="s">
        <v>77</v>
      </c>
      <c r="AW1312" s="76" t="s">
        <v>29</v>
      </c>
      <c r="AX1312" s="76" t="s">
        <v>67</v>
      </c>
      <c r="AY1312" s="77" t="s">
        <v>155</v>
      </c>
    </row>
    <row r="1313" spans="2:65" s="69" customFormat="1" x14ac:dyDescent="0.2">
      <c r="B1313" s="68"/>
      <c r="D1313" s="64" t="s">
        <v>168</v>
      </c>
      <c r="E1313" s="70" t="s">
        <v>18</v>
      </c>
      <c r="F1313" s="71" t="s">
        <v>689</v>
      </c>
      <c r="H1313" s="70" t="s">
        <v>18</v>
      </c>
      <c r="I1313" s="72"/>
      <c r="L1313" s="68"/>
      <c r="M1313" s="73"/>
      <c r="T1313" s="74"/>
      <c r="AT1313" s="70" t="s">
        <v>168</v>
      </c>
      <c r="AU1313" s="70" t="s">
        <v>77</v>
      </c>
      <c r="AV1313" s="69" t="s">
        <v>75</v>
      </c>
      <c r="AW1313" s="69" t="s">
        <v>29</v>
      </c>
      <c r="AX1313" s="69" t="s">
        <v>67</v>
      </c>
      <c r="AY1313" s="70" t="s">
        <v>155</v>
      </c>
    </row>
    <row r="1314" spans="2:65" s="76" customFormat="1" x14ac:dyDescent="0.2">
      <c r="B1314" s="75"/>
      <c r="D1314" s="64" t="s">
        <v>168</v>
      </c>
      <c r="E1314" s="77" t="s">
        <v>18</v>
      </c>
      <c r="F1314" s="78" t="s">
        <v>1798</v>
      </c>
      <c r="H1314" s="79">
        <v>77</v>
      </c>
      <c r="I1314" s="80"/>
      <c r="L1314" s="75"/>
      <c r="M1314" s="81"/>
      <c r="T1314" s="82"/>
      <c r="AT1314" s="77" t="s">
        <v>168</v>
      </c>
      <c r="AU1314" s="77" t="s">
        <v>77</v>
      </c>
      <c r="AV1314" s="76" t="s">
        <v>77</v>
      </c>
      <c r="AW1314" s="76" t="s">
        <v>29</v>
      </c>
      <c r="AX1314" s="76" t="s">
        <v>67</v>
      </c>
      <c r="AY1314" s="77" t="s">
        <v>155</v>
      </c>
    </row>
    <row r="1315" spans="2:65" s="76" customFormat="1" x14ac:dyDescent="0.2">
      <c r="B1315" s="75"/>
      <c r="D1315" s="64" t="s">
        <v>168</v>
      </c>
      <c r="E1315" s="77" t="s">
        <v>18</v>
      </c>
      <c r="F1315" s="78" t="s">
        <v>1799</v>
      </c>
      <c r="H1315" s="79">
        <v>54.56</v>
      </c>
      <c r="I1315" s="80"/>
      <c r="L1315" s="75"/>
      <c r="M1315" s="81"/>
      <c r="T1315" s="82"/>
      <c r="AT1315" s="77" t="s">
        <v>168</v>
      </c>
      <c r="AU1315" s="77" t="s">
        <v>77</v>
      </c>
      <c r="AV1315" s="76" t="s">
        <v>77</v>
      </c>
      <c r="AW1315" s="76" t="s">
        <v>29</v>
      </c>
      <c r="AX1315" s="76" t="s">
        <v>67</v>
      </c>
      <c r="AY1315" s="77" t="s">
        <v>155</v>
      </c>
    </row>
    <row r="1316" spans="2:65" s="84" customFormat="1" x14ac:dyDescent="0.2">
      <c r="B1316" s="83"/>
      <c r="D1316" s="64" t="s">
        <v>168</v>
      </c>
      <c r="E1316" s="85" t="s">
        <v>18</v>
      </c>
      <c r="F1316" s="86" t="s">
        <v>297</v>
      </c>
      <c r="H1316" s="87">
        <v>596</v>
      </c>
      <c r="I1316" s="88"/>
      <c r="L1316" s="83"/>
      <c r="M1316" s="89"/>
      <c r="T1316" s="90"/>
      <c r="AT1316" s="85" t="s">
        <v>168</v>
      </c>
      <c r="AU1316" s="85" t="s">
        <v>77</v>
      </c>
      <c r="AV1316" s="84" t="s">
        <v>162</v>
      </c>
      <c r="AW1316" s="84" t="s">
        <v>29</v>
      </c>
      <c r="AX1316" s="84" t="s">
        <v>75</v>
      </c>
      <c r="AY1316" s="85" t="s">
        <v>155</v>
      </c>
    </row>
    <row r="1317" spans="2:65" s="204" customFormat="1" ht="16.5" customHeight="1" x14ac:dyDescent="0.2">
      <c r="B1317" s="203"/>
      <c r="C1317" s="57" t="s">
        <v>1800</v>
      </c>
      <c r="D1317" s="57" t="s">
        <v>157</v>
      </c>
      <c r="E1317" s="58" t="s">
        <v>1801</v>
      </c>
      <c r="F1317" s="59" t="s">
        <v>1802</v>
      </c>
      <c r="G1317" s="60" t="s">
        <v>234</v>
      </c>
      <c r="H1317" s="61">
        <v>596</v>
      </c>
      <c r="I1317" s="62"/>
      <c r="J1317" s="61">
        <f>ROUND(I1317*H1317,2)</f>
        <v>0</v>
      </c>
      <c r="K1317" s="59" t="s">
        <v>161</v>
      </c>
      <c r="L1317" s="203"/>
      <c r="M1317" s="255" t="s">
        <v>18</v>
      </c>
      <c r="N1317" s="256" t="s">
        <v>38</v>
      </c>
      <c r="P1317" s="257">
        <f>O1317*H1317</f>
        <v>0</v>
      </c>
      <c r="Q1317" s="257">
        <v>3.0000000000000001E-5</v>
      </c>
      <c r="R1317" s="257">
        <f>Q1317*H1317</f>
        <v>1.788E-2</v>
      </c>
      <c r="S1317" s="257">
        <v>0</v>
      </c>
      <c r="T1317" s="63">
        <f>S1317*H1317</f>
        <v>0</v>
      </c>
      <c r="AR1317" s="258" t="s">
        <v>273</v>
      </c>
      <c r="AT1317" s="258" t="s">
        <v>157</v>
      </c>
      <c r="AU1317" s="258" t="s">
        <v>77</v>
      </c>
      <c r="AY1317" s="200" t="s">
        <v>155</v>
      </c>
      <c r="BE1317" s="259">
        <f>IF(N1317="základní",J1317,0)</f>
        <v>0</v>
      </c>
      <c r="BF1317" s="259">
        <f>IF(N1317="snížená",J1317,0)</f>
        <v>0</v>
      </c>
      <c r="BG1317" s="259">
        <f>IF(N1317="zákl. přenesená",J1317,0)</f>
        <v>0</v>
      </c>
      <c r="BH1317" s="259">
        <f>IF(N1317="sníž. přenesená",J1317,0)</f>
        <v>0</v>
      </c>
      <c r="BI1317" s="259">
        <f>IF(N1317="nulová",J1317,0)</f>
        <v>0</v>
      </c>
      <c r="BJ1317" s="200" t="s">
        <v>75</v>
      </c>
      <c r="BK1317" s="259">
        <f>ROUND(I1317*H1317,2)</f>
        <v>0</v>
      </c>
      <c r="BL1317" s="200" t="s">
        <v>273</v>
      </c>
      <c r="BM1317" s="258" t="s">
        <v>1803</v>
      </c>
    </row>
    <row r="1318" spans="2:65" s="204" customFormat="1" x14ac:dyDescent="0.2">
      <c r="B1318" s="203"/>
      <c r="D1318" s="64" t="s">
        <v>164</v>
      </c>
      <c r="F1318" s="65" t="s">
        <v>1804</v>
      </c>
      <c r="I1318" s="197"/>
      <c r="L1318" s="203"/>
      <c r="M1318" s="260"/>
      <c r="T1318" s="213"/>
      <c r="AT1318" s="200" t="s">
        <v>164</v>
      </c>
      <c r="AU1318" s="200" t="s">
        <v>77</v>
      </c>
    </row>
    <row r="1319" spans="2:65" s="204" customFormat="1" x14ac:dyDescent="0.2">
      <c r="B1319" s="203"/>
      <c r="D1319" s="66" t="s">
        <v>166</v>
      </c>
      <c r="F1319" s="67" t="s">
        <v>1805</v>
      </c>
      <c r="I1319" s="197"/>
      <c r="L1319" s="203"/>
      <c r="M1319" s="260"/>
      <c r="T1319" s="213"/>
      <c r="AT1319" s="200" t="s">
        <v>166</v>
      </c>
      <c r="AU1319" s="200" t="s">
        <v>77</v>
      </c>
    </row>
    <row r="1320" spans="2:65" s="204" customFormat="1" ht="16.5" customHeight="1" x14ac:dyDescent="0.2">
      <c r="B1320" s="203"/>
      <c r="C1320" s="57" t="s">
        <v>1806</v>
      </c>
      <c r="D1320" s="57" t="s">
        <v>157</v>
      </c>
      <c r="E1320" s="58" t="s">
        <v>1807</v>
      </c>
      <c r="F1320" s="59" t="s">
        <v>1808</v>
      </c>
      <c r="G1320" s="60" t="s">
        <v>257</v>
      </c>
      <c r="H1320" s="61">
        <v>60</v>
      </c>
      <c r="I1320" s="62"/>
      <c r="J1320" s="61">
        <f>ROUND(I1320*H1320,2)</f>
        <v>0</v>
      </c>
      <c r="K1320" s="59" t="s">
        <v>18</v>
      </c>
      <c r="L1320" s="203"/>
      <c r="M1320" s="255" t="s">
        <v>18</v>
      </c>
      <c r="N1320" s="256" t="s">
        <v>38</v>
      </c>
      <c r="P1320" s="257">
        <f>O1320*H1320</f>
        <v>0</v>
      </c>
      <c r="Q1320" s="257">
        <v>0</v>
      </c>
      <c r="R1320" s="257">
        <f>Q1320*H1320</f>
        <v>0</v>
      </c>
      <c r="S1320" s="257">
        <v>0</v>
      </c>
      <c r="T1320" s="63">
        <f>S1320*H1320</f>
        <v>0</v>
      </c>
      <c r="AR1320" s="258" t="s">
        <v>273</v>
      </c>
      <c r="AT1320" s="258" t="s">
        <v>157</v>
      </c>
      <c r="AU1320" s="258" t="s">
        <v>77</v>
      </c>
      <c r="AY1320" s="200" t="s">
        <v>155</v>
      </c>
      <c r="BE1320" s="259">
        <f>IF(N1320="základní",J1320,0)</f>
        <v>0</v>
      </c>
      <c r="BF1320" s="259">
        <f>IF(N1320="snížená",J1320,0)</f>
        <v>0</v>
      </c>
      <c r="BG1320" s="259">
        <f>IF(N1320="zákl. přenesená",J1320,0)</f>
        <v>0</v>
      </c>
      <c r="BH1320" s="259">
        <f>IF(N1320="sníž. přenesená",J1320,0)</f>
        <v>0</v>
      </c>
      <c r="BI1320" s="259">
        <f>IF(N1320="nulová",J1320,0)</f>
        <v>0</v>
      </c>
      <c r="BJ1320" s="200" t="s">
        <v>75</v>
      </c>
      <c r="BK1320" s="259">
        <f>ROUND(I1320*H1320,2)</f>
        <v>0</v>
      </c>
      <c r="BL1320" s="200" t="s">
        <v>273</v>
      </c>
      <c r="BM1320" s="258" t="s">
        <v>1809</v>
      </c>
    </row>
    <row r="1321" spans="2:65" s="204" customFormat="1" x14ac:dyDescent="0.2">
      <c r="B1321" s="203"/>
      <c r="D1321" s="64" t="s">
        <v>164</v>
      </c>
      <c r="F1321" s="65" t="s">
        <v>1808</v>
      </c>
      <c r="I1321" s="197"/>
      <c r="L1321" s="203"/>
      <c r="M1321" s="260"/>
      <c r="T1321" s="213"/>
      <c r="AT1321" s="200" t="s">
        <v>164</v>
      </c>
      <c r="AU1321" s="200" t="s">
        <v>77</v>
      </c>
    </row>
    <row r="1322" spans="2:65" s="204" customFormat="1" ht="24.2" customHeight="1" x14ac:dyDescent="0.2">
      <c r="B1322" s="203"/>
      <c r="C1322" s="57" t="s">
        <v>1810</v>
      </c>
      <c r="D1322" s="57" t="s">
        <v>157</v>
      </c>
      <c r="E1322" s="58" t="s">
        <v>1811</v>
      </c>
      <c r="F1322" s="59" t="s">
        <v>1812</v>
      </c>
      <c r="G1322" s="60" t="s">
        <v>234</v>
      </c>
      <c r="H1322" s="61">
        <v>728</v>
      </c>
      <c r="I1322" s="62"/>
      <c r="J1322" s="61">
        <f>ROUND(I1322*H1322,2)</f>
        <v>0</v>
      </c>
      <c r="K1322" s="59" t="s">
        <v>161</v>
      </c>
      <c r="L1322" s="203"/>
      <c r="M1322" s="255" t="s">
        <v>18</v>
      </c>
      <c r="N1322" s="256" t="s">
        <v>38</v>
      </c>
      <c r="P1322" s="257">
        <f>O1322*H1322</f>
        <v>0</v>
      </c>
      <c r="Q1322" s="257">
        <v>3.1800000000000001E-3</v>
      </c>
      <c r="R1322" s="257">
        <f>Q1322*H1322</f>
        <v>2.3150400000000002</v>
      </c>
      <c r="S1322" s="257">
        <v>0</v>
      </c>
      <c r="T1322" s="63">
        <f>S1322*H1322</f>
        <v>0</v>
      </c>
      <c r="AR1322" s="258" t="s">
        <v>273</v>
      </c>
      <c r="AT1322" s="258" t="s">
        <v>157</v>
      </c>
      <c r="AU1322" s="258" t="s">
        <v>77</v>
      </c>
      <c r="AY1322" s="200" t="s">
        <v>155</v>
      </c>
      <c r="BE1322" s="259">
        <f>IF(N1322="základní",J1322,0)</f>
        <v>0</v>
      </c>
      <c r="BF1322" s="259">
        <f>IF(N1322="snížená",J1322,0)</f>
        <v>0</v>
      </c>
      <c r="BG1322" s="259">
        <f>IF(N1322="zákl. přenesená",J1322,0)</f>
        <v>0</v>
      </c>
      <c r="BH1322" s="259">
        <f>IF(N1322="sníž. přenesená",J1322,0)</f>
        <v>0</v>
      </c>
      <c r="BI1322" s="259">
        <f>IF(N1322="nulová",J1322,0)</f>
        <v>0</v>
      </c>
      <c r="BJ1322" s="200" t="s">
        <v>75</v>
      </c>
      <c r="BK1322" s="259">
        <f>ROUND(I1322*H1322,2)</f>
        <v>0</v>
      </c>
      <c r="BL1322" s="200" t="s">
        <v>273</v>
      </c>
      <c r="BM1322" s="258" t="s">
        <v>1813</v>
      </c>
    </row>
    <row r="1323" spans="2:65" s="204" customFormat="1" ht="19.5" x14ac:dyDescent="0.2">
      <c r="B1323" s="203"/>
      <c r="D1323" s="64" t="s">
        <v>164</v>
      </c>
      <c r="F1323" s="65" t="s">
        <v>1814</v>
      </c>
      <c r="I1323" s="197"/>
      <c r="L1323" s="203"/>
      <c r="M1323" s="260"/>
      <c r="T1323" s="213"/>
      <c r="AT1323" s="200" t="s">
        <v>164</v>
      </c>
      <c r="AU1323" s="200" t="s">
        <v>77</v>
      </c>
    </row>
    <row r="1324" spans="2:65" s="204" customFormat="1" x14ac:dyDescent="0.2">
      <c r="B1324" s="203"/>
      <c r="D1324" s="66" t="s">
        <v>166</v>
      </c>
      <c r="F1324" s="67" t="s">
        <v>1815</v>
      </c>
      <c r="I1324" s="197"/>
      <c r="L1324" s="203"/>
      <c r="M1324" s="260"/>
      <c r="T1324" s="213"/>
      <c r="AT1324" s="200" t="s">
        <v>166</v>
      </c>
      <c r="AU1324" s="200" t="s">
        <v>77</v>
      </c>
    </row>
    <row r="1325" spans="2:65" s="69" customFormat="1" x14ac:dyDescent="0.2">
      <c r="B1325" s="68"/>
      <c r="D1325" s="64" t="s">
        <v>168</v>
      </c>
      <c r="E1325" s="70" t="s">
        <v>18</v>
      </c>
      <c r="F1325" s="71" t="s">
        <v>1816</v>
      </c>
      <c r="H1325" s="70" t="s">
        <v>18</v>
      </c>
      <c r="I1325" s="72"/>
      <c r="L1325" s="68"/>
      <c r="M1325" s="73"/>
      <c r="T1325" s="74"/>
      <c r="AT1325" s="70" t="s">
        <v>168</v>
      </c>
      <c r="AU1325" s="70" t="s">
        <v>77</v>
      </c>
      <c r="AV1325" s="69" t="s">
        <v>75</v>
      </c>
      <c r="AW1325" s="69" t="s">
        <v>29</v>
      </c>
      <c r="AX1325" s="69" t="s">
        <v>67</v>
      </c>
      <c r="AY1325" s="70" t="s">
        <v>155</v>
      </c>
    </row>
    <row r="1326" spans="2:65" s="76" customFormat="1" x14ac:dyDescent="0.2">
      <c r="B1326" s="75"/>
      <c r="D1326" s="64" t="s">
        <v>168</v>
      </c>
      <c r="E1326" s="77" t="s">
        <v>18</v>
      </c>
      <c r="F1326" s="78" t="s">
        <v>1139</v>
      </c>
      <c r="H1326" s="79">
        <v>132</v>
      </c>
      <c r="I1326" s="80"/>
      <c r="L1326" s="75"/>
      <c r="M1326" s="81"/>
      <c r="T1326" s="82"/>
      <c r="AT1326" s="77" t="s">
        <v>168</v>
      </c>
      <c r="AU1326" s="77" t="s">
        <v>77</v>
      </c>
      <c r="AV1326" s="76" t="s">
        <v>77</v>
      </c>
      <c r="AW1326" s="76" t="s">
        <v>29</v>
      </c>
      <c r="AX1326" s="76" t="s">
        <v>67</v>
      </c>
      <c r="AY1326" s="77" t="s">
        <v>155</v>
      </c>
    </row>
    <row r="1327" spans="2:65" s="69" customFormat="1" x14ac:dyDescent="0.2">
      <c r="B1327" s="68"/>
      <c r="D1327" s="64" t="s">
        <v>168</v>
      </c>
      <c r="E1327" s="70" t="s">
        <v>18</v>
      </c>
      <c r="F1327" s="71" t="s">
        <v>1817</v>
      </c>
      <c r="H1327" s="70" t="s">
        <v>18</v>
      </c>
      <c r="I1327" s="72"/>
      <c r="L1327" s="68"/>
      <c r="M1327" s="73"/>
      <c r="T1327" s="74"/>
      <c r="AT1327" s="70" t="s">
        <v>168</v>
      </c>
      <c r="AU1327" s="70" t="s">
        <v>77</v>
      </c>
      <c r="AV1327" s="69" t="s">
        <v>75</v>
      </c>
      <c r="AW1327" s="69" t="s">
        <v>29</v>
      </c>
      <c r="AX1327" s="69" t="s">
        <v>67</v>
      </c>
      <c r="AY1327" s="70" t="s">
        <v>155</v>
      </c>
    </row>
    <row r="1328" spans="2:65" s="76" customFormat="1" x14ac:dyDescent="0.2">
      <c r="B1328" s="75"/>
      <c r="D1328" s="64" t="s">
        <v>168</v>
      </c>
      <c r="E1328" s="77" t="s">
        <v>18</v>
      </c>
      <c r="F1328" s="78" t="s">
        <v>1818</v>
      </c>
      <c r="H1328" s="79">
        <v>596</v>
      </c>
      <c r="I1328" s="80"/>
      <c r="L1328" s="75"/>
      <c r="M1328" s="81"/>
      <c r="T1328" s="82"/>
      <c r="AT1328" s="77" t="s">
        <v>168</v>
      </c>
      <c r="AU1328" s="77" t="s">
        <v>77</v>
      </c>
      <c r="AV1328" s="76" t="s">
        <v>77</v>
      </c>
      <c r="AW1328" s="76" t="s">
        <v>29</v>
      </c>
      <c r="AX1328" s="76" t="s">
        <v>67</v>
      </c>
      <c r="AY1328" s="77" t="s">
        <v>155</v>
      </c>
    </row>
    <row r="1329" spans="2:65" s="84" customFormat="1" x14ac:dyDescent="0.2">
      <c r="B1329" s="83"/>
      <c r="D1329" s="64" t="s">
        <v>168</v>
      </c>
      <c r="E1329" s="85" t="s">
        <v>18</v>
      </c>
      <c r="F1329" s="86" t="s">
        <v>297</v>
      </c>
      <c r="H1329" s="87">
        <v>728</v>
      </c>
      <c r="I1329" s="88"/>
      <c r="L1329" s="83"/>
      <c r="M1329" s="89"/>
      <c r="T1329" s="90"/>
      <c r="AT1329" s="85" t="s">
        <v>168</v>
      </c>
      <c r="AU1329" s="85" t="s">
        <v>77</v>
      </c>
      <c r="AV1329" s="84" t="s">
        <v>162</v>
      </c>
      <c r="AW1329" s="84" t="s">
        <v>29</v>
      </c>
      <c r="AX1329" s="84" t="s">
        <v>75</v>
      </c>
      <c r="AY1329" s="85" t="s">
        <v>155</v>
      </c>
    </row>
    <row r="1330" spans="2:65" s="204" customFormat="1" ht="33" customHeight="1" x14ac:dyDescent="0.2">
      <c r="B1330" s="203"/>
      <c r="C1330" s="57" t="s">
        <v>1819</v>
      </c>
      <c r="D1330" s="57" t="s">
        <v>157</v>
      </c>
      <c r="E1330" s="58" t="s">
        <v>1820</v>
      </c>
      <c r="F1330" s="59" t="s">
        <v>1821</v>
      </c>
      <c r="G1330" s="60" t="s">
        <v>234</v>
      </c>
      <c r="H1330" s="61">
        <v>826</v>
      </c>
      <c r="I1330" s="62"/>
      <c r="J1330" s="61">
        <f>ROUND(I1330*H1330,2)</f>
        <v>0</v>
      </c>
      <c r="K1330" s="59" t="s">
        <v>161</v>
      </c>
      <c r="L1330" s="203"/>
      <c r="M1330" s="255" t="s">
        <v>18</v>
      </c>
      <c r="N1330" s="256" t="s">
        <v>38</v>
      </c>
      <c r="P1330" s="257">
        <f>O1330*H1330</f>
        <v>0</v>
      </c>
      <c r="Q1330" s="257">
        <v>2.5999999999999998E-4</v>
      </c>
      <c r="R1330" s="257">
        <f>Q1330*H1330</f>
        <v>0.21475999999999998</v>
      </c>
      <c r="S1330" s="257">
        <v>0</v>
      </c>
      <c r="T1330" s="63">
        <f>S1330*H1330</f>
        <v>0</v>
      </c>
      <c r="AR1330" s="258" t="s">
        <v>273</v>
      </c>
      <c r="AT1330" s="258" t="s">
        <v>157</v>
      </c>
      <c r="AU1330" s="258" t="s">
        <v>77</v>
      </c>
      <c r="AY1330" s="200" t="s">
        <v>155</v>
      </c>
      <c r="BE1330" s="259">
        <f>IF(N1330="základní",J1330,0)</f>
        <v>0</v>
      </c>
      <c r="BF1330" s="259">
        <f>IF(N1330="snížená",J1330,0)</f>
        <v>0</v>
      </c>
      <c r="BG1330" s="259">
        <f>IF(N1330="zákl. přenesená",J1330,0)</f>
        <v>0</v>
      </c>
      <c r="BH1330" s="259">
        <f>IF(N1330="sníž. přenesená",J1330,0)</f>
        <v>0</v>
      </c>
      <c r="BI1330" s="259">
        <f>IF(N1330="nulová",J1330,0)</f>
        <v>0</v>
      </c>
      <c r="BJ1330" s="200" t="s">
        <v>75</v>
      </c>
      <c r="BK1330" s="259">
        <f>ROUND(I1330*H1330,2)</f>
        <v>0</v>
      </c>
      <c r="BL1330" s="200" t="s">
        <v>273</v>
      </c>
      <c r="BM1330" s="258" t="s">
        <v>1822</v>
      </c>
    </row>
    <row r="1331" spans="2:65" s="204" customFormat="1" ht="29.25" x14ac:dyDescent="0.2">
      <c r="B1331" s="203"/>
      <c r="D1331" s="64" t="s">
        <v>164</v>
      </c>
      <c r="F1331" s="65" t="s">
        <v>1823</v>
      </c>
      <c r="I1331" s="197"/>
      <c r="L1331" s="203"/>
      <c r="M1331" s="260"/>
      <c r="T1331" s="213"/>
      <c r="AT1331" s="200" t="s">
        <v>164</v>
      </c>
      <c r="AU1331" s="200" t="s">
        <v>77</v>
      </c>
    </row>
    <row r="1332" spans="2:65" s="204" customFormat="1" x14ac:dyDescent="0.2">
      <c r="B1332" s="203"/>
      <c r="D1332" s="66" t="s">
        <v>166</v>
      </c>
      <c r="F1332" s="67" t="s">
        <v>1824</v>
      </c>
      <c r="I1332" s="197"/>
      <c r="L1332" s="203"/>
      <c r="M1332" s="260"/>
      <c r="T1332" s="213"/>
      <c r="AT1332" s="200" t="s">
        <v>166</v>
      </c>
      <c r="AU1332" s="200" t="s">
        <v>77</v>
      </c>
    </row>
    <row r="1333" spans="2:65" s="69" customFormat="1" x14ac:dyDescent="0.2">
      <c r="B1333" s="68"/>
      <c r="D1333" s="64" t="s">
        <v>168</v>
      </c>
      <c r="E1333" s="70" t="s">
        <v>18</v>
      </c>
      <c r="F1333" s="71" t="s">
        <v>1793</v>
      </c>
      <c r="H1333" s="70" t="s">
        <v>18</v>
      </c>
      <c r="I1333" s="72"/>
      <c r="L1333" s="68"/>
      <c r="M1333" s="73"/>
      <c r="T1333" s="74"/>
      <c r="AT1333" s="70" t="s">
        <v>168</v>
      </c>
      <c r="AU1333" s="70" t="s">
        <v>77</v>
      </c>
      <c r="AV1333" s="69" t="s">
        <v>75</v>
      </c>
      <c r="AW1333" s="69" t="s">
        <v>29</v>
      </c>
      <c r="AX1333" s="69" t="s">
        <v>67</v>
      </c>
      <c r="AY1333" s="70" t="s">
        <v>155</v>
      </c>
    </row>
    <row r="1334" spans="2:65" s="76" customFormat="1" x14ac:dyDescent="0.2">
      <c r="B1334" s="75"/>
      <c r="D1334" s="64" t="s">
        <v>168</v>
      </c>
      <c r="E1334" s="77" t="s">
        <v>18</v>
      </c>
      <c r="F1334" s="78" t="s">
        <v>1794</v>
      </c>
      <c r="H1334" s="79">
        <v>242</v>
      </c>
      <c r="I1334" s="80"/>
      <c r="L1334" s="75"/>
      <c r="M1334" s="81"/>
      <c r="T1334" s="82"/>
      <c r="AT1334" s="77" t="s">
        <v>168</v>
      </c>
      <c r="AU1334" s="77" t="s">
        <v>77</v>
      </c>
      <c r="AV1334" s="76" t="s">
        <v>77</v>
      </c>
      <c r="AW1334" s="76" t="s">
        <v>29</v>
      </c>
      <c r="AX1334" s="76" t="s">
        <v>67</v>
      </c>
      <c r="AY1334" s="77" t="s">
        <v>155</v>
      </c>
    </row>
    <row r="1335" spans="2:65" s="76" customFormat="1" x14ac:dyDescent="0.2">
      <c r="B1335" s="75"/>
      <c r="D1335" s="64" t="s">
        <v>168</v>
      </c>
      <c r="E1335" s="77" t="s">
        <v>18</v>
      </c>
      <c r="F1335" s="78" t="s">
        <v>1795</v>
      </c>
      <c r="H1335" s="79">
        <v>70.400000000000006</v>
      </c>
      <c r="I1335" s="80"/>
      <c r="L1335" s="75"/>
      <c r="M1335" s="81"/>
      <c r="T1335" s="82"/>
      <c r="AT1335" s="77" t="s">
        <v>168</v>
      </c>
      <c r="AU1335" s="77" t="s">
        <v>77</v>
      </c>
      <c r="AV1335" s="76" t="s">
        <v>77</v>
      </c>
      <c r="AW1335" s="76" t="s">
        <v>29</v>
      </c>
      <c r="AX1335" s="76" t="s">
        <v>67</v>
      </c>
      <c r="AY1335" s="77" t="s">
        <v>155</v>
      </c>
    </row>
    <row r="1336" spans="2:65" s="69" customFormat="1" x14ac:dyDescent="0.2">
      <c r="B1336" s="68"/>
      <c r="D1336" s="64" t="s">
        <v>168</v>
      </c>
      <c r="E1336" s="70" t="s">
        <v>18</v>
      </c>
      <c r="F1336" s="71" t="s">
        <v>1825</v>
      </c>
      <c r="H1336" s="70" t="s">
        <v>18</v>
      </c>
      <c r="I1336" s="72"/>
      <c r="L1336" s="68"/>
      <c r="M1336" s="73"/>
      <c r="T1336" s="74"/>
      <c r="AT1336" s="70" t="s">
        <v>168</v>
      </c>
      <c r="AU1336" s="70" t="s">
        <v>77</v>
      </c>
      <c r="AV1336" s="69" t="s">
        <v>75</v>
      </c>
      <c r="AW1336" s="69" t="s">
        <v>29</v>
      </c>
      <c r="AX1336" s="69" t="s">
        <v>67</v>
      </c>
      <c r="AY1336" s="70" t="s">
        <v>155</v>
      </c>
    </row>
    <row r="1337" spans="2:65" s="76" customFormat="1" x14ac:dyDescent="0.2">
      <c r="B1337" s="75"/>
      <c r="D1337" s="64" t="s">
        <v>168</v>
      </c>
      <c r="E1337" s="77" t="s">
        <v>18</v>
      </c>
      <c r="F1337" s="78" t="s">
        <v>1139</v>
      </c>
      <c r="H1337" s="79">
        <v>132</v>
      </c>
      <c r="I1337" s="80"/>
      <c r="L1337" s="75"/>
      <c r="M1337" s="81"/>
      <c r="T1337" s="82"/>
      <c r="AT1337" s="77" t="s">
        <v>168</v>
      </c>
      <c r="AU1337" s="77" t="s">
        <v>77</v>
      </c>
      <c r="AV1337" s="76" t="s">
        <v>77</v>
      </c>
      <c r="AW1337" s="76" t="s">
        <v>29</v>
      </c>
      <c r="AX1337" s="76" t="s">
        <v>67</v>
      </c>
      <c r="AY1337" s="77" t="s">
        <v>155</v>
      </c>
    </row>
    <row r="1338" spans="2:65" s="69" customFormat="1" x14ac:dyDescent="0.2">
      <c r="B1338" s="68"/>
      <c r="D1338" s="64" t="s">
        <v>168</v>
      </c>
      <c r="E1338" s="70" t="s">
        <v>18</v>
      </c>
      <c r="F1338" s="71" t="s">
        <v>685</v>
      </c>
      <c r="H1338" s="70" t="s">
        <v>18</v>
      </c>
      <c r="I1338" s="72"/>
      <c r="L1338" s="68"/>
      <c r="M1338" s="73"/>
      <c r="T1338" s="74"/>
      <c r="AT1338" s="70" t="s">
        <v>168</v>
      </c>
      <c r="AU1338" s="70" t="s">
        <v>77</v>
      </c>
      <c r="AV1338" s="69" t="s">
        <v>75</v>
      </c>
      <c r="AW1338" s="69" t="s">
        <v>29</v>
      </c>
      <c r="AX1338" s="69" t="s">
        <v>67</v>
      </c>
      <c r="AY1338" s="70" t="s">
        <v>155</v>
      </c>
    </row>
    <row r="1339" spans="2:65" s="76" customFormat="1" x14ac:dyDescent="0.2">
      <c r="B1339" s="75"/>
      <c r="D1339" s="64" t="s">
        <v>168</v>
      </c>
      <c r="E1339" s="77" t="s">
        <v>18</v>
      </c>
      <c r="F1339" s="78" t="s">
        <v>1826</v>
      </c>
      <c r="H1339" s="79">
        <v>84.48</v>
      </c>
      <c r="I1339" s="80"/>
      <c r="L1339" s="75"/>
      <c r="M1339" s="81"/>
      <c r="T1339" s="82"/>
      <c r="AT1339" s="77" t="s">
        <v>168</v>
      </c>
      <c r="AU1339" s="77" t="s">
        <v>77</v>
      </c>
      <c r="AV1339" s="76" t="s">
        <v>77</v>
      </c>
      <c r="AW1339" s="76" t="s">
        <v>29</v>
      </c>
      <c r="AX1339" s="76" t="s">
        <v>67</v>
      </c>
      <c r="AY1339" s="77" t="s">
        <v>155</v>
      </c>
    </row>
    <row r="1340" spans="2:65" s="69" customFormat="1" x14ac:dyDescent="0.2">
      <c r="B1340" s="68"/>
      <c r="D1340" s="64" t="s">
        <v>168</v>
      </c>
      <c r="E1340" s="70" t="s">
        <v>18</v>
      </c>
      <c r="F1340" s="71" t="s">
        <v>687</v>
      </c>
      <c r="H1340" s="70" t="s">
        <v>18</v>
      </c>
      <c r="I1340" s="72"/>
      <c r="L1340" s="68"/>
      <c r="M1340" s="73"/>
      <c r="T1340" s="74"/>
      <c r="AT1340" s="70" t="s">
        <v>168</v>
      </c>
      <c r="AU1340" s="70" t="s">
        <v>77</v>
      </c>
      <c r="AV1340" s="69" t="s">
        <v>75</v>
      </c>
      <c r="AW1340" s="69" t="s">
        <v>29</v>
      </c>
      <c r="AX1340" s="69" t="s">
        <v>67</v>
      </c>
      <c r="AY1340" s="70" t="s">
        <v>155</v>
      </c>
    </row>
    <row r="1341" spans="2:65" s="76" customFormat="1" x14ac:dyDescent="0.2">
      <c r="B1341" s="75"/>
      <c r="D1341" s="64" t="s">
        <v>168</v>
      </c>
      <c r="E1341" s="77" t="s">
        <v>18</v>
      </c>
      <c r="F1341" s="78" t="s">
        <v>1827</v>
      </c>
      <c r="H1341" s="79">
        <v>110.8</v>
      </c>
      <c r="I1341" s="80"/>
      <c r="L1341" s="75"/>
      <c r="M1341" s="81"/>
      <c r="T1341" s="82"/>
      <c r="AT1341" s="77" t="s">
        <v>168</v>
      </c>
      <c r="AU1341" s="77" t="s">
        <v>77</v>
      </c>
      <c r="AV1341" s="76" t="s">
        <v>77</v>
      </c>
      <c r="AW1341" s="76" t="s">
        <v>29</v>
      </c>
      <c r="AX1341" s="76" t="s">
        <v>67</v>
      </c>
      <c r="AY1341" s="77" t="s">
        <v>155</v>
      </c>
    </row>
    <row r="1342" spans="2:65" s="69" customFormat="1" x14ac:dyDescent="0.2">
      <c r="B1342" s="68"/>
      <c r="D1342" s="64" t="s">
        <v>168</v>
      </c>
      <c r="E1342" s="70" t="s">
        <v>18</v>
      </c>
      <c r="F1342" s="71" t="s">
        <v>689</v>
      </c>
      <c r="H1342" s="70" t="s">
        <v>18</v>
      </c>
      <c r="I1342" s="72"/>
      <c r="L1342" s="68"/>
      <c r="M1342" s="73"/>
      <c r="T1342" s="74"/>
      <c r="AT1342" s="70" t="s">
        <v>168</v>
      </c>
      <c r="AU1342" s="70" t="s">
        <v>77</v>
      </c>
      <c r="AV1342" s="69" t="s">
        <v>75</v>
      </c>
      <c r="AW1342" s="69" t="s">
        <v>29</v>
      </c>
      <c r="AX1342" s="69" t="s">
        <v>67</v>
      </c>
      <c r="AY1342" s="70" t="s">
        <v>155</v>
      </c>
    </row>
    <row r="1343" spans="2:65" s="76" customFormat="1" x14ac:dyDescent="0.2">
      <c r="B1343" s="75"/>
      <c r="D1343" s="64" t="s">
        <v>168</v>
      </c>
      <c r="E1343" s="77" t="s">
        <v>18</v>
      </c>
      <c r="F1343" s="78" t="s">
        <v>1828</v>
      </c>
      <c r="H1343" s="79">
        <v>110.8</v>
      </c>
      <c r="I1343" s="80"/>
      <c r="L1343" s="75"/>
      <c r="M1343" s="81"/>
      <c r="T1343" s="82"/>
      <c r="AT1343" s="77" t="s">
        <v>168</v>
      </c>
      <c r="AU1343" s="77" t="s">
        <v>77</v>
      </c>
      <c r="AV1343" s="76" t="s">
        <v>77</v>
      </c>
      <c r="AW1343" s="76" t="s">
        <v>29</v>
      </c>
      <c r="AX1343" s="76" t="s">
        <v>67</v>
      </c>
      <c r="AY1343" s="77" t="s">
        <v>155</v>
      </c>
    </row>
    <row r="1344" spans="2:65" s="76" customFormat="1" x14ac:dyDescent="0.2">
      <c r="B1344" s="75"/>
      <c r="D1344" s="64" t="s">
        <v>168</v>
      </c>
      <c r="E1344" s="77" t="s">
        <v>18</v>
      </c>
      <c r="F1344" s="78" t="s">
        <v>1829</v>
      </c>
      <c r="H1344" s="79">
        <v>75.52</v>
      </c>
      <c r="I1344" s="80"/>
      <c r="L1344" s="75"/>
      <c r="M1344" s="81"/>
      <c r="T1344" s="82"/>
      <c r="AT1344" s="77" t="s">
        <v>168</v>
      </c>
      <c r="AU1344" s="77" t="s">
        <v>77</v>
      </c>
      <c r="AV1344" s="76" t="s">
        <v>77</v>
      </c>
      <c r="AW1344" s="76" t="s">
        <v>29</v>
      </c>
      <c r="AX1344" s="76" t="s">
        <v>67</v>
      </c>
      <c r="AY1344" s="77" t="s">
        <v>155</v>
      </c>
    </row>
    <row r="1345" spans="2:65" s="84" customFormat="1" x14ac:dyDescent="0.2">
      <c r="B1345" s="83"/>
      <c r="D1345" s="64" t="s">
        <v>168</v>
      </c>
      <c r="E1345" s="85" t="s">
        <v>18</v>
      </c>
      <c r="F1345" s="86" t="s">
        <v>297</v>
      </c>
      <c r="H1345" s="87">
        <v>825.99999999999989</v>
      </c>
      <c r="I1345" s="88"/>
      <c r="L1345" s="83"/>
      <c r="M1345" s="89"/>
      <c r="T1345" s="90"/>
      <c r="AT1345" s="85" t="s">
        <v>168</v>
      </c>
      <c r="AU1345" s="85" t="s">
        <v>77</v>
      </c>
      <c r="AV1345" s="84" t="s">
        <v>162</v>
      </c>
      <c r="AW1345" s="84" t="s">
        <v>29</v>
      </c>
      <c r="AX1345" s="84" t="s">
        <v>75</v>
      </c>
      <c r="AY1345" s="85" t="s">
        <v>155</v>
      </c>
    </row>
    <row r="1346" spans="2:65" s="247" customFormat="1" ht="22.9" customHeight="1" x14ac:dyDescent="0.2">
      <c r="B1346" s="246"/>
      <c r="D1346" s="54" t="s">
        <v>66</v>
      </c>
      <c r="E1346" s="56" t="s">
        <v>1830</v>
      </c>
      <c r="F1346" s="56" t="s">
        <v>1831</v>
      </c>
      <c r="I1346" s="196"/>
      <c r="J1346" s="254">
        <f>BK1346</f>
        <v>0</v>
      </c>
      <c r="L1346" s="246"/>
      <c r="M1346" s="249"/>
      <c r="P1346" s="250">
        <f>SUM(P1347:P1348)</f>
        <v>0</v>
      </c>
      <c r="R1346" s="250">
        <f>SUM(R1347:R1348)</f>
        <v>0</v>
      </c>
      <c r="T1346" s="251">
        <f>SUM(T1347:T1348)</f>
        <v>0</v>
      </c>
      <c r="AR1346" s="54" t="s">
        <v>77</v>
      </c>
      <c r="AT1346" s="252" t="s">
        <v>66</v>
      </c>
      <c r="AU1346" s="252" t="s">
        <v>75</v>
      </c>
      <c r="AY1346" s="54" t="s">
        <v>155</v>
      </c>
      <c r="BK1346" s="253">
        <f>SUM(BK1347:BK1348)</f>
        <v>0</v>
      </c>
    </row>
    <row r="1347" spans="2:65" s="204" customFormat="1" ht="33" customHeight="1" x14ac:dyDescent="0.2">
      <c r="B1347" s="203"/>
      <c r="C1347" s="57" t="s">
        <v>1832</v>
      </c>
      <c r="D1347" s="57" t="s">
        <v>157</v>
      </c>
      <c r="E1347" s="58" t="s">
        <v>1833</v>
      </c>
      <c r="F1347" s="59" t="s">
        <v>1834</v>
      </c>
      <c r="G1347" s="60" t="s">
        <v>322</v>
      </c>
      <c r="H1347" s="61">
        <v>16</v>
      </c>
      <c r="I1347" s="62"/>
      <c r="J1347" s="61">
        <f>ROUND(I1347*H1347,2)</f>
        <v>0</v>
      </c>
      <c r="K1347" s="59" t="s">
        <v>18</v>
      </c>
      <c r="L1347" s="203"/>
      <c r="M1347" s="255" t="s">
        <v>18</v>
      </c>
      <c r="N1347" s="256" t="s">
        <v>38</v>
      </c>
      <c r="P1347" s="257">
        <f>O1347*H1347</f>
        <v>0</v>
      </c>
      <c r="Q1347" s="257">
        <v>0</v>
      </c>
      <c r="R1347" s="257">
        <f>Q1347*H1347</f>
        <v>0</v>
      </c>
      <c r="S1347" s="257">
        <v>0</v>
      </c>
      <c r="T1347" s="63">
        <f>S1347*H1347</f>
        <v>0</v>
      </c>
      <c r="AR1347" s="258" t="s">
        <v>273</v>
      </c>
      <c r="AT1347" s="258" t="s">
        <v>157</v>
      </c>
      <c r="AU1347" s="258" t="s">
        <v>77</v>
      </c>
      <c r="AY1347" s="200" t="s">
        <v>155</v>
      </c>
      <c r="BE1347" s="259">
        <f>IF(N1347="základní",J1347,0)</f>
        <v>0</v>
      </c>
      <c r="BF1347" s="259">
        <f>IF(N1347="snížená",J1347,0)</f>
        <v>0</v>
      </c>
      <c r="BG1347" s="259">
        <f>IF(N1347="zákl. přenesená",J1347,0)</f>
        <v>0</v>
      </c>
      <c r="BH1347" s="259">
        <f>IF(N1347="sníž. přenesená",J1347,0)</f>
        <v>0</v>
      </c>
      <c r="BI1347" s="259">
        <f>IF(N1347="nulová",J1347,0)</f>
        <v>0</v>
      </c>
      <c r="BJ1347" s="200" t="s">
        <v>75</v>
      </c>
      <c r="BK1347" s="259">
        <f>ROUND(I1347*H1347,2)</f>
        <v>0</v>
      </c>
      <c r="BL1347" s="200" t="s">
        <v>273</v>
      </c>
      <c r="BM1347" s="258" t="s">
        <v>1835</v>
      </c>
    </row>
    <row r="1348" spans="2:65" s="204" customFormat="1" ht="19.5" x14ac:dyDescent="0.2">
      <c r="B1348" s="203"/>
      <c r="D1348" s="64" t="s">
        <v>164</v>
      </c>
      <c r="F1348" s="65" t="s">
        <v>1834</v>
      </c>
      <c r="I1348" s="197"/>
      <c r="L1348" s="203"/>
      <c r="M1348" s="260"/>
      <c r="T1348" s="213"/>
      <c r="AT1348" s="200" t="s">
        <v>164</v>
      </c>
      <c r="AU1348" s="200" t="s">
        <v>77</v>
      </c>
    </row>
    <row r="1349" spans="2:65" s="247" customFormat="1" ht="22.9" customHeight="1" x14ac:dyDescent="0.2">
      <c r="B1349" s="246"/>
      <c r="D1349" s="54" t="s">
        <v>66</v>
      </c>
      <c r="E1349" s="56" t="s">
        <v>1836</v>
      </c>
      <c r="F1349" s="56" t="s">
        <v>1837</v>
      </c>
      <c r="I1349" s="196"/>
      <c r="J1349" s="254">
        <f>BK1349</f>
        <v>0</v>
      </c>
      <c r="L1349" s="246"/>
      <c r="M1349" s="249"/>
      <c r="P1349" s="250">
        <f>SUM(P1350:P1361)</f>
        <v>0</v>
      </c>
      <c r="R1349" s="250">
        <f>SUM(R1350:R1361)</f>
        <v>0</v>
      </c>
      <c r="T1349" s="251">
        <f>SUM(T1350:T1361)</f>
        <v>0</v>
      </c>
      <c r="AR1349" s="54" t="s">
        <v>77</v>
      </c>
      <c r="AT1349" s="252" t="s">
        <v>66</v>
      </c>
      <c r="AU1349" s="252" t="s">
        <v>75</v>
      </c>
      <c r="AY1349" s="54" t="s">
        <v>155</v>
      </c>
      <c r="BK1349" s="253">
        <f>SUM(BK1350:BK1361)</f>
        <v>0</v>
      </c>
    </row>
    <row r="1350" spans="2:65" s="204" customFormat="1" ht="37.9" customHeight="1" x14ac:dyDescent="0.2">
      <c r="B1350" s="203"/>
      <c r="C1350" s="57" t="s">
        <v>1838</v>
      </c>
      <c r="D1350" s="57" t="s">
        <v>157</v>
      </c>
      <c r="E1350" s="58" t="s">
        <v>1839</v>
      </c>
      <c r="F1350" s="59" t="s">
        <v>1840</v>
      </c>
      <c r="G1350" s="60" t="s">
        <v>322</v>
      </c>
      <c r="H1350" s="61">
        <v>1</v>
      </c>
      <c r="I1350" s="62"/>
      <c r="J1350" s="61">
        <f>ROUND(I1350*H1350,2)</f>
        <v>0</v>
      </c>
      <c r="K1350" s="59" t="s">
        <v>18</v>
      </c>
      <c r="L1350" s="203"/>
      <c r="M1350" s="255" t="s">
        <v>18</v>
      </c>
      <c r="N1350" s="256" t="s">
        <v>38</v>
      </c>
      <c r="P1350" s="257">
        <f>O1350*H1350</f>
        <v>0</v>
      </c>
      <c r="Q1350" s="257">
        <v>0</v>
      </c>
      <c r="R1350" s="257">
        <f>Q1350*H1350</f>
        <v>0</v>
      </c>
      <c r="S1350" s="257">
        <v>0</v>
      </c>
      <c r="T1350" s="63">
        <f>S1350*H1350</f>
        <v>0</v>
      </c>
      <c r="AR1350" s="258" t="s">
        <v>273</v>
      </c>
      <c r="AT1350" s="258" t="s">
        <v>157</v>
      </c>
      <c r="AU1350" s="258" t="s">
        <v>77</v>
      </c>
      <c r="AY1350" s="200" t="s">
        <v>155</v>
      </c>
      <c r="BE1350" s="259">
        <f>IF(N1350="základní",J1350,0)</f>
        <v>0</v>
      </c>
      <c r="BF1350" s="259">
        <f>IF(N1350="snížená",J1350,0)</f>
        <v>0</v>
      </c>
      <c r="BG1350" s="259">
        <f>IF(N1350="zákl. přenesená",J1350,0)</f>
        <v>0</v>
      </c>
      <c r="BH1350" s="259">
        <f>IF(N1350="sníž. přenesená",J1350,0)</f>
        <v>0</v>
      </c>
      <c r="BI1350" s="259">
        <f>IF(N1350="nulová",J1350,0)</f>
        <v>0</v>
      </c>
      <c r="BJ1350" s="200" t="s">
        <v>75</v>
      </c>
      <c r="BK1350" s="259">
        <f>ROUND(I1350*H1350,2)</f>
        <v>0</v>
      </c>
      <c r="BL1350" s="200" t="s">
        <v>273</v>
      </c>
      <c r="BM1350" s="258" t="s">
        <v>1841</v>
      </c>
    </row>
    <row r="1351" spans="2:65" s="204" customFormat="1" ht="29.25" x14ac:dyDescent="0.2">
      <c r="B1351" s="203"/>
      <c r="D1351" s="64" t="s">
        <v>164</v>
      </c>
      <c r="F1351" s="65" t="s">
        <v>1840</v>
      </c>
      <c r="I1351" s="197"/>
      <c r="L1351" s="203"/>
      <c r="M1351" s="260"/>
      <c r="T1351" s="213"/>
      <c r="AT1351" s="200" t="s">
        <v>164</v>
      </c>
      <c r="AU1351" s="200" t="s">
        <v>77</v>
      </c>
    </row>
    <row r="1352" spans="2:65" s="204" customFormat="1" ht="49.15" customHeight="1" x14ac:dyDescent="0.2">
      <c r="B1352" s="203"/>
      <c r="C1352" s="57" t="s">
        <v>1842</v>
      </c>
      <c r="D1352" s="57" t="s">
        <v>157</v>
      </c>
      <c r="E1352" s="58" t="s">
        <v>1843</v>
      </c>
      <c r="F1352" s="59" t="s">
        <v>1844</v>
      </c>
      <c r="G1352" s="60" t="s">
        <v>322</v>
      </c>
      <c r="H1352" s="61">
        <v>6</v>
      </c>
      <c r="I1352" s="62"/>
      <c r="J1352" s="61">
        <f>ROUND(I1352*H1352,2)</f>
        <v>0</v>
      </c>
      <c r="K1352" s="59" t="s">
        <v>18</v>
      </c>
      <c r="L1352" s="203"/>
      <c r="M1352" s="255" t="s">
        <v>18</v>
      </c>
      <c r="N1352" s="256" t="s">
        <v>38</v>
      </c>
      <c r="P1352" s="257">
        <f>O1352*H1352</f>
        <v>0</v>
      </c>
      <c r="Q1352" s="257">
        <v>0</v>
      </c>
      <c r="R1352" s="257">
        <f>Q1352*H1352</f>
        <v>0</v>
      </c>
      <c r="S1352" s="257">
        <v>0</v>
      </c>
      <c r="T1352" s="63">
        <f>S1352*H1352</f>
        <v>0</v>
      </c>
      <c r="AR1352" s="258" t="s">
        <v>273</v>
      </c>
      <c r="AT1352" s="258" t="s">
        <v>157</v>
      </c>
      <c r="AU1352" s="258" t="s">
        <v>77</v>
      </c>
      <c r="AY1352" s="200" t="s">
        <v>155</v>
      </c>
      <c r="BE1352" s="259">
        <f>IF(N1352="základní",J1352,0)</f>
        <v>0</v>
      </c>
      <c r="BF1352" s="259">
        <f>IF(N1352="snížená",J1352,0)</f>
        <v>0</v>
      </c>
      <c r="BG1352" s="259">
        <f>IF(N1352="zákl. přenesená",J1352,0)</f>
        <v>0</v>
      </c>
      <c r="BH1352" s="259">
        <f>IF(N1352="sníž. přenesená",J1352,0)</f>
        <v>0</v>
      </c>
      <c r="BI1352" s="259">
        <f>IF(N1352="nulová",J1352,0)</f>
        <v>0</v>
      </c>
      <c r="BJ1352" s="200" t="s">
        <v>75</v>
      </c>
      <c r="BK1352" s="259">
        <f>ROUND(I1352*H1352,2)</f>
        <v>0</v>
      </c>
      <c r="BL1352" s="200" t="s">
        <v>273</v>
      </c>
      <c r="BM1352" s="258" t="s">
        <v>1845</v>
      </c>
    </row>
    <row r="1353" spans="2:65" s="204" customFormat="1" ht="29.25" x14ac:dyDescent="0.2">
      <c r="B1353" s="203"/>
      <c r="D1353" s="64" t="s">
        <v>164</v>
      </c>
      <c r="F1353" s="65" t="s">
        <v>1844</v>
      </c>
      <c r="I1353" s="197"/>
      <c r="L1353" s="203"/>
      <c r="M1353" s="260"/>
      <c r="T1353" s="213"/>
      <c r="AT1353" s="200" t="s">
        <v>164</v>
      </c>
      <c r="AU1353" s="200" t="s">
        <v>77</v>
      </c>
    </row>
    <row r="1354" spans="2:65" s="204" customFormat="1" ht="49.15" customHeight="1" x14ac:dyDescent="0.2">
      <c r="B1354" s="203"/>
      <c r="C1354" s="57" t="s">
        <v>1846</v>
      </c>
      <c r="D1354" s="57" t="s">
        <v>157</v>
      </c>
      <c r="E1354" s="58" t="s">
        <v>1847</v>
      </c>
      <c r="F1354" s="59" t="s">
        <v>1848</v>
      </c>
      <c r="G1354" s="60" t="s">
        <v>322</v>
      </c>
      <c r="H1354" s="61">
        <v>3</v>
      </c>
      <c r="I1354" s="62"/>
      <c r="J1354" s="61">
        <f>ROUND(I1354*H1354,2)</f>
        <v>0</v>
      </c>
      <c r="K1354" s="59" t="s">
        <v>18</v>
      </c>
      <c r="L1354" s="203"/>
      <c r="M1354" s="255" t="s">
        <v>18</v>
      </c>
      <c r="N1354" s="256" t="s">
        <v>38</v>
      </c>
      <c r="P1354" s="257">
        <f>O1354*H1354</f>
        <v>0</v>
      </c>
      <c r="Q1354" s="257">
        <v>0</v>
      </c>
      <c r="R1354" s="257">
        <f>Q1354*H1354</f>
        <v>0</v>
      </c>
      <c r="S1354" s="257">
        <v>0</v>
      </c>
      <c r="T1354" s="63">
        <f>S1354*H1354</f>
        <v>0</v>
      </c>
      <c r="AR1354" s="258" t="s">
        <v>273</v>
      </c>
      <c r="AT1354" s="258" t="s">
        <v>157</v>
      </c>
      <c r="AU1354" s="258" t="s">
        <v>77</v>
      </c>
      <c r="AY1354" s="200" t="s">
        <v>155</v>
      </c>
      <c r="BE1354" s="259">
        <f>IF(N1354="základní",J1354,0)</f>
        <v>0</v>
      </c>
      <c r="BF1354" s="259">
        <f>IF(N1354="snížená",J1354,0)</f>
        <v>0</v>
      </c>
      <c r="BG1354" s="259">
        <f>IF(N1354="zákl. přenesená",J1354,0)</f>
        <v>0</v>
      </c>
      <c r="BH1354" s="259">
        <f>IF(N1354="sníž. přenesená",J1354,0)</f>
        <v>0</v>
      </c>
      <c r="BI1354" s="259">
        <f>IF(N1354="nulová",J1354,0)</f>
        <v>0</v>
      </c>
      <c r="BJ1354" s="200" t="s">
        <v>75</v>
      </c>
      <c r="BK1354" s="259">
        <f>ROUND(I1354*H1354,2)</f>
        <v>0</v>
      </c>
      <c r="BL1354" s="200" t="s">
        <v>273</v>
      </c>
      <c r="BM1354" s="258" t="s">
        <v>1849</v>
      </c>
    </row>
    <row r="1355" spans="2:65" s="204" customFormat="1" ht="29.25" x14ac:dyDescent="0.2">
      <c r="B1355" s="203"/>
      <c r="D1355" s="64" t="s">
        <v>164</v>
      </c>
      <c r="F1355" s="65" t="s">
        <v>1848</v>
      </c>
      <c r="I1355" s="197"/>
      <c r="L1355" s="203"/>
      <c r="M1355" s="260"/>
      <c r="T1355" s="213"/>
      <c r="AT1355" s="200" t="s">
        <v>164</v>
      </c>
      <c r="AU1355" s="200" t="s">
        <v>77</v>
      </c>
    </row>
    <row r="1356" spans="2:65" s="204" customFormat="1" ht="55.5" customHeight="1" x14ac:dyDescent="0.2">
      <c r="B1356" s="203"/>
      <c r="C1356" s="57" t="s">
        <v>1850</v>
      </c>
      <c r="D1356" s="57" t="s">
        <v>157</v>
      </c>
      <c r="E1356" s="58" t="s">
        <v>1851</v>
      </c>
      <c r="F1356" s="59" t="s">
        <v>1852</v>
      </c>
      <c r="G1356" s="60" t="s">
        <v>322</v>
      </c>
      <c r="H1356" s="61">
        <v>1</v>
      </c>
      <c r="I1356" s="62"/>
      <c r="J1356" s="61">
        <f>ROUND(I1356*H1356,2)</f>
        <v>0</v>
      </c>
      <c r="K1356" s="59" t="s">
        <v>18</v>
      </c>
      <c r="L1356" s="203"/>
      <c r="M1356" s="255" t="s">
        <v>18</v>
      </c>
      <c r="N1356" s="256" t="s">
        <v>38</v>
      </c>
      <c r="P1356" s="257">
        <f>O1356*H1356</f>
        <v>0</v>
      </c>
      <c r="Q1356" s="257">
        <v>0</v>
      </c>
      <c r="R1356" s="257">
        <f>Q1356*H1356</f>
        <v>0</v>
      </c>
      <c r="S1356" s="257">
        <v>0</v>
      </c>
      <c r="T1356" s="63">
        <f>S1356*H1356</f>
        <v>0</v>
      </c>
      <c r="AR1356" s="258" t="s">
        <v>273</v>
      </c>
      <c r="AT1356" s="258" t="s">
        <v>157</v>
      </c>
      <c r="AU1356" s="258" t="s">
        <v>77</v>
      </c>
      <c r="AY1356" s="200" t="s">
        <v>155</v>
      </c>
      <c r="BE1356" s="259">
        <f>IF(N1356="základní",J1356,0)</f>
        <v>0</v>
      </c>
      <c r="BF1356" s="259">
        <f>IF(N1356="snížená",J1356,0)</f>
        <v>0</v>
      </c>
      <c r="BG1356" s="259">
        <f>IF(N1356="zákl. přenesená",J1356,0)</f>
        <v>0</v>
      </c>
      <c r="BH1356" s="259">
        <f>IF(N1356="sníž. přenesená",J1356,0)</f>
        <v>0</v>
      </c>
      <c r="BI1356" s="259">
        <f>IF(N1356="nulová",J1356,0)</f>
        <v>0</v>
      </c>
      <c r="BJ1356" s="200" t="s">
        <v>75</v>
      </c>
      <c r="BK1356" s="259">
        <f>ROUND(I1356*H1356,2)</f>
        <v>0</v>
      </c>
      <c r="BL1356" s="200" t="s">
        <v>273</v>
      </c>
      <c r="BM1356" s="258" t="s">
        <v>1853</v>
      </c>
    </row>
    <row r="1357" spans="2:65" s="204" customFormat="1" ht="39" x14ac:dyDescent="0.2">
      <c r="B1357" s="203"/>
      <c r="D1357" s="64" t="s">
        <v>164</v>
      </c>
      <c r="F1357" s="65" t="s">
        <v>1852</v>
      </c>
      <c r="I1357" s="197"/>
      <c r="L1357" s="203"/>
      <c r="M1357" s="260"/>
      <c r="T1357" s="213"/>
      <c r="AT1357" s="200" t="s">
        <v>164</v>
      </c>
      <c r="AU1357" s="200" t="s">
        <v>77</v>
      </c>
    </row>
    <row r="1358" spans="2:65" s="204" customFormat="1" ht="37.9" customHeight="1" x14ac:dyDescent="0.2">
      <c r="B1358" s="203"/>
      <c r="C1358" s="57" t="s">
        <v>1854</v>
      </c>
      <c r="D1358" s="57" t="s">
        <v>157</v>
      </c>
      <c r="E1358" s="58" t="s">
        <v>1855</v>
      </c>
      <c r="F1358" s="59" t="s">
        <v>1856</v>
      </c>
      <c r="G1358" s="60" t="s">
        <v>322</v>
      </c>
      <c r="H1358" s="61">
        <v>2</v>
      </c>
      <c r="I1358" s="62"/>
      <c r="J1358" s="61">
        <f>ROUND(I1358*H1358,2)</f>
        <v>0</v>
      </c>
      <c r="K1358" s="59" t="s">
        <v>18</v>
      </c>
      <c r="L1358" s="203"/>
      <c r="M1358" s="255" t="s">
        <v>18</v>
      </c>
      <c r="N1358" s="256" t="s">
        <v>38</v>
      </c>
      <c r="P1358" s="257">
        <f>O1358*H1358</f>
        <v>0</v>
      </c>
      <c r="Q1358" s="257">
        <v>0</v>
      </c>
      <c r="R1358" s="257">
        <f>Q1358*H1358</f>
        <v>0</v>
      </c>
      <c r="S1358" s="257">
        <v>0</v>
      </c>
      <c r="T1358" s="63">
        <f>S1358*H1358</f>
        <v>0</v>
      </c>
      <c r="AR1358" s="258" t="s">
        <v>273</v>
      </c>
      <c r="AT1358" s="258" t="s">
        <v>157</v>
      </c>
      <c r="AU1358" s="258" t="s">
        <v>77</v>
      </c>
      <c r="AY1358" s="200" t="s">
        <v>155</v>
      </c>
      <c r="BE1358" s="259">
        <f>IF(N1358="základní",J1358,0)</f>
        <v>0</v>
      </c>
      <c r="BF1358" s="259">
        <f>IF(N1358="snížená",J1358,0)</f>
        <v>0</v>
      </c>
      <c r="BG1358" s="259">
        <f>IF(N1358="zákl. přenesená",J1358,0)</f>
        <v>0</v>
      </c>
      <c r="BH1358" s="259">
        <f>IF(N1358="sníž. přenesená",J1358,0)</f>
        <v>0</v>
      </c>
      <c r="BI1358" s="259">
        <f>IF(N1358="nulová",J1358,0)</f>
        <v>0</v>
      </c>
      <c r="BJ1358" s="200" t="s">
        <v>75</v>
      </c>
      <c r="BK1358" s="259">
        <f>ROUND(I1358*H1358,2)</f>
        <v>0</v>
      </c>
      <c r="BL1358" s="200" t="s">
        <v>273</v>
      </c>
      <c r="BM1358" s="258" t="s">
        <v>1857</v>
      </c>
    </row>
    <row r="1359" spans="2:65" s="204" customFormat="1" ht="19.5" x14ac:dyDescent="0.2">
      <c r="B1359" s="203"/>
      <c r="D1359" s="64" t="s">
        <v>164</v>
      </c>
      <c r="F1359" s="65" t="s">
        <v>1856</v>
      </c>
      <c r="I1359" s="197"/>
      <c r="L1359" s="203"/>
      <c r="M1359" s="260"/>
      <c r="T1359" s="213"/>
      <c r="AT1359" s="200" t="s">
        <v>164</v>
      </c>
      <c r="AU1359" s="200" t="s">
        <v>77</v>
      </c>
    </row>
    <row r="1360" spans="2:65" s="204" customFormat="1" ht="33" customHeight="1" x14ac:dyDescent="0.2">
      <c r="B1360" s="203"/>
      <c r="C1360" s="57" t="s">
        <v>1858</v>
      </c>
      <c r="D1360" s="57" t="s">
        <v>157</v>
      </c>
      <c r="E1360" s="58" t="s">
        <v>1859</v>
      </c>
      <c r="F1360" s="59" t="s">
        <v>1860</v>
      </c>
      <c r="G1360" s="60" t="s">
        <v>18</v>
      </c>
      <c r="H1360" s="61">
        <v>0</v>
      </c>
      <c r="I1360" s="62"/>
      <c r="J1360" s="61">
        <f>ROUND(I1360*H1360,2)</f>
        <v>0</v>
      </c>
      <c r="K1360" s="59" t="s">
        <v>18</v>
      </c>
      <c r="L1360" s="203"/>
      <c r="M1360" s="255" t="s">
        <v>18</v>
      </c>
      <c r="N1360" s="256" t="s">
        <v>38</v>
      </c>
      <c r="P1360" s="257">
        <f>O1360*H1360</f>
        <v>0</v>
      </c>
      <c r="Q1360" s="257">
        <v>0</v>
      </c>
      <c r="R1360" s="257">
        <f>Q1360*H1360</f>
        <v>0</v>
      </c>
      <c r="S1360" s="257">
        <v>0</v>
      </c>
      <c r="T1360" s="63">
        <f>S1360*H1360</f>
        <v>0</v>
      </c>
      <c r="AR1360" s="258" t="s">
        <v>273</v>
      </c>
      <c r="AT1360" s="258" t="s">
        <v>157</v>
      </c>
      <c r="AU1360" s="258" t="s">
        <v>77</v>
      </c>
      <c r="AY1360" s="200" t="s">
        <v>155</v>
      </c>
      <c r="BE1360" s="259">
        <f>IF(N1360="základní",J1360,0)</f>
        <v>0</v>
      </c>
      <c r="BF1360" s="259">
        <f>IF(N1360="snížená",J1360,0)</f>
        <v>0</v>
      </c>
      <c r="BG1360" s="259">
        <f>IF(N1360="zákl. přenesená",J1360,0)</f>
        <v>0</v>
      </c>
      <c r="BH1360" s="259">
        <f>IF(N1360="sníž. přenesená",J1360,0)</f>
        <v>0</v>
      </c>
      <c r="BI1360" s="259">
        <f>IF(N1360="nulová",J1360,0)</f>
        <v>0</v>
      </c>
      <c r="BJ1360" s="200" t="s">
        <v>75</v>
      </c>
      <c r="BK1360" s="259">
        <f>ROUND(I1360*H1360,2)</f>
        <v>0</v>
      </c>
      <c r="BL1360" s="200" t="s">
        <v>273</v>
      </c>
      <c r="BM1360" s="258" t="s">
        <v>1861</v>
      </c>
    </row>
    <row r="1361" spans="2:65" s="204" customFormat="1" ht="19.5" x14ac:dyDescent="0.2">
      <c r="B1361" s="203"/>
      <c r="D1361" s="64" t="s">
        <v>164</v>
      </c>
      <c r="F1361" s="65" t="s">
        <v>1860</v>
      </c>
      <c r="I1361" s="197"/>
      <c r="L1361" s="203"/>
      <c r="M1361" s="260"/>
      <c r="T1361" s="213"/>
      <c r="AT1361" s="200" t="s">
        <v>164</v>
      </c>
      <c r="AU1361" s="200" t="s">
        <v>77</v>
      </c>
    </row>
    <row r="1362" spans="2:65" s="247" customFormat="1" ht="22.9" customHeight="1" x14ac:dyDescent="0.2">
      <c r="B1362" s="246"/>
      <c r="D1362" s="54" t="s">
        <v>66</v>
      </c>
      <c r="E1362" s="56" t="s">
        <v>1862</v>
      </c>
      <c r="F1362" s="56" t="s">
        <v>1863</v>
      </c>
      <c r="I1362" s="196"/>
      <c r="J1362" s="254">
        <f>BK1362</f>
        <v>0</v>
      </c>
      <c r="L1362" s="246"/>
      <c r="M1362" s="249"/>
      <c r="P1362" s="250">
        <f>SUM(P1363:P1410)</f>
        <v>0</v>
      </c>
      <c r="R1362" s="250">
        <f>SUM(R1363:R1410)</f>
        <v>0</v>
      </c>
      <c r="T1362" s="251">
        <f>SUM(T1363:T1410)</f>
        <v>4.2775857999999998</v>
      </c>
      <c r="AR1362" s="54" t="s">
        <v>77</v>
      </c>
      <c r="AT1362" s="252" t="s">
        <v>66</v>
      </c>
      <c r="AU1362" s="252" t="s">
        <v>75</v>
      </c>
      <c r="AY1362" s="54" t="s">
        <v>155</v>
      </c>
      <c r="BK1362" s="253">
        <f>SUM(BK1363:BK1410)</f>
        <v>0</v>
      </c>
    </row>
    <row r="1363" spans="2:65" s="204" customFormat="1" ht="16.5" customHeight="1" x14ac:dyDescent="0.2">
      <c r="B1363" s="203"/>
      <c r="C1363" s="57" t="s">
        <v>1864</v>
      </c>
      <c r="D1363" s="57" t="s">
        <v>157</v>
      </c>
      <c r="E1363" s="58" t="s">
        <v>1865</v>
      </c>
      <c r="F1363" s="59" t="s">
        <v>1866</v>
      </c>
      <c r="G1363" s="60" t="s">
        <v>234</v>
      </c>
      <c r="H1363" s="61">
        <v>15.75</v>
      </c>
      <c r="I1363" s="62"/>
      <c r="J1363" s="61">
        <f>ROUND(I1363*H1363,2)</f>
        <v>0</v>
      </c>
      <c r="K1363" s="59" t="s">
        <v>18</v>
      </c>
      <c r="L1363" s="203"/>
      <c r="M1363" s="255" t="s">
        <v>18</v>
      </c>
      <c r="N1363" s="256" t="s">
        <v>38</v>
      </c>
      <c r="P1363" s="257">
        <f>O1363*H1363</f>
        <v>0</v>
      </c>
      <c r="Q1363" s="257">
        <v>0</v>
      </c>
      <c r="R1363" s="257">
        <f>Q1363*H1363</f>
        <v>0</v>
      </c>
      <c r="S1363" s="257">
        <v>0</v>
      </c>
      <c r="T1363" s="63">
        <f>S1363*H1363</f>
        <v>0</v>
      </c>
      <c r="AR1363" s="258" t="s">
        <v>162</v>
      </c>
      <c r="AT1363" s="258" t="s">
        <v>157</v>
      </c>
      <c r="AU1363" s="258" t="s">
        <v>77</v>
      </c>
      <c r="AY1363" s="200" t="s">
        <v>155</v>
      </c>
      <c r="BE1363" s="259">
        <f>IF(N1363="základní",J1363,0)</f>
        <v>0</v>
      </c>
      <c r="BF1363" s="259">
        <f>IF(N1363="snížená",J1363,0)</f>
        <v>0</v>
      </c>
      <c r="BG1363" s="259">
        <f>IF(N1363="zákl. přenesená",J1363,0)</f>
        <v>0</v>
      </c>
      <c r="BH1363" s="259">
        <f>IF(N1363="sníž. přenesená",J1363,0)</f>
        <v>0</v>
      </c>
      <c r="BI1363" s="259">
        <f>IF(N1363="nulová",J1363,0)</f>
        <v>0</v>
      </c>
      <c r="BJ1363" s="200" t="s">
        <v>75</v>
      </c>
      <c r="BK1363" s="259">
        <f>ROUND(I1363*H1363,2)</f>
        <v>0</v>
      </c>
      <c r="BL1363" s="200" t="s">
        <v>162</v>
      </c>
      <c r="BM1363" s="258" t="s">
        <v>1867</v>
      </c>
    </row>
    <row r="1364" spans="2:65" s="204" customFormat="1" x14ac:dyDescent="0.2">
      <c r="B1364" s="203"/>
      <c r="D1364" s="64" t="s">
        <v>164</v>
      </c>
      <c r="F1364" s="65" t="s">
        <v>1866</v>
      </c>
      <c r="I1364" s="197"/>
      <c r="L1364" s="203"/>
      <c r="M1364" s="260"/>
      <c r="T1364" s="213"/>
      <c r="AT1364" s="200" t="s">
        <v>164</v>
      </c>
      <c r="AU1364" s="200" t="s">
        <v>77</v>
      </c>
    </row>
    <row r="1365" spans="2:65" s="69" customFormat="1" x14ac:dyDescent="0.2">
      <c r="B1365" s="68"/>
      <c r="D1365" s="64" t="s">
        <v>168</v>
      </c>
      <c r="E1365" s="70" t="s">
        <v>18</v>
      </c>
      <c r="F1365" s="71" t="s">
        <v>1868</v>
      </c>
      <c r="H1365" s="70" t="s">
        <v>18</v>
      </c>
      <c r="I1365" s="72"/>
      <c r="L1365" s="68"/>
      <c r="M1365" s="73"/>
      <c r="T1365" s="74"/>
      <c r="AT1365" s="70" t="s">
        <v>168</v>
      </c>
      <c r="AU1365" s="70" t="s">
        <v>77</v>
      </c>
      <c r="AV1365" s="69" t="s">
        <v>75</v>
      </c>
      <c r="AW1365" s="69" t="s">
        <v>29</v>
      </c>
      <c r="AX1365" s="69" t="s">
        <v>67</v>
      </c>
      <c r="AY1365" s="70" t="s">
        <v>155</v>
      </c>
    </row>
    <row r="1366" spans="2:65" s="76" customFormat="1" x14ac:dyDescent="0.2">
      <c r="B1366" s="75"/>
      <c r="D1366" s="64" t="s">
        <v>168</v>
      </c>
      <c r="E1366" s="77" t="s">
        <v>18</v>
      </c>
      <c r="F1366" s="78" t="s">
        <v>1869</v>
      </c>
      <c r="H1366" s="79">
        <v>15.75</v>
      </c>
      <c r="I1366" s="80"/>
      <c r="L1366" s="75"/>
      <c r="M1366" s="81"/>
      <c r="T1366" s="82"/>
      <c r="AT1366" s="77" t="s">
        <v>168</v>
      </c>
      <c r="AU1366" s="77" t="s">
        <v>77</v>
      </c>
      <c r="AV1366" s="76" t="s">
        <v>77</v>
      </c>
      <c r="AW1366" s="76" t="s">
        <v>29</v>
      </c>
      <c r="AX1366" s="76" t="s">
        <v>75</v>
      </c>
      <c r="AY1366" s="77" t="s">
        <v>155</v>
      </c>
    </row>
    <row r="1367" spans="2:65" s="204" customFormat="1" ht="16.5" customHeight="1" x14ac:dyDescent="0.2">
      <c r="B1367" s="203"/>
      <c r="C1367" s="57" t="s">
        <v>1870</v>
      </c>
      <c r="D1367" s="57" t="s">
        <v>157</v>
      </c>
      <c r="E1367" s="58" t="s">
        <v>1871</v>
      </c>
      <c r="F1367" s="59" t="s">
        <v>1872</v>
      </c>
      <c r="G1367" s="60" t="s">
        <v>234</v>
      </c>
      <c r="H1367" s="61">
        <v>25.21</v>
      </c>
      <c r="I1367" s="62"/>
      <c r="J1367" s="61">
        <f>ROUND(I1367*H1367,2)</f>
        <v>0</v>
      </c>
      <c r="K1367" s="59" t="s">
        <v>161</v>
      </c>
      <c r="L1367" s="203"/>
      <c r="M1367" s="255" t="s">
        <v>18</v>
      </c>
      <c r="N1367" s="256" t="s">
        <v>38</v>
      </c>
      <c r="P1367" s="257">
        <f>O1367*H1367</f>
        <v>0</v>
      </c>
      <c r="Q1367" s="257">
        <v>0</v>
      </c>
      <c r="R1367" s="257">
        <f>Q1367*H1367</f>
        <v>0</v>
      </c>
      <c r="S1367" s="257">
        <v>1.098E-2</v>
      </c>
      <c r="T1367" s="63">
        <f>S1367*H1367</f>
        <v>0.27680579999999999</v>
      </c>
      <c r="AR1367" s="258" t="s">
        <v>162</v>
      </c>
      <c r="AT1367" s="258" t="s">
        <v>157</v>
      </c>
      <c r="AU1367" s="258" t="s">
        <v>77</v>
      </c>
      <c r="AY1367" s="200" t="s">
        <v>155</v>
      </c>
      <c r="BE1367" s="259">
        <f>IF(N1367="základní",J1367,0)</f>
        <v>0</v>
      </c>
      <c r="BF1367" s="259">
        <f>IF(N1367="snížená",J1367,0)</f>
        <v>0</v>
      </c>
      <c r="BG1367" s="259">
        <f>IF(N1367="zákl. přenesená",J1367,0)</f>
        <v>0</v>
      </c>
      <c r="BH1367" s="259">
        <f>IF(N1367="sníž. přenesená",J1367,0)</f>
        <v>0</v>
      </c>
      <c r="BI1367" s="259">
        <f>IF(N1367="nulová",J1367,0)</f>
        <v>0</v>
      </c>
      <c r="BJ1367" s="200" t="s">
        <v>75</v>
      </c>
      <c r="BK1367" s="259">
        <f>ROUND(I1367*H1367,2)</f>
        <v>0</v>
      </c>
      <c r="BL1367" s="200" t="s">
        <v>162</v>
      </c>
      <c r="BM1367" s="258" t="s">
        <v>1873</v>
      </c>
    </row>
    <row r="1368" spans="2:65" s="204" customFormat="1" x14ac:dyDescent="0.2">
      <c r="B1368" s="203"/>
      <c r="D1368" s="64" t="s">
        <v>164</v>
      </c>
      <c r="F1368" s="65" t="s">
        <v>1874</v>
      </c>
      <c r="I1368" s="197"/>
      <c r="L1368" s="203"/>
      <c r="M1368" s="260"/>
      <c r="T1368" s="213"/>
      <c r="AT1368" s="200" t="s">
        <v>164</v>
      </c>
      <c r="AU1368" s="200" t="s">
        <v>77</v>
      </c>
    </row>
    <row r="1369" spans="2:65" s="204" customFormat="1" x14ac:dyDescent="0.2">
      <c r="B1369" s="203"/>
      <c r="D1369" s="66" t="s">
        <v>166</v>
      </c>
      <c r="F1369" s="67" t="s">
        <v>1875</v>
      </c>
      <c r="I1369" s="197"/>
      <c r="L1369" s="203"/>
      <c r="M1369" s="260"/>
      <c r="T1369" s="213"/>
      <c r="AT1369" s="200" t="s">
        <v>166</v>
      </c>
      <c r="AU1369" s="200" t="s">
        <v>77</v>
      </c>
    </row>
    <row r="1370" spans="2:65" s="69" customFormat="1" x14ac:dyDescent="0.2">
      <c r="B1370" s="68"/>
      <c r="D1370" s="64" t="s">
        <v>168</v>
      </c>
      <c r="E1370" s="70" t="s">
        <v>18</v>
      </c>
      <c r="F1370" s="71" t="s">
        <v>1876</v>
      </c>
      <c r="H1370" s="70" t="s">
        <v>18</v>
      </c>
      <c r="I1370" s="72"/>
      <c r="L1370" s="68"/>
      <c r="M1370" s="73"/>
      <c r="T1370" s="74"/>
      <c r="AT1370" s="70" t="s">
        <v>168</v>
      </c>
      <c r="AU1370" s="70" t="s">
        <v>77</v>
      </c>
      <c r="AV1370" s="69" t="s">
        <v>75</v>
      </c>
      <c r="AW1370" s="69" t="s">
        <v>29</v>
      </c>
      <c r="AX1370" s="69" t="s">
        <v>67</v>
      </c>
      <c r="AY1370" s="70" t="s">
        <v>155</v>
      </c>
    </row>
    <row r="1371" spans="2:65" s="76" customFormat="1" x14ac:dyDescent="0.2">
      <c r="B1371" s="75"/>
      <c r="D1371" s="64" t="s">
        <v>168</v>
      </c>
      <c r="E1371" s="77" t="s">
        <v>18</v>
      </c>
      <c r="F1371" s="78" t="s">
        <v>1877</v>
      </c>
      <c r="H1371" s="79">
        <v>8.3800000000000008</v>
      </c>
      <c r="I1371" s="80"/>
      <c r="L1371" s="75"/>
      <c r="M1371" s="81"/>
      <c r="T1371" s="82"/>
      <c r="AT1371" s="77" t="s">
        <v>168</v>
      </c>
      <c r="AU1371" s="77" t="s">
        <v>77</v>
      </c>
      <c r="AV1371" s="76" t="s">
        <v>77</v>
      </c>
      <c r="AW1371" s="76" t="s">
        <v>29</v>
      </c>
      <c r="AX1371" s="76" t="s">
        <v>67</v>
      </c>
      <c r="AY1371" s="77" t="s">
        <v>155</v>
      </c>
    </row>
    <row r="1372" spans="2:65" s="76" customFormat="1" x14ac:dyDescent="0.2">
      <c r="B1372" s="75"/>
      <c r="D1372" s="64" t="s">
        <v>168</v>
      </c>
      <c r="E1372" s="77" t="s">
        <v>18</v>
      </c>
      <c r="F1372" s="78" t="s">
        <v>1878</v>
      </c>
      <c r="H1372" s="79">
        <v>8.4499999999999993</v>
      </c>
      <c r="I1372" s="80"/>
      <c r="L1372" s="75"/>
      <c r="M1372" s="81"/>
      <c r="T1372" s="82"/>
      <c r="AT1372" s="77" t="s">
        <v>168</v>
      </c>
      <c r="AU1372" s="77" t="s">
        <v>77</v>
      </c>
      <c r="AV1372" s="76" t="s">
        <v>77</v>
      </c>
      <c r="AW1372" s="76" t="s">
        <v>29</v>
      </c>
      <c r="AX1372" s="76" t="s">
        <v>67</v>
      </c>
      <c r="AY1372" s="77" t="s">
        <v>155</v>
      </c>
    </row>
    <row r="1373" spans="2:65" s="76" customFormat="1" x14ac:dyDescent="0.2">
      <c r="B1373" s="75"/>
      <c r="D1373" s="64" t="s">
        <v>168</v>
      </c>
      <c r="E1373" s="77" t="s">
        <v>18</v>
      </c>
      <c r="F1373" s="78" t="s">
        <v>1877</v>
      </c>
      <c r="H1373" s="79">
        <v>8.3800000000000008</v>
      </c>
      <c r="I1373" s="80"/>
      <c r="L1373" s="75"/>
      <c r="M1373" s="81"/>
      <c r="T1373" s="82"/>
      <c r="AT1373" s="77" t="s">
        <v>168</v>
      </c>
      <c r="AU1373" s="77" t="s">
        <v>77</v>
      </c>
      <c r="AV1373" s="76" t="s">
        <v>77</v>
      </c>
      <c r="AW1373" s="76" t="s">
        <v>29</v>
      </c>
      <c r="AX1373" s="76" t="s">
        <v>67</v>
      </c>
      <c r="AY1373" s="77" t="s">
        <v>155</v>
      </c>
    </row>
    <row r="1374" spans="2:65" s="84" customFormat="1" x14ac:dyDescent="0.2">
      <c r="B1374" s="83"/>
      <c r="D1374" s="64" t="s">
        <v>168</v>
      </c>
      <c r="E1374" s="85" t="s">
        <v>18</v>
      </c>
      <c r="F1374" s="86" t="s">
        <v>297</v>
      </c>
      <c r="H1374" s="87">
        <v>25.21</v>
      </c>
      <c r="I1374" s="88"/>
      <c r="L1374" s="83"/>
      <c r="M1374" s="89"/>
      <c r="T1374" s="90"/>
      <c r="AT1374" s="85" t="s">
        <v>168</v>
      </c>
      <c r="AU1374" s="85" t="s">
        <v>77</v>
      </c>
      <c r="AV1374" s="84" t="s">
        <v>162</v>
      </c>
      <c r="AW1374" s="84" t="s">
        <v>29</v>
      </c>
      <c r="AX1374" s="84" t="s">
        <v>75</v>
      </c>
      <c r="AY1374" s="85" t="s">
        <v>155</v>
      </c>
    </row>
    <row r="1375" spans="2:65" s="204" customFormat="1" ht="24.2" customHeight="1" x14ac:dyDescent="0.2">
      <c r="B1375" s="203"/>
      <c r="C1375" s="57" t="s">
        <v>1879</v>
      </c>
      <c r="D1375" s="57" t="s">
        <v>157</v>
      </c>
      <c r="E1375" s="58" t="s">
        <v>1880</v>
      </c>
      <c r="F1375" s="59" t="s">
        <v>1881</v>
      </c>
      <c r="G1375" s="60" t="s">
        <v>234</v>
      </c>
      <c r="H1375" s="61">
        <v>25.21</v>
      </c>
      <c r="I1375" s="62"/>
      <c r="J1375" s="61">
        <f>ROUND(I1375*H1375,2)</f>
        <v>0</v>
      </c>
      <c r="K1375" s="59" t="s">
        <v>161</v>
      </c>
      <c r="L1375" s="203"/>
      <c r="M1375" s="255" t="s">
        <v>18</v>
      </c>
      <c r="N1375" s="256" t="s">
        <v>38</v>
      </c>
      <c r="P1375" s="257">
        <f>O1375*H1375</f>
        <v>0</v>
      </c>
      <c r="Q1375" s="257">
        <v>0</v>
      </c>
      <c r="R1375" s="257">
        <f>Q1375*H1375</f>
        <v>0</v>
      </c>
      <c r="S1375" s="257">
        <v>8.0000000000000002E-3</v>
      </c>
      <c r="T1375" s="63">
        <f>S1375*H1375</f>
        <v>0.20168</v>
      </c>
      <c r="AR1375" s="258" t="s">
        <v>162</v>
      </c>
      <c r="AT1375" s="258" t="s">
        <v>157</v>
      </c>
      <c r="AU1375" s="258" t="s">
        <v>77</v>
      </c>
      <c r="AY1375" s="200" t="s">
        <v>155</v>
      </c>
      <c r="BE1375" s="259">
        <f>IF(N1375="základní",J1375,0)</f>
        <v>0</v>
      </c>
      <c r="BF1375" s="259">
        <f>IF(N1375="snížená",J1375,0)</f>
        <v>0</v>
      </c>
      <c r="BG1375" s="259">
        <f>IF(N1375="zákl. přenesená",J1375,0)</f>
        <v>0</v>
      </c>
      <c r="BH1375" s="259">
        <f>IF(N1375="sníž. přenesená",J1375,0)</f>
        <v>0</v>
      </c>
      <c r="BI1375" s="259">
        <f>IF(N1375="nulová",J1375,0)</f>
        <v>0</v>
      </c>
      <c r="BJ1375" s="200" t="s">
        <v>75</v>
      </c>
      <c r="BK1375" s="259">
        <f>ROUND(I1375*H1375,2)</f>
        <v>0</v>
      </c>
      <c r="BL1375" s="200" t="s">
        <v>162</v>
      </c>
      <c r="BM1375" s="258" t="s">
        <v>1882</v>
      </c>
    </row>
    <row r="1376" spans="2:65" s="204" customFormat="1" x14ac:dyDescent="0.2">
      <c r="B1376" s="203"/>
      <c r="D1376" s="64" t="s">
        <v>164</v>
      </c>
      <c r="F1376" s="65" t="s">
        <v>1883</v>
      </c>
      <c r="I1376" s="197"/>
      <c r="L1376" s="203"/>
      <c r="M1376" s="260"/>
      <c r="T1376" s="213"/>
      <c r="AT1376" s="200" t="s">
        <v>164</v>
      </c>
      <c r="AU1376" s="200" t="s">
        <v>77</v>
      </c>
    </row>
    <row r="1377" spans="2:65" s="204" customFormat="1" x14ac:dyDescent="0.2">
      <c r="B1377" s="203"/>
      <c r="D1377" s="66" t="s">
        <v>166</v>
      </c>
      <c r="F1377" s="67" t="s">
        <v>1884</v>
      </c>
      <c r="I1377" s="197"/>
      <c r="L1377" s="203"/>
      <c r="M1377" s="260"/>
      <c r="T1377" s="213"/>
      <c r="AT1377" s="200" t="s">
        <v>166</v>
      </c>
      <c r="AU1377" s="200" t="s">
        <v>77</v>
      </c>
    </row>
    <row r="1378" spans="2:65" s="204" customFormat="1" ht="24.2" customHeight="1" x14ac:dyDescent="0.2">
      <c r="B1378" s="203"/>
      <c r="C1378" s="57" t="s">
        <v>1885</v>
      </c>
      <c r="D1378" s="57" t="s">
        <v>157</v>
      </c>
      <c r="E1378" s="58" t="s">
        <v>1886</v>
      </c>
      <c r="F1378" s="59" t="s">
        <v>1887</v>
      </c>
      <c r="G1378" s="60" t="s">
        <v>322</v>
      </c>
      <c r="H1378" s="61">
        <v>5</v>
      </c>
      <c r="I1378" s="62"/>
      <c r="J1378" s="61">
        <f>ROUND(I1378*H1378,2)</f>
        <v>0</v>
      </c>
      <c r="K1378" s="59" t="s">
        <v>161</v>
      </c>
      <c r="L1378" s="203"/>
      <c r="M1378" s="255" t="s">
        <v>18</v>
      </c>
      <c r="N1378" s="256" t="s">
        <v>38</v>
      </c>
      <c r="P1378" s="257">
        <f>O1378*H1378</f>
        <v>0</v>
      </c>
      <c r="Q1378" s="257">
        <v>0</v>
      </c>
      <c r="R1378" s="257">
        <f>Q1378*H1378</f>
        <v>0</v>
      </c>
      <c r="S1378" s="257">
        <v>1.8E-3</v>
      </c>
      <c r="T1378" s="63">
        <f>S1378*H1378</f>
        <v>8.9999999999999993E-3</v>
      </c>
      <c r="AR1378" s="258" t="s">
        <v>162</v>
      </c>
      <c r="AT1378" s="258" t="s">
        <v>157</v>
      </c>
      <c r="AU1378" s="258" t="s">
        <v>77</v>
      </c>
      <c r="AY1378" s="200" t="s">
        <v>155</v>
      </c>
      <c r="BE1378" s="259">
        <f>IF(N1378="základní",J1378,0)</f>
        <v>0</v>
      </c>
      <c r="BF1378" s="259">
        <f>IF(N1378="snížená",J1378,0)</f>
        <v>0</v>
      </c>
      <c r="BG1378" s="259">
        <f>IF(N1378="zákl. přenesená",J1378,0)</f>
        <v>0</v>
      </c>
      <c r="BH1378" s="259">
        <f>IF(N1378="sníž. přenesená",J1378,0)</f>
        <v>0</v>
      </c>
      <c r="BI1378" s="259">
        <f>IF(N1378="nulová",J1378,0)</f>
        <v>0</v>
      </c>
      <c r="BJ1378" s="200" t="s">
        <v>75</v>
      </c>
      <c r="BK1378" s="259">
        <f>ROUND(I1378*H1378,2)</f>
        <v>0</v>
      </c>
      <c r="BL1378" s="200" t="s">
        <v>162</v>
      </c>
      <c r="BM1378" s="258" t="s">
        <v>1888</v>
      </c>
    </row>
    <row r="1379" spans="2:65" s="204" customFormat="1" ht="19.5" x14ac:dyDescent="0.2">
      <c r="B1379" s="203"/>
      <c r="D1379" s="64" t="s">
        <v>164</v>
      </c>
      <c r="F1379" s="65" t="s">
        <v>1889</v>
      </c>
      <c r="I1379" s="197"/>
      <c r="L1379" s="203"/>
      <c r="M1379" s="260"/>
      <c r="T1379" s="213"/>
      <c r="AT1379" s="200" t="s">
        <v>164</v>
      </c>
      <c r="AU1379" s="200" t="s">
        <v>77</v>
      </c>
    </row>
    <row r="1380" spans="2:65" s="204" customFormat="1" x14ac:dyDescent="0.2">
      <c r="B1380" s="203"/>
      <c r="D1380" s="66" t="s">
        <v>166</v>
      </c>
      <c r="F1380" s="67" t="s">
        <v>1890</v>
      </c>
      <c r="I1380" s="197"/>
      <c r="L1380" s="203"/>
      <c r="M1380" s="260"/>
      <c r="T1380" s="213"/>
      <c r="AT1380" s="200" t="s">
        <v>166</v>
      </c>
      <c r="AU1380" s="200" t="s">
        <v>77</v>
      </c>
    </row>
    <row r="1381" spans="2:65" s="69" customFormat="1" x14ac:dyDescent="0.2">
      <c r="B1381" s="68"/>
      <c r="D1381" s="64" t="s">
        <v>168</v>
      </c>
      <c r="E1381" s="70" t="s">
        <v>18</v>
      </c>
      <c r="F1381" s="71" t="s">
        <v>685</v>
      </c>
      <c r="H1381" s="70" t="s">
        <v>18</v>
      </c>
      <c r="I1381" s="72"/>
      <c r="L1381" s="68"/>
      <c r="M1381" s="73"/>
      <c r="T1381" s="74"/>
      <c r="AT1381" s="70" t="s">
        <v>168</v>
      </c>
      <c r="AU1381" s="70" t="s">
        <v>77</v>
      </c>
      <c r="AV1381" s="69" t="s">
        <v>75</v>
      </c>
      <c r="AW1381" s="69" t="s">
        <v>29</v>
      </c>
      <c r="AX1381" s="69" t="s">
        <v>67</v>
      </c>
      <c r="AY1381" s="70" t="s">
        <v>155</v>
      </c>
    </row>
    <row r="1382" spans="2:65" s="76" customFormat="1" x14ac:dyDescent="0.2">
      <c r="B1382" s="75"/>
      <c r="D1382" s="64" t="s">
        <v>168</v>
      </c>
      <c r="E1382" s="77" t="s">
        <v>18</v>
      </c>
      <c r="F1382" s="78" t="s">
        <v>192</v>
      </c>
      <c r="H1382" s="79">
        <v>5</v>
      </c>
      <c r="I1382" s="80"/>
      <c r="L1382" s="75"/>
      <c r="M1382" s="81"/>
      <c r="T1382" s="82"/>
      <c r="AT1382" s="77" t="s">
        <v>168</v>
      </c>
      <c r="AU1382" s="77" t="s">
        <v>77</v>
      </c>
      <c r="AV1382" s="76" t="s">
        <v>77</v>
      </c>
      <c r="AW1382" s="76" t="s">
        <v>29</v>
      </c>
      <c r="AX1382" s="76" t="s">
        <v>75</v>
      </c>
      <c r="AY1382" s="77" t="s">
        <v>155</v>
      </c>
    </row>
    <row r="1383" spans="2:65" s="204" customFormat="1" ht="24.2" customHeight="1" x14ac:dyDescent="0.2">
      <c r="B1383" s="203"/>
      <c r="C1383" s="57" t="s">
        <v>1891</v>
      </c>
      <c r="D1383" s="57" t="s">
        <v>157</v>
      </c>
      <c r="E1383" s="58" t="s">
        <v>1892</v>
      </c>
      <c r="F1383" s="59" t="s">
        <v>1893</v>
      </c>
      <c r="G1383" s="60" t="s">
        <v>322</v>
      </c>
      <c r="H1383" s="61">
        <v>1</v>
      </c>
      <c r="I1383" s="62"/>
      <c r="J1383" s="61">
        <f>ROUND(I1383*H1383,2)</f>
        <v>0</v>
      </c>
      <c r="K1383" s="59" t="s">
        <v>161</v>
      </c>
      <c r="L1383" s="203"/>
      <c r="M1383" s="255" t="s">
        <v>18</v>
      </c>
      <c r="N1383" s="256" t="s">
        <v>38</v>
      </c>
      <c r="P1383" s="257">
        <f>O1383*H1383</f>
        <v>0</v>
      </c>
      <c r="Q1383" s="257">
        <v>0</v>
      </c>
      <c r="R1383" s="257">
        <f>Q1383*H1383</f>
        <v>0</v>
      </c>
      <c r="S1383" s="257">
        <v>2.2300000000000002E-3</v>
      </c>
      <c r="T1383" s="63">
        <f>S1383*H1383</f>
        <v>2.2300000000000002E-3</v>
      </c>
      <c r="AR1383" s="258" t="s">
        <v>162</v>
      </c>
      <c r="AT1383" s="258" t="s">
        <v>157</v>
      </c>
      <c r="AU1383" s="258" t="s">
        <v>77</v>
      </c>
      <c r="AY1383" s="200" t="s">
        <v>155</v>
      </c>
      <c r="BE1383" s="259">
        <f>IF(N1383="základní",J1383,0)</f>
        <v>0</v>
      </c>
      <c r="BF1383" s="259">
        <f>IF(N1383="snížená",J1383,0)</f>
        <v>0</v>
      </c>
      <c r="BG1383" s="259">
        <f>IF(N1383="zákl. přenesená",J1383,0)</f>
        <v>0</v>
      </c>
      <c r="BH1383" s="259">
        <f>IF(N1383="sníž. přenesená",J1383,0)</f>
        <v>0</v>
      </c>
      <c r="BI1383" s="259">
        <f>IF(N1383="nulová",J1383,0)</f>
        <v>0</v>
      </c>
      <c r="BJ1383" s="200" t="s">
        <v>75</v>
      </c>
      <c r="BK1383" s="259">
        <f>ROUND(I1383*H1383,2)</f>
        <v>0</v>
      </c>
      <c r="BL1383" s="200" t="s">
        <v>162</v>
      </c>
      <c r="BM1383" s="258" t="s">
        <v>1894</v>
      </c>
    </row>
    <row r="1384" spans="2:65" s="204" customFormat="1" ht="19.5" x14ac:dyDescent="0.2">
      <c r="B1384" s="203"/>
      <c r="D1384" s="64" t="s">
        <v>164</v>
      </c>
      <c r="F1384" s="65" t="s">
        <v>1895</v>
      </c>
      <c r="I1384" s="197"/>
      <c r="L1384" s="203"/>
      <c r="M1384" s="260"/>
      <c r="T1384" s="213"/>
      <c r="AT1384" s="200" t="s">
        <v>164</v>
      </c>
      <c r="AU1384" s="200" t="s">
        <v>77</v>
      </c>
    </row>
    <row r="1385" spans="2:65" s="204" customFormat="1" x14ac:dyDescent="0.2">
      <c r="B1385" s="203"/>
      <c r="D1385" s="66" t="s">
        <v>166</v>
      </c>
      <c r="F1385" s="67" t="s">
        <v>1896</v>
      </c>
      <c r="I1385" s="197"/>
      <c r="L1385" s="203"/>
      <c r="M1385" s="260"/>
      <c r="T1385" s="213"/>
      <c r="AT1385" s="200" t="s">
        <v>166</v>
      </c>
      <c r="AU1385" s="200" t="s">
        <v>77</v>
      </c>
    </row>
    <row r="1386" spans="2:65" s="69" customFormat="1" x14ac:dyDescent="0.2">
      <c r="B1386" s="68"/>
      <c r="D1386" s="64" t="s">
        <v>168</v>
      </c>
      <c r="E1386" s="70" t="s">
        <v>18</v>
      </c>
      <c r="F1386" s="71" t="s">
        <v>685</v>
      </c>
      <c r="H1386" s="70" t="s">
        <v>18</v>
      </c>
      <c r="I1386" s="72"/>
      <c r="L1386" s="68"/>
      <c r="M1386" s="73"/>
      <c r="T1386" s="74"/>
      <c r="AT1386" s="70" t="s">
        <v>168</v>
      </c>
      <c r="AU1386" s="70" t="s">
        <v>77</v>
      </c>
      <c r="AV1386" s="69" t="s">
        <v>75</v>
      </c>
      <c r="AW1386" s="69" t="s">
        <v>29</v>
      </c>
      <c r="AX1386" s="69" t="s">
        <v>67</v>
      </c>
      <c r="AY1386" s="70" t="s">
        <v>155</v>
      </c>
    </row>
    <row r="1387" spans="2:65" s="76" customFormat="1" x14ac:dyDescent="0.2">
      <c r="B1387" s="75"/>
      <c r="D1387" s="64" t="s">
        <v>168</v>
      </c>
      <c r="E1387" s="77" t="s">
        <v>18</v>
      </c>
      <c r="F1387" s="78" t="s">
        <v>75</v>
      </c>
      <c r="H1387" s="79">
        <v>1</v>
      </c>
      <c r="I1387" s="80"/>
      <c r="L1387" s="75"/>
      <c r="M1387" s="81"/>
      <c r="T1387" s="82"/>
      <c r="AT1387" s="77" t="s">
        <v>168</v>
      </c>
      <c r="AU1387" s="77" t="s">
        <v>77</v>
      </c>
      <c r="AV1387" s="76" t="s">
        <v>77</v>
      </c>
      <c r="AW1387" s="76" t="s">
        <v>29</v>
      </c>
      <c r="AX1387" s="76" t="s">
        <v>75</v>
      </c>
      <c r="AY1387" s="77" t="s">
        <v>155</v>
      </c>
    </row>
    <row r="1388" spans="2:65" s="204" customFormat="1" ht="24.2" customHeight="1" x14ac:dyDescent="0.2">
      <c r="B1388" s="203"/>
      <c r="C1388" s="57" t="s">
        <v>1897</v>
      </c>
      <c r="D1388" s="57" t="s">
        <v>157</v>
      </c>
      <c r="E1388" s="58" t="s">
        <v>1898</v>
      </c>
      <c r="F1388" s="59" t="s">
        <v>1899</v>
      </c>
      <c r="G1388" s="60" t="s">
        <v>234</v>
      </c>
      <c r="H1388" s="61">
        <v>384</v>
      </c>
      <c r="I1388" s="62"/>
      <c r="J1388" s="61">
        <f>ROUND(I1388*H1388,2)</f>
        <v>0</v>
      </c>
      <c r="K1388" s="59" t="s">
        <v>161</v>
      </c>
      <c r="L1388" s="203"/>
      <c r="M1388" s="255" t="s">
        <v>18</v>
      </c>
      <c r="N1388" s="256" t="s">
        <v>38</v>
      </c>
      <c r="P1388" s="257">
        <f>O1388*H1388</f>
        <v>0</v>
      </c>
      <c r="Q1388" s="257">
        <v>0</v>
      </c>
      <c r="R1388" s="257">
        <f>Q1388*H1388</f>
        <v>0</v>
      </c>
      <c r="S1388" s="257">
        <v>3.0000000000000001E-3</v>
      </c>
      <c r="T1388" s="63">
        <f>S1388*H1388</f>
        <v>1.1520000000000001</v>
      </c>
      <c r="AR1388" s="258" t="s">
        <v>162</v>
      </c>
      <c r="AT1388" s="258" t="s">
        <v>157</v>
      </c>
      <c r="AU1388" s="258" t="s">
        <v>77</v>
      </c>
      <c r="AY1388" s="200" t="s">
        <v>155</v>
      </c>
      <c r="BE1388" s="259">
        <f>IF(N1388="základní",J1388,0)</f>
        <v>0</v>
      </c>
      <c r="BF1388" s="259">
        <f>IF(N1388="snížená",J1388,0)</f>
        <v>0</v>
      </c>
      <c r="BG1388" s="259">
        <f>IF(N1388="zákl. přenesená",J1388,0)</f>
        <v>0</v>
      </c>
      <c r="BH1388" s="259">
        <f>IF(N1388="sníž. přenesená",J1388,0)</f>
        <v>0</v>
      </c>
      <c r="BI1388" s="259">
        <f>IF(N1388="nulová",J1388,0)</f>
        <v>0</v>
      </c>
      <c r="BJ1388" s="200" t="s">
        <v>75</v>
      </c>
      <c r="BK1388" s="259">
        <f>ROUND(I1388*H1388,2)</f>
        <v>0</v>
      </c>
      <c r="BL1388" s="200" t="s">
        <v>162</v>
      </c>
      <c r="BM1388" s="258" t="s">
        <v>1900</v>
      </c>
    </row>
    <row r="1389" spans="2:65" s="204" customFormat="1" x14ac:dyDescent="0.2">
      <c r="B1389" s="203"/>
      <c r="D1389" s="64" t="s">
        <v>164</v>
      </c>
      <c r="F1389" s="65" t="s">
        <v>1901</v>
      </c>
      <c r="I1389" s="197"/>
      <c r="L1389" s="203"/>
      <c r="M1389" s="260"/>
      <c r="T1389" s="213"/>
      <c r="AT1389" s="200" t="s">
        <v>164</v>
      </c>
      <c r="AU1389" s="200" t="s">
        <v>77</v>
      </c>
    </row>
    <row r="1390" spans="2:65" s="204" customFormat="1" x14ac:dyDescent="0.2">
      <c r="B1390" s="203"/>
      <c r="D1390" s="66" t="s">
        <v>166</v>
      </c>
      <c r="F1390" s="67" t="s">
        <v>1902</v>
      </c>
      <c r="I1390" s="197"/>
      <c r="L1390" s="203"/>
      <c r="M1390" s="260"/>
      <c r="T1390" s="213"/>
      <c r="AT1390" s="200" t="s">
        <v>166</v>
      </c>
      <c r="AU1390" s="200" t="s">
        <v>77</v>
      </c>
    </row>
    <row r="1391" spans="2:65" s="69" customFormat="1" x14ac:dyDescent="0.2">
      <c r="B1391" s="68"/>
      <c r="D1391" s="64" t="s">
        <v>168</v>
      </c>
      <c r="E1391" s="70" t="s">
        <v>18</v>
      </c>
      <c r="F1391" s="71" t="s">
        <v>1903</v>
      </c>
      <c r="H1391" s="70" t="s">
        <v>18</v>
      </c>
      <c r="I1391" s="72"/>
      <c r="L1391" s="68"/>
      <c r="M1391" s="73"/>
      <c r="T1391" s="74"/>
      <c r="AT1391" s="70" t="s">
        <v>168</v>
      </c>
      <c r="AU1391" s="70" t="s">
        <v>77</v>
      </c>
      <c r="AV1391" s="69" t="s">
        <v>75</v>
      </c>
      <c r="AW1391" s="69" t="s">
        <v>29</v>
      </c>
      <c r="AX1391" s="69" t="s">
        <v>67</v>
      </c>
      <c r="AY1391" s="70" t="s">
        <v>155</v>
      </c>
    </row>
    <row r="1392" spans="2:65" s="69" customFormat="1" x14ac:dyDescent="0.2">
      <c r="B1392" s="68"/>
      <c r="D1392" s="64" t="s">
        <v>168</v>
      </c>
      <c r="E1392" s="70" t="s">
        <v>18</v>
      </c>
      <c r="F1392" s="71" t="s">
        <v>1904</v>
      </c>
      <c r="H1392" s="70" t="s">
        <v>18</v>
      </c>
      <c r="I1392" s="72"/>
      <c r="L1392" s="68"/>
      <c r="M1392" s="73"/>
      <c r="T1392" s="74"/>
      <c r="AT1392" s="70" t="s">
        <v>168</v>
      </c>
      <c r="AU1392" s="70" t="s">
        <v>77</v>
      </c>
      <c r="AV1392" s="69" t="s">
        <v>75</v>
      </c>
      <c r="AW1392" s="69" t="s">
        <v>29</v>
      </c>
      <c r="AX1392" s="69" t="s">
        <v>67</v>
      </c>
      <c r="AY1392" s="70" t="s">
        <v>155</v>
      </c>
    </row>
    <row r="1393" spans="2:65" s="76" customFormat="1" x14ac:dyDescent="0.2">
      <c r="B1393" s="75"/>
      <c r="D1393" s="64" t="s">
        <v>168</v>
      </c>
      <c r="E1393" s="77" t="s">
        <v>18</v>
      </c>
      <c r="F1393" s="78" t="s">
        <v>1905</v>
      </c>
      <c r="H1393" s="79">
        <v>384</v>
      </c>
      <c r="I1393" s="80"/>
      <c r="L1393" s="75"/>
      <c r="M1393" s="81"/>
      <c r="T1393" s="82"/>
      <c r="AT1393" s="77" t="s">
        <v>168</v>
      </c>
      <c r="AU1393" s="77" t="s">
        <v>77</v>
      </c>
      <c r="AV1393" s="76" t="s">
        <v>77</v>
      </c>
      <c r="AW1393" s="76" t="s">
        <v>29</v>
      </c>
      <c r="AX1393" s="76" t="s">
        <v>75</v>
      </c>
      <c r="AY1393" s="77" t="s">
        <v>155</v>
      </c>
    </row>
    <row r="1394" spans="2:65" s="204" customFormat="1" ht="21.75" customHeight="1" x14ac:dyDescent="0.2">
      <c r="B1394" s="203"/>
      <c r="C1394" s="57" t="s">
        <v>1906</v>
      </c>
      <c r="D1394" s="57" t="s">
        <v>157</v>
      </c>
      <c r="E1394" s="58" t="s">
        <v>1907</v>
      </c>
      <c r="F1394" s="59" t="s">
        <v>1908</v>
      </c>
      <c r="G1394" s="60" t="s">
        <v>257</v>
      </c>
      <c r="H1394" s="61">
        <v>192</v>
      </c>
      <c r="I1394" s="62"/>
      <c r="J1394" s="61">
        <f>ROUND(I1394*H1394,2)</f>
        <v>0</v>
      </c>
      <c r="K1394" s="59" t="s">
        <v>161</v>
      </c>
      <c r="L1394" s="203"/>
      <c r="M1394" s="255" t="s">
        <v>18</v>
      </c>
      <c r="N1394" s="256" t="s">
        <v>38</v>
      </c>
      <c r="P1394" s="257">
        <f>O1394*H1394</f>
        <v>0</v>
      </c>
      <c r="Q1394" s="257">
        <v>0</v>
      </c>
      <c r="R1394" s="257">
        <f>Q1394*H1394</f>
        <v>0</v>
      </c>
      <c r="S1394" s="257">
        <v>2.9999999999999997E-4</v>
      </c>
      <c r="T1394" s="63">
        <f>S1394*H1394</f>
        <v>5.7599999999999998E-2</v>
      </c>
      <c r="AR1394" s="258" t="s">
        <v>162</v>
      </c>
      <c r="AT1394" s="258" t="s">
        <v>157</v>
      </c>
      <c r="AU1394" s="258" t="s">
        <v>77</v>
      </c>
      <c r="AY1394" s="200" t="s">
        <v>155</v>
      </c>
      <c r="BE1394" s="259">
        <f>IF(N1394="základní",J1394,0)</f>
        <v>0</v>
      </c>
      <c r="BF1394" s="259">
        <f>IF(N1394="snížená",J1394,0)</f>
        <v>0</v>
      </c>
      <c r="BG1394" s="259">
        <f>IF(N1394="zákl. přenesená",J1394,0)</f>
        <v>0</v>
      </c>
      <c r="BH1394" s="259">
        <f>IF(N1394="sníž. přenesená",J1394,0)</f>
        <v>0</v>
      </c>
      <c r="BI1394" s="259">
        <f>IF(N1394="nulová",J1394,0)</f>
        <v>0</v>
      </c>
      <c r="BJ1394" s="200" t="s">
        <v>75</v>
      </c>
      <c r="BK1394" s="259">
        <f>ROUND(I1394*H1394,2)</f>
        <v>0</v>
      </c>
      <c r="BL1394" s="200" t="s">
        <v>162</v>
      </c>
      <c r="BM1394" s="258" t="s">
        <v>1909</v>
      </c>
    </row>
    <row r="1395" spans="2:65" s="204" customFormat="1" x14ac:dyDescent="0.2">
      <c r="B1395" s="203"/>
      <c r="D1395" s="64" t="s">
        <v>164</v>
      </c>
      <c r="F1395" s="65" t="s">
        <v>1910</v>
      </c>
      <c r="I1395" s="197"/>
      <c r="L1395" s="203"/>
      <c r="M1395" s="260"/>
      <c r="T1395" s="213"/>
      <c r="AT1395" s="200" t="s">
        <v>164</v>
      </c>
      <c r="AU1395" s="200" t="s">
        <v>77</v>
      </c>
    </row>
    <row r="1396" spans="2:65" s="204" customFormat="1" x14ac:dyDescent="0.2">
      <c r="B1396" s="203"/>
      <c r="D1396" s="66" t="s">
        <v>166</v>
      </c>
      <c r="F1396" s="67" t="s">
        <v>1911</v>
      </c>
      <c r="I1396" s="197"/>
      <c r="L1396" s="203"/>
      <c r="M1396" s="260"/>
      <c r="T1396" s="213"/>
      <c r="AT1396" s="200" t="s">
        <v>166</v>
      </c>
      <c r="AU1396" s="200" t="s">
        <v>77</v>
      </c>
    </row>
    <row r="1397" spans="2:65" s="204" customFormat="1" ht="24.2" customHeight="1" x14ac:dyDescent="0.2">
      <c r="B1397" s="203"/>
      <c r="C1397" s="57" t="s">
        <v>1912</v>
      </c>
      <c r="D1397" s="57" t="s">
        <v>157</v>
      </c>
      <c r="E1397" s="58" t="s">
        <v>1913</v>
      </c>
      <c r="F1397" s="59" t="s">
        <v>1914</v>
      </c>
      <c r="G1397" s="60" t="s">
        <v>234</v>
      </c>
      <c r="H1397" s="61">
        <v>31</v>
      </c>
      <c r="I1397" s="62"/>
      <c r="J1397" s="61">
        <f>ROUND(I1397*H1397,2)</f>
        <v>0</v>
      </c>
      <c r="K1397" s="59" t="s">
        <v>161</v>
      </c>
      <c r="L1397" s="203"/>
      <c r="M1397" s="255" t="s">
        <v>18</v>
      </c>
      <c r="N1397" s="256" t="s">
        <v>38</v>
      </c>
      <c r="P1397" s="257">
        <f>O1397*H1397</f>
        <v>0</v>
      </c>
      <c r="Q1397" s="257">
        <v>0</v>
      </c>
      <c r="R1397" s="257">
        <f>Q1397*H1397</f>
        <v>0</v>
      </c>
      <c r="S1397" s="257">
        <v>8.3169999999999994E-2</v>
      </c>
      <c r="T1397" s="63">
        <f>S1397*H1397</f>
        <v>2.5782699999999998</v>
      </c>
      <c r="AR1397" s="258" t="s">
        <v>162</v>
      </c>
      <c r="AT1397" s="258" t="s">
        <v>157</v>
      </c>
      <c r="AU1397" s="258" t="s">
        <v>77</v>
      </c>
      <c r="AY1397" s="200" t="s">
        <v>155</v>
      </c>
      <c r="BE1397" s="259">
        <f>IF(N1397="základní",J1397,0)</f>
        <v>0</v>
      </c>
      <c r="BF1397" s="259">
        <f>IF(N1397="snížená",J1397,0)</f>
        <v>0</v>
      </c>
      <c r="BG1397" s="259">
        <f>IF(N1397="zákl. přenesená",J1397,0)</f>
        <v>0</v>
      </c>
      <c r="BH1397" s="259">
        <f>IF(N1397="sníž. přenesená",J1397,0)</f>
        <v>0</v>
      </c>
      <c r="BI1397" s="259">
        <f>IF(N1397="nulová",J1397,0)</f>
        <v>0</v>
      </c>
      <c r="BJ1397" s="200" t="s">
        <v>75</v>
      </c>
      <c r="BK1397" s="259">
        <f>ROUND(I1397*H1397,2)</f>
        <v>0</v>
      </c>
      <c r="BL1397" s="200" t="s">
        <v>162</v>
      </c>
      <c r="BM1397" s="258" t="s">
        <v>1915</v>
      </c>
    </row>
    <row r="1398" spans="2:65" s="204" customFormat="1" x14ac:dyDescent="0.2">
      <c r="B1398" s="203"/>
      <c r="D1398" s="64" t="s">
        <v>164</v>
      </c>
      <c r="F1398" s="65" t="s">
        <v>1914</v>
      </c>
      <c r="I1398" s="197"/>
      <c r="L1398" s="203"/>
      <c r="M1398" s="260"/>
      <c r="T1398" s="213"/>
      <c r="AT1398" s="200" t="s">
        <v>164</v>
      </c>
      <c r="AU1398" s="200" t="s">
        <v>77</v>
      </c>
    </row>
    <row r="1399" spans="2:65" s="204" customFormat="1" x14ac:dyDescent="0.2">
      <c r="B1399" s="203"/>
      <c r="D1399" s="66" t="s">
        <v>166</v>
      </c>
      <c r="F1399" s="67" t="s">
        <v>1916</v>
      </c>
      <c r="I1399" s="197"/>
      <c r="L1399" s="203"/>
      <c r="M1399" s="260"/>
      <c r="T1399" s="213"/>
      <c r="AT1399" s="200" t="s">
        <v>166</v>
      </c>
      <c r="AU1399" s="200" t="s">
        <v>77</v>
      </c>
    </row>
    <row r="1400" spans="2:65" s="69" customFormat="1" x14ac:dyDescent="0.2">
      <c r="B1400" s="68"/>
      <c r="D1400" s="64" t="s">
        <v>168</v>
      </c>
      <c r="E1400" s="70" t="s">
        <v>18</v>
      </c>
      <c r="F1400" s="71" t="s">
        <v>1917</v>
      </c>
      <c r="H1400" s="70" t="s">
        <v>18</v>
      </c>
      <c r="I1400" s="72"/>
      <c r="L1400" s="68"/>
      <c r="M1400" s="73"/>
      <c r="T1400" s="74"/>
      <c r="AT1400" s="70" t="s">
        <v>168</v>
      </c>
      <c r="AU1400" s="70" t="s">
        <v>77</v>
      </c>
      <c r="AV1400" s="69" t="s">
        <v>75</v>
      </c>
      <c r="AW1400" s="69" t="s">
        <v>29</v>
      </c>
      <c r="AX1400" s="69" t="s">
        <v>67</v>
      </c>
      <c r="AY1400" s="70" t="s">
        <v>155</v>
      </c>
    </row>
    <row r="1401" spans="2:65" s="76" customFormat="1" x14ac:dyDescent="0.2">
      <c r="B1401" s="75"/>
      <c r="D1401" s="64" t="s">
        <v>168</v>
      </c>
      <c r="E1401" s="77" t="s">
        <v>18</v>
      </c>
      <c r="F1401" s="78" t="s">
        <v>1918</v>
      </c>
      <c r="H1401" s="79">
        <v>17.7</v>
      </c>
      <c r="I1401" s="80"/>
      <c r="L1401" s="75"/>
      <c r="M1401" s="81"/>
      <c r="T1401" s="82"/>
      <c r="AT1401" s="77" t="s">
        <v>168</v>
      </c>
      <c r="AU1401" s="77" t="s">
        <v>77</v>
      </c>
      <c r="AV1401" s="76" t="s">
        <v>77</v>
      </c>
      <c r="AW1401" s="76" t="s">
        <v>29</v>
      </c>
      <c r="AX1401" s="76" t="s">
        <v>67</v>
      </c>
      <c r="AY1401" s="77" t="s">
        <v>155</v>
      </c>
    </row>
    <row r="1402" spans="2:65" s="69" customFormat="1" x14ac:dyDescent="0.2">
      <c r="B1402" s="68"/>
      <c r="D1402" s="64" t="s">
        <v>168</v>
      </c>
      <c r="E1402" s="70" t="s">
        <v>18</v>
      </c>
      <c r="F1402" s="71" t="s">
        <v>1919</v>
      </c>
      <c r="H1402" s="70" t="s">
        <v>18</v>
      </c>
      <c r="I1402" s="72"/>
      <c r="L1402" s="68"/>
      <c r="M1402" s="73"/>
      <c r="T1402" s="74"/>
      <c r="AT1402" s="70" t="s">
        <v>168</v>
      </c>
      <c r="AU1402" s="70" t="s">
        <v>77</v>
      </c>
      <c r="AV1402" s="69" t="s">
        <v>75</v>
      </c>
      <c r="AW1402" s="69" t="s">
        <v>29</v>
      </c>
      <c r="AX1402" s="69" t="s">
        <v>67</v>
      </c>
      <c r="AY1402" s="70" t="s">
        <v>155</v>
      </c>
    </row>
    <row r="1403" spans="2:65" s="76" customFormat="1" x14ac:dyDescent="0.2">
      <c r="B1403" s="75"/>
      <c r="D1403" s="64" t="s">
        <v>168</v>
      </c>
      <c r="E1403" s="77" t="s">
        <v>18</v>
      </c>
      <c r="F1403" s="78" t="s">
        <v>1920</v>
      </c>
      <c r="H1403" s="79">
        <v>13.3</v>
      </c>
      <c r="I1403" s="80"/>
      <c r="L1403" s="75"/>
      <c r="M1403" s="81"/>
      <c r="T1403" s="82"/>
      <c r="AT1403" s="77" t="s">
        <v>168</v>
      </c>
      <c r="AU1403" s="77" t="s">
        <v>77</v>
      </c>
      <c r="AV1403" s="76" t="s">
        <v>77</v>
      </c>
      <c r="AW1403" s="76" t="s">
        <v>29</v>
      </c>
      <c r="AX1403" s="76" t="s">
        <v>67</v>
      </c>
      <c r="AY1403" s="77" t="s">
        <v>155</v>
      </c>
    </row>
    <row r="1404" spans="2:65" s="84" customFormat="1" x14ac:dyDescent="0.2">
      <c r="B1404" s="83"/>
      <c r="D1404" s="64" t="s">
        <v>168</v>
      </c>
      <c r="E1404" s="85" t="s">
        <v>18</v>
      </c>
      <c r="F1404" s="86" t="s">
        <v>297</v>
      </c>
      <c r="H1404" s="87">
        <v>31</v>
      </c>
      <c r="I1404" s="88"/>
      <c r="L1404" s="83"/>
      <c r="M1404" s="89"/>
      <c r="T1404" s="90"/>
      <c r="AT1404" s="85" t="s">
        <v>168</v>
      </c>
      <c r="AU1404" s="85" t="s">
        <v>77</v>
      </c>
      <c r="AV1404" s="84" t="s">
        <v>162</v>
      </c>
      <c r="AW1404" s="84" t="s">
        <v>29</v>
      </c>
      <c r="AX1404" s="84" t="s">
        <v>75</v>
      </c>
      <c r="AY1404" s="85" t="s">
        <v>155</v>
      </c>
    </row>
    <row r="1405" spans="2:65" s="204" customFormat="1" ht="24.2" customHeight="1" x14ac:dyDescent="0.2">
      <c r="B1405" s="203"/>
      <c r="C1405" s="57" t="s">
        <v>1921</v>
      </c>
      <c r="D1405" s="57" t="s">
        <v>157</v>
      </c>
      <c r="E1405" s="58" t="s">
        <v>1922</v>
      </c>
      <c r="F1405" s="59" t="s">
        <v>1923</v>
      </c>
      <c r="G1405" s="60" t="s">
        <v>276</v>
      </c>
      <c r="H1405" s="61">
        <v>1</v>
      </c>
      <c r="I1405" s="62"/>
      <c r="J1405" s="61">
        <f>ROUND(I1405*H1405,2)</f>
        <v>0</v>
      </c>
      <c r="K1405" s="59" t="s">
        <v>18</v>
      </c>
      <c r="L1405" s="203"/>
      <c r="M1405" s="255" t="s">
        <v>18</v>
      </c>
      <c r="N1405" s="256" t="s">
        <v>38</v>
      </c>
      <c r="P1405" s="257">
        <f>O1405*H1405</f>
        <v>0</v>
      </c>
      <c r="Q1405" s="257">
        <v>0</v>
      </c>
      <c r="R1405" s="257">
        <f>Q1405*H1405</f>
        <v>0</v>
      </c>
      <c r="S1405" s="257">
        <v>0</v>
      </c>
      <c r="T1405" s="63">
        <f>S1405*H1405</f>
        <v>0</v>
      </c>
      <c r="AR1405" s="258" t="s">
        <v>273</v>
      </c>
      <c r="AT1405" s="258" t="s">
        <v>157</v>
      </c>
      <c r="AU1405" s="258" t="s">
        <v>77</v>
      </c>
      <c r="AY1405" s="200" t="s">
        <v>155</v>
      </c>
      <c r="BE1405" s="259">
        <f>IF(N1405="základní",J1405,0)</f>
        <v>0</v>
      </c>
      <c r="BF1405" s="259">
        <f>IF(N1405="snížená",J1405,0)</f>
        <v>0</v>
      </c>
      <c r="BG1405" s="259">
        <f>IF(N1405="zákl. přenesená",J1405,0)</f>
        <v>0</v>
      </c>
      <c r="BH1405" s="259">
        <f>IF(N1405="sníž. přenesená",J1405,0)</f>
        <v>0</v>
      </c>
      <c r="BI1405" s="259">
        <f>IF(N1405="nulová",J1405,0)</f>
        <v>0</v>
      </c>
      <c r="BJ1405" s="200" t="s">
        <v>75</v>
      </c>
      <c r="BK1405" s="259">
        <f>ROUND(I1405*H1405,2)</f>
        <v>0</v>
      </c>
      <c r="BL1405" s="200" t="s">
        <v>273</v>
      </c>
      <c r="BM1405" s="258" t="s">
        <v>1924</v>
      </c>
    </row>
    <row r="1406" spans="2:65" s="204" customFormat="1" x14ac:dyDescent="0.2">
      <c r="B1406" s="203"/>
      <c r="D1406" s="64" t="s">
        <v>164</v>
      </c>
      <c r="F1406" s="65" t="s">
        <v>1923</v>
      </c>
      <c r="I1406" s="197"/>
      <c r="L1406" s="203"/>
      <c r="M1406" s="260"/>
      <c r="T1406" s="213"/>
      <c r="AT1406" s="200" t="s">
        <v>164</v>
      </c>
      <c r="AU1406" s="200" t="s">
        <v>77</v>
      </c>
    </row>
    <row r="1407" spans="2:65" s="204" customFormat="1" ht="24.2" customHeight="1" x14ac:dyDescent="0.2">
      <c r="B1407" s="203"/>
      <c r="C1407" s="57" t="s">
        <v>1925</v>
      </c>
      <c r="D1407" s="57" t="s">
        <v>157</v>
      </c>
      <c r="E1407" s="58" t="s">
        <v>1926</v>
      </c>
      <c r="F1407" s="59" t="s">
        <v>1927</v>
      </c>
      <c r="G1407" s="60" t="s">
        <v>276</v>
      </c>
      <c r="H1407" s="61">
        <v>1</v>
      </c>
      <c r="I1407" s="62"/>
      <c r="J1407" s="61">
        <f>ROUND(I1407*H1407,2)</f>
        <v>0</v>
      </c>
      <c r="K1407" s="59" t="s">
        <v>18</v>
      </c>
      <c r="L1407" s="203"/>
      <c r="M1407" s="255" t="s">
        <v>18</v>
      </c>
      <c r="N1407" s="256" t="s">
        <v>38</v>
      </c>
      <c r="P1407" s="257">
        <f>O1407*H1407</f>
        <v>0</v>
      </c>
      <c r="Q1407" s="257">
        <v>0</v>
      </c>
      <c r="R1407" s="257">
        <f>Q1407*H1407</f>
        <v>0</v>
      </c>
      <c r="S1407" s="257">
        <v>0</v>
      </c>
      <c r="T1407" s="63">
        <f>S1407*H1407</f>
        <v>0</v>
      </c>
      <c r="AR1407" s="258" t="s">
        <v>273</v>
      </c>
      <c r="AT1407" s="258" t="s">
        <v>157</v>
      </c>
      <c r="AU1407" s="258" t="s">
        <v>77</v>
      </c>
      <c r="AY1407" s="200" t="s">
        <v>155</v>
      </c>
      <c r="BE1407" s="259">
        <f>IF(N1407="základní",J1407,0)</f>
        <v>0</v>
      </c>
      <c r="BF1407" s="259">
        <f>IF(N1407="snížená",J1407,0)</f>
        <v>0</v>
      </c>
      <c r="BG1407" s="259">
        <f>IF(N1407="zákl. přenesená",J1407,0)</f>
        <v>0</v>
      </c>
      <c r="BH1407" s="259">
        <f>IF(N1407="sníž. přenesená",J1407,0)</f>
        <v>0</v>
      </c>
      <c r="BI1407" s="259">
        <f>IF(N1407="nulová",J1407,0)</f>
        <v>0</v>
      </c>
      <c r="BJ1407" s="200" t="s">
        <v>75</v>
      </c>
      <c r="BK1407" s="259">
        <f>ROUND(I1407*H1407,2)</f>
        <v>0</v>
      </c>
      <c r="BL1407" s="200" t="s">
        <v>273</v>
      </c>
      <c r="BM1407" s="258" t="s">
        <v>1928</v>
      </c>
    </row>
    <row r="1408" spans="2:65" s="204" customFormat="1" ht="19.5" x14ac:dyDescent="0.2">
      <c r="B1408" s="203"/>
      <c r="D1408" s="64" t="s">
        <v>164</v>
      </c>
      <c r="F1408" s="65" t="s">
        <v>1927</v>
      </c>
      <c r="I1408" s="197"/>
      <c r="L1408" s="203"/>
      <c r="M1408" s="260"/>
      <c r="T1408" s="213"/>
      <c r="AT1408" s="200" t="s">
        <v>164</v>
      </c>
      <c r="AU1408" s="200" t="s">
        <v>77</v>
      </c>
    </row>
    <row r="1409" spans="2:65" s="204" customFormat="1" ht="24.2" customHeight="1" x14ac:dyDescent="0.2">
      <c r="B1409" s="203"/>
      <c r="C1409" s="57" t="s">
        <v>1929</v>
      </c>
      <c r="D1409" s="57" t="s">
        <v>157</v>
      </c>
      <c r="E1409" s="58" t="s">
        <v>1930</v>
      </c>
      <c r="F1409" s="59" t="s">
        <v>1931</v>
      </c>
      <c r="G1409" s="60" t="s">
        <v>276</v>
      </c>
      <c r="H1409" s="61">
        <v>1</v>
      </c>
      <c r="I1409" s="62"/>
      <c r="J1409" s="61">
        <f>ROUND(I1409*H1409,2)</f>
        <v>0</v>
      </c>
      <c r="K1409" s="59" t="s">
        <v>18</v>
      </c>
      <c r="L1409" s="203"/>
      <c r="M1409" s="255" t="s">
        <v>18</v>
      </c>
      <c r="N1409" s="256" t="s">
        <v>38</v>
      </c>
      <c r="P1409" s="257">
        <f>O1409*H1409</f>
        <v>0</v>
      </c>
      <c r="Q1409" s="257">
        <v>0</v>
      </c>
      <c r="R1409" s="257">
        <f>Q1409*H1409</f>
        <v>0</v>
      </c>
      <c r="S1409" s="257">
        <v>0</v>
      </c>
      <c r="T1409" s="63">
        <f>S1409*H1409</f>
        <v>0</v>
      </c>
      <c r="AR1409" s="258" t="s">
        <v>273</v>
      </c>
      <c r="AT1409" s="258" t="s">
        <v>157</v>
      </c>
      <c r="AU1409" s="258" t="s">
        <v>77</v>
      </c>
      <c r="AY1409" s="200" t="s">
        <v>155</v>
      </c>
      <c r="BE1409" s="259">
        <f>IF(N1409="základní",J1409,0)</f>
        <v>0</v>
      </c>
      <c r="BF1409" s="259">
        <f>IF(N1409="snížená",J1409,0)</f>
        <v>0</v>
      </c>
      <c r="BG1409" s="259">
        <f>IF(N1409="zákl. přenesená",J1409,0)</f>
        <v>0</v>
      </c>
      <c r="BH1409" s="259">
        <f>IF(N1409="sníž. přenesená",J1409,0)</f>
        <v>0</v>
      </c>
      <c r="BI1409" s="259">
        <f>IF(N1409="nulová",J1409,0)</f>
        <v>0</v>
      </c>
      <c r="BJ1409" s="200" t="s">
        <v>75</v>
      </c>
      <c r="BK1409" s="259">
        <f>ROUND(I1409*H1409,2)</f>
        <v>0</v>
      </c>
      <c r="BL1409" s="200" t="s">
        <v>273</v>
      </c>
      <c r="BM1409" s="258" t="s">
        <v>1932</v>
      </c>
    </row>
    <row r="1410" spans="2:65" s="204" customFormat="1" ht="19.5" x14ac:dyDescent="0.2">
      <c r="B1410" s="203"/>
      <c r="D1410" s="64" t="s">
        <v>164</v>
      </c>
      <c r="F1410" s="65" t="s">
        <v>1931</v>
      </c>
      <c r="I1410" s="197"/>
      <c r="L1410" s="203"/>
      <c r="M1410" s="260"/>
      <c r="T1410" s="213"/>
      <c r="AT1410" s="200" t="s">
        <v>164</v>
      </c>
      <c r="AU1410" s="200" t="s">
        <v>77</v>
      </c>
    </row>
    <row r="1411" spans="2:65" s="247" customFormat="1" ht="25.9" customHeight="1" x14ac:dyDescent="0.2">
      <c r="B1411" s="246"/>
      <c r="D1411" s="54" t="s">
        <v>66</v>
      </c>
      <c r="E1411" s="55" t="s">
        <v>487</v>
      </c>
      <c r="F1411" s="55" t="s">
        <v>1933</v>
      </c>
      <c r="I1411" s="196"/>
      <c r="J1411" s="248">
        <f>BK1411</f>
        <v>0</v>
      </c>
      <c r="L1411" s="246"/>
      <c r="M1411" s="249"/>
      <c r="P1411" s="250">
        <f>P1412</f>
        <v>0</v>
      </c>
      <c r="R1411" s="250">
        <f>R1412</f>
        <v>0</v>
      </c>
      <c r="T1411" s="251">
        <f>T1412</f>
        <v>0</v>
      </c>
      <c r="AR1411" s="54" t="s">
        <v>179</v>
      </c>
      <c r="AT1411" s="252" t="s">
        <v>66</v>
      </c>
      <c r="AU1411" s="252" t="s">
        <v>67</v>
      </c>
      <c r="AY1411" s="54" t="s">
        <v>155</v>
      </c>
      <c r="BK1411" s="253">
        <f>BK1412</f>
        <v>0</v>
      </c>
    </row>
    <row r="1412" spans="2:65" s="247" customFormat="1" ht="22.9" customHeight="1" x14ac:dyDescent="0.2">
      <c r="B1412" s="246"/>
      <c r="D1412" s="54" t="s">
        <v>66</v>
      </c>
      <c r="E1412" s="56" t="s">
        <v>1934</v>
      </c>
      <c r="F1412" s="56" t="s">
        <v>1935</v>
      </c>
      <c r="I1412" s="196"/>
      <c r="J1412" s="254">
        <f>BK1412</f>
        <v>0</v>
      </c>
      <c r="L1412" s="246"/>
      <c r="M1412" s="249"/>
      <c r="P1412" s="250">
        <f>SUM(P1413:P1414)</f>
        <v>0</v>
      </c>
      <c r="R1412" s="250">
        <f>SUM(R1413:R1414)</f>
        <v>0</v>
      </c>
      <c r="T1412" s="251">
        <f>SUM(T1413:T1414)</f>
        <v>0</v>
      </c>
      <c r="AR1412" s="54" t="s">
        <v>179</v>
      </c>
      <c r="AT1412" s="252" t="s">
        <v>66</v>
      </c>
      <c r="AU1412" s="252" t="s">
        <v>75</v>
      </c>
      <c r="AY1412" s="54" t="s">
        <v>155</v>
      </c>
      <c r="BK1412" s="253">
        <f>SUM(BK1413:BK1414)</f>
        <v>0</v>
      </c>
    </row>
    <row r="1413" spans="2:65" s="204" customFormat="1" ht="49.15" customHeight="1" x14ac:dyDescent="0.2">
      <c r="B1413" s="203"/>
      <c r="C1413" s="57" t="s">
        <v>1936</v>
      </c>
      <c r="D1413" s="57" t="s">
        <v>157</v>
      </c>
      <c r="E1413" s="58" t="s">
        <v>1937</v>
      </c>
      <c r="F1413" s="59" t="s">
        <v>1938</v>
      </c>
      <c r="G1413" s="60" t="s">
        <v>276</v>
      </c>
      <c r="H1413" s="61">
        <v>1</v>
      </c>
      <c r="I1413" s="62"/>
      <c r="J1413" s="61">
        <f>ROUND(I1413*H1413,2)</f>
        <v>0</v>
      </c>
      <c r="K1413" s="59" t="s">
        <v>18</v>
      </c>
      <c r="L1413" s="203"/>
      <c r="M1413" s="255" t="s">
        <v>18</v>
      </c>
      <c r="N1413" s="256" t="s">
        <v>38</v>
      </c>
      <c r="P1413" s="257">
        <f>O1413*H1413</f>
        <v>0</v>
      </c>
      <c r="Q1413" s="257">
        <v>0</v>
      </c>
      <c r="R1413" s="257">
        <f>Q1413*H1413</f>
        <v>0</v>
      </c>
      <c r="S1413" s="257">
        <v>0</v>
      </c>
      <c r="T1413" s="63">
        <f>S1413*H1413</f>
        <v>0</v>
      </c>
      <c r="AR1413" s="258" t="s">
        <v>649</v>
      </c>
      <c r="AT1413" s="258" t="s">
        <v>157</v>
      </c>
      <c r="AU1413" s="258" t="s">
        <v>77</v>
      </c>
      <c r="AY1413" s="200" t="s">
        <v>155</v>
      </c>
      <c r="BE1413" s="259">
        <f>IF(N1413="základní",J1413,0)</f>
        <v>0</v>
      </c>
      <c r="BF1413" s="259">
        <f>IF(N1413="snížená",J1413,0)</f>
        <v>0</v>
      </c>
      <c r="BG1413" s="259">
        <f>IF(N1413="zákl. přenesená",J1413,0)</f>
        <v>0</v>
      </c>
      <c r="BH1413" s="259">
        <f>IF(N1413="sníž. přenesená",J1413,0)</f>
        <v>0</v>
      </c>
      <c r="BI1413" s="259">
        <f>IF(N1413="nulová",J1413,0)</f>
        <v>0</v>
      </c>
      <c r="BJ1413" s="200" t="s">
        <v>75</v>
      </c>
      <c r="BK1413" s="259">
        <f>ROUND(I1413*H1413,2)</f>
        <v>0</v>
      </c>
      <c r="BL1413" s="200" t="s">
        <v>649</v>
      </c>
      <c r="BM1413" s="258" t="s">
        <v>1939</v>
      </c>
    </row>
    <row r="1414" spans="2:65" s="204" customFormat="1" ht="29.25" x14ac:dyDescent="0.2">
      <c r="B1414" s="203"/>
      <c r="D1414" s="64" t="s">
        <v>164</v>
      </c>
      <c r="F1414" s="65" t="s">
        <v>1938</v>
      </c>
      <c r="L1414" s="203"/>
      <c r="M1414" s="271"/>
      <c r="N1414" s="99"/>
      <c r="O1414" s="99"/>
      <c r="P1414" s="99"/>
      <c r="Q1414" s="99"/>
      <c r="R1414" s="99"/>
      <c r="S1414" s="99"/>
      <c r="T1414" s="272"/>
      <c r="AT1414" s="200" t="s">
        <v>164</v>
      </c>
      <c r="AU1414" s="200" t="s">
        <v>77</v>
      </c>
    </row>
    <row r="1415" spans="2:65" s="204" customFormat="1" ht="6.95" customHeight="1" x14ac:dyDescent="0.2">
      <c r="B1415" s="208"/>
      <c r="C1415" s="209"/>
      <c r="D1415" s="209"/>
      <c r="E1415" s="209"/>
      <c r="F1415" s="209"/>
      <c r="G1415" s="209"/>
      <c r="H1415" s="209"/>
      <c r="I1415" s="209"/>
      <c r="J1415" s="209"/>
      <c r="K1415" s="209"/>
      <c r="L1415" s="203"/>
    </row>
  </sheetData>
  <sheetProtection algorithmName="SHA-512" hashValue="HBFghHRMTJVYPQ4wsuah0kRGghv2qeTgSjDiGuAC8IALxF4NtquorVMLmHMlImSV0xXQuHwlds/21XHO2oSF0w==" saltValue="x/f8w5GGLwG7aXWNt2CGmQ==" spinCount="100000" sheet="1" objects="1" scenarios="1" selectLockedCells="1"/>
  <mergeCells count="9">
    <mergeCell ref="E50:H50"/>
    <mergeCell ref="E105:H105"/>
    <mergeCell ref="E107:H107"/>
    <mergeCell ref="L2:V2"/>
    <mergeCell ref="E7:H7"/>
    <mergeCell ref="E9:H9"/>
    <mergeCell ref="E18:H18"/>
    <mergeCell ref="E27:H27"/>
    <mergeCell ref="E48:H48"/>
  </mergeCells>
  <hyperlinks>
    <hyperlink ref="F120" r:id="rId1" xr:uid="{D981AEE2-D26D-4928-BB49-6AFB0A5E5D29}"/>
    <hyperlink ref="F126" r:id="rId2" xr:uid="{1D2DE8CB-ED78-42B0-AD11-19F8137D8A8A}"/>
    <hyperlink ref="F134" r:id="rId3" xr:uid="{B588D5F2-FFA0-4DAD-8B9D-57BCADF361E0}"/>
    <hyperlink ref="F139" r:id="rId4" xr:uid="{79FDBA1B-945A-4F05-9D7E-4E95C97E37C0}"/>
    <hyperlink ref="F144" r:id="rId5" xr:uid="{A6668341-7E11-44F3-8566-B4106C71CC8D}"/>
    <hyperlink ref="F147" r:id="rId6" xr:uid="{9E3964D5-014B-40B2-83A7-A14745967958}"/>
    <hyperlink ref="F152" r:id="rId7" xr:uid="{761DAEA9-600D-40D6-9862-3D28417F0DEA}"/>
    <hyperlink ref="F158" r:id="rId8" xr:uid="{52DCA237-7424-40CC-9F04-B898A9704971}"/>
    <hyperlink ref="F163" r:id="rId9" xr:uid="{D549E18B-806D-40A7-AE28-7E4CE4582A77}"/>
    <hyperlink ref="F167" r:id="rId10" xr:uid="{2783BF45-A36A-4DA9-ACC7-793FE68F65B7}"/>
    <hyperlink ref="F170" r:id="rId11" xr:uid="{CC361D79-B437-4CAF-BBEB-B5F570981FDF}"/>
    <hyperlink ref="F176" r:id="rId12" xr:uid="{9859BA6F-C0AF-474E-A52C-481AD3506EC0}"/>
    <hyperlink ref="F179" r:id="rId13" xr:uid="{11E74C1F-4D88-4C6D-B128-D3004F5A9D8F}"/>
    <hyperlink ref="F190" r:id="rId14" xr:uid="{D20DF740-F335-4C6E-999D-EED5D18FD88B}"/>
    <hyperlink ref="F195" r:id="rId15" xr:uid="{DADCBDD9-C865-453E-83C0-18681F2098B2}"/>
    <hyperlink ref="F204" r:id="rId16" xr:uid="{597B8A80-A6F8-48D0-B262-91D6F77E65DB}"/>
    <hyperlink ref="F210" r:id="rId17" xr:uid="{CD2411E3-140D-476F-870A-F7816EEABE32}"/>
    <hyperlink ref="F213" r:id="rId18" xr:uid="{1ADE455B-82E0-4296-9091-EF2E6A06870D}"/>
    <hyperlink ref="F217" r:id="rId19" xr:uid="{FD0805C2-822B-4546-87CF-3583229879EF}"/>
    <hyperlink ref="F223" r:id="rId20" xr:uid="{EFDE8D6F-94A8-4ED4-85D9-862EDC2DC359}"/>
    <hyperlink ref="F229" r:id="rId21" xr:uid="{7A1B22ED-EA32-4A95-A866-26E92538ABD0}"/>
    <hyperlink ref="F235" r:id="rId22" xr:uid="{B3A2F2B2-55AF-458D-938E-175391D743B0}"/>
    <hyperlink ref="F245" r:id="rId23" xr:uid="{B3C57946-F6F4-4FCA-9DE6-1E1AABF05037}"/>
    <hyperlink ref="F250" r:id="rId24" xr:uid="{285F8C76-203C-4A00-9687-9755877E862F}"/>
    <hyperlink ref="F262" r:id="rId25" xr:uid="{8619BBDC-384C-469D-A8E1-7C86E00FAEC2}"/>
    <hyperlink ref="F266" r:id="rId26" xr:uid="{5033433D-86AB-4E2A-8B4F-2184C4EE82C7}"/>
    <hyperlink ref="F273" r:id="rId27" xr:uid="{876269D3-CA3C-4333-BB25-1C82DE042F89}"/>
    <hyperlink ref="F279" r:id="rId28" xr:uid="{93305EEC-3907-4E8A-A62F-927FFB57C7C7}"/>
    <hyperlink ref="F288" r:id="rId29" xr:uid="{C07E4D12-C421-4E18-BC8D-AFCD6C2E7A08}"/>
    <hyperlink ref="F299" r:id="rId30" xr:uid="{1C9DEC67-9DE4-43E0-B0A3-91051ABBA49D}"/>
    <hyperlink ref="F302" r:id="rId31" xr:uid="{68E90068-5532-46BA-8668-5AE3B3564C52}"/>
    <hyperlink ref="F311" r:id="rId32" xr:uid="{654E3FAE-828E-4D5F-BFF4-A47E18B9BF1F}"/>
    <hyperlink ref="F315" r:id="rId33" xr:uid="{9B876C7E-0FC3-4378-8B25-C51DA21BD215}"/>
    <hyperlink ref="F320" r:id="rId34" xr:uid="{0E7823DC-D39E-48A2-9FE0-BC4B70C6CB2E}"/>
    <hyperlink ref="F330" r:id="rId35" xr:uid="{4076425F-51A2-4979-BA2F-AAE2AE816FC7}"/>
    <hyperlink ref="F339" r:id="rId36" xr:uid="{B443CE12-DBE2-42A0-BB55-0A50DF5C7D20}"/>
    <hyperlink ref="F346" r:id="rId37" xr:uid="{D94C9526-823B-4C68-8FBC-387A97ED1551}"/>
    <hyperlink ref="F376" r:id="rId38" xr:uid="{4BF227FE-1BBF-45AB-A9F9-B9C08D9AA9CF}"/>
    <hyperlink ref="F385" r:id="rId39" xr:uid="{A29173FA-CD2F-43BB-8199-2743118AA61D}"/>
    <hyperlink ref="F393" r:id="rId40" xr:uid="{6787A990-ECB3-4433-B603-74CCBF760DB2}"/>
    <hyperlink ref="F398" r:id="rId41" xr:uid="{5E758E81-CEBE-4F7C-883A-76EDB6D47AEE}"/>
    <hyperlink ref="F401" r:id="rId42" xr:uid="{EF823250-912F-42EF-9988-FFABFBD98E35}"/>
    <hyperlink ref="F404" r:id="rId43" xr:uid="{0A5902E6-C490-4604-942E-07F735A5788E}"/>
    <hyperlink ref="F411" r:id="rId44" xr:uid="{7B229746-770D-49D2-BCD9-730A2708E2AA}"/>
    <hyperlink ref="F429" r:id="rId45" xr:uid="{D3F48AE9-4775-4DAB-9EBB-14D0C58FE470}"/>
    <hyperlink ref="F435" r:id="rId46" xr:uid="{7B40D103-887F-4890-B8FD-4E1E818D9E68}"/>
    <hyperlink ref="F443" r:id="rId47" xr:uid="{9883287F-90E0-4BD3-A393-14FFCD18782A}"/>
    <hyperlink ref="F449" r:id="rId48" xr:uid="{19726F08-CF06-4E9A-B781-31FFD52FB2CC}"/>
    <hyperlink ref="F456" r:id="rId49" xr:uid="{BA528272-36FB-4042-807E-4460980902E2}"/>
    <hyperlink ref="F461" r:id="rId50" xr:uid="{4A4625B0-37EA-4B7D-9CE1-589B73DE3796}"/>
    <hyperlink ref="F465" r:id="rId51" xr:uid="{DA5EDCE5-DAC4-4EA9-A0AE-CC249CB6673C}"/>
    <hyperlink ref="F472" r:id="rId52" xr:uid="{94173A29-5210-46DC-92C8-26389DB1B6A3}"/>
    <hyperlink ref="F475" r:id="rId53" xr:uid="{6C0C1364-AF3C-4F9F-AF04-65E08C0C4CB2}"/>
    <hyperlink ref="F480" r:id="rId54" xr:uid="{1C63E92A-86C5-4535-A67D-479233711716}"/>
    <hyperlink ref="F491" r:id="rId55" xr:uid="{247CFE8D-8195-4BE0-BC0F-A412E93BC65D}"/>
    <hyperlink ref="F503" r:id="rId56" xr:uid="{D93F1139-E1DC-4C27-A7F4-E2B418EB15FC}"/>
    <hyperlink ref="F512" r:id="rId57" xr:uid="{24B1838E-D98F-4E3C-BEC2-57611A661A16}"/>
    <hyperlink ref="F525" r:id="rId58" xr:uid="{87F701BD-CE7C-4E08-A2D9-DACC451E3502}"/>
    <hyperlink ref="F532" r:id="rId59" xr:uid="{0E1A24D7-F9EA-4BBF-90CF-21DA638C3819}"/>
    <hyperlink ref="F553" r:id="rId60" xr:uid="{3996A3B7-9EBB-4234-BF76-961A6D9245B7}"/>
    <hyperlink ref="F559" r:id="rId61" xr:uid="{334B7A29-EA2C-4789-BFCD-39C2E959A80C}"/>
    <hyperlink ref="F571" r:id="rId62" xr:uid="{5BBDCA4D-D3DE-4A16-801C-C7EA2EBB5AF6}"/>
    <hyperlink ref="F576" r:id="rId63" xr:uid="{53E33350-0EAC-451F-AE46-4898899D8739}"/>
    <hyperlink ref="F580" r:id="rId64" xr:uid="{499C2482-76B1-4C2C-AE00-5ABC55A5936A}"/>
    <hyperlink ref="F583" r:id="rId65" xr:uid="{A247E24D-1B67-4105-A688-AF25471AA830}"/>
    <hyperlink ref="F586" r:id="rId66" xr:uid="{584F4A06-0D31-4954-A4FD-8092294DF14E}"/>
    <hyperlink ref="F590" r:id="rId67" xr:uid="{6A5C7D17-8E27-4065-948C-8B7145CE242D}"/>
    <hyperlink ref="F593" r:id="rId68" xr:uid="{AB17D1A7-1B74-4056-B7E5-E93A2D2B4CCC}"/>
    <hyperlink ref="F602" r:id="rId69" xr:uid="{83B96833-0841-4164-9D3C-50736AECED5A}"/>
    <hyperlink ref="F608" r:id="rId70" xr:uid="{40BED069-73F7-4801-ADCB-DE4A2ABCE0BF}"/>
    <hyperlink ref="F620" r:id="rId71" xr:uid="{8C0F3492-4E74-40EE-B532-CD4685C1F3E2}"/>
    <hyperlink ref="F628" r:id="rId72" xr:uid="{DC3A6B61-0F88-4955-ADB8-A683C88A6F36}"/>
    <hyperlink ref="F636" r:id="rId73" xr:uid="{81D71578-F5B6-42A1-8DE1-B4821BA0FE21}"/>
    <hyperlink ref="F641" r:id="rId74" xr:uid="{99F4FCB0-7C73-49FA-B328-C67C9188A0DA}"/>
    <hyperlink ref="F650" r:id="rId75" xr:uid="{CD2B9F40-9EF7-4E79-B637-6F694D282C6F}"/>
    <hyperlink ref="F656" r:id="rId76" xr:uid="{B721FBF6-007E-41FE-BD71-9D648166615A}"/>
    <hyperlink ref="F662" r:id="rId77" xr:uid="{E5CF630C-D92D-48B1-B3A7-57B93A739696}"/>
    <hyperlink ref="F667" r:id="rId78" xr:uid="{D312A7F2-A2C5-45E0-8888-CB1ADFBAE2D9}"/>
    <hyperlink ref="F670" r:id="rId79" xr:uid="{1E997A6E-C300-4270-BAE5-7D2C4892F1E3}"/>
    <hyperlink ref="F676" r:id="rId80" xr:uid="{83951FAF-D4CD-4B34-9294-0B0A15FE4AB8}"/>
    <hyperlink ref="F682" r:id="rId81" xr:uid="{44F9B282-20ED-4681-A8C2-7AD9EDF3BBEC}"/>
    <hyperlink ref="F691" r:id="rId82" xr:uid="{D0337462-8476-4F28-A76F-F9982E75B326}"/>
    <hyperlink ref="F696" r:id="rId83" xr:uid="{5A4BFAEE-A058-412B-B582-4F06E4DD66F2}"/>
    <hyperlink ref="F701" r:id="rId84" xr:uid="{54965FB5-1B5A-425D-823B-C6F0403BEA44}"/>
    <hyperlink ref="F707" r:id="rId85" xr:uid="{3D989325-D3FA-4B8C-9FB6-6E11D9FFE89B}"/>
    <hyperlink ref="F712" r:id="rId86" xr:uid="{2839EA5E-A9C2-4689-B868-E97B16F62FEB}"/>
    <hyperlink ref="F717" r:id="rId87" xr:uid="{ADDCC8D6-AD04-4A56-A5E6-9CCFA77D5A81}"/>
    <hyperlink ref="F724" r:id="rId88" xr:uid="{E15F0EB1-9E6F-4E9D-8747-8DEB2E40045D}"/>
    <hyperlink ref="F729" r:id="rId89" xr:uid="{563B45F4-15F7-4F6B-A3E2-FA17DE7F6063}"/>
    <hyperlink ref="F734" r:id="rId90" xr:uid="{50006966-D7FE-425D-8CC6-CD5AE8FE75F6}"/>
    <hyperlink ref="F739" r:id="rId91" xr:uid="{0701E33B-2EB5-49ED-872A-81995DCFECA5}"/>
    <hyperlink ref="F746" r:id="rId92" xr:uid="{51404994-0C87-4995-9F0B-F47EB32F2E67}"/>
    <hyperlink ref="F751" r:id="rId93" xr:uid="{24878B27-2F93-47E4-8B77-B2E15BDEFDBC}"/>
    <hyperlink ref="F763" r:id="rId94" xr:uid="{097BD1E6-9946-4C7D-A72E-A0E0E1E0FFD8}"/>
    <hyperlink ref="F766" r:id="rId95" xr:uid="{9B9C67B5-A219-44AF-AA80-280A75E64E73}"/>
    <hyperlink ref="F769" r:id="rId96" xr:uid="{59C788F3-7045-429B-83A0-D99663EC9CFC}"/>
    <hyperlink ref="F773" r:id="rId97" xr:uid="{5D305E49-A02B-4E7A-A5EB-9AC4BAE7A373}"/>
    <hyperlink ref="F776" r:id="rId98" xr:uid="{8112F354-4898-422E-ADFE-11E4B804E62C}"/>
    <hyperlink ref="F781" r:id="rId99" xr:uid="{0FC7EB07-BF5A-4B43-A634-AB7BBB7DDFDB}"/>
    <hyperlink ref="F786" r:id="rId100" xr:uid="{8B5E1423-70B3-494D-8EE0-B03C79286F85}"/>
    <hyperlink ref="F797" r:id="rId101" xr:uid="{38BEFB7A-979A-4E9C-80F0-1021E177452E}"/>
    <hyperlink ref="F803" r:id="rId102" xr:uid="{0E4772A5-4F32-46E9-8271-0EDA6BAA8C5D}"/>
    <hyperlink ref="F819" r:id="rId103" xr:uid="{060848BA-9067-44BC-9CA4-D4E8E09E8053}"/>
    <hyperlink ref="F827" r:id="rId104" xr:uid="{401B6E4E-DD29-44CB-9062-5460B1E870A2}"/>
    <hyperlink ref="F833" r:id="rId105" xr:uid="{6738382D-39B7-4498-ADF8-804AB3526758}"/>
    <hyperlink ref="F837" r:id="rId106" xr:uid="{146B28EC-5933-4A1E-9129-000B80BAB51F}"/>
    <hyperlink ref="F846" r:id="rId107" xr:uid="{5486EB97-CD6C-404C-ADFE-4D66EFFA5F70}"/>
    <hyperlink ref="F855" r:id="rId108" xr:uid="{342A8AD1-13E0-474E-B26F-85BD4F594D2B}"/>
    <hyperlink ref="F875" r:id="rId109" xr:uid="{17A7C1BD-B843-4035-BAE1-B8D5CCDC9CF5}"/>
    <hyperlink ref="F880" r:id="rId110" xr:uid="{F1B760D9-52AD-41EF-90D8-F6550C327221}"/>
    <hyperlink ref="F884" r:id="rId111" xr:uid="{647DA85C-4F75-4C2C-BDB1-F09500CFD26A}"/>
    <hyperlink ref="F929" r:id="rId112" xr:uid="{97968FF0-BA60-4C84-9DBB-BEAC7FBF01B4}"/>
    <hyperlink ref="F933" r:id="rId113" xr:uid="{E5EC347F-2564-4FFC-A19F-B629BFF6E7CF}"/>
    <hyperlink ref="F936" r:id="rId114" xr:uid="{B96F23AF-E02B-410E-9EA8-2F43AFC7BCAF}"/>
    <hyperlink ref="F939" r:id="rId115" xr:uid="{A667F85D-CDED-4D1D-B467-AE612A19E0B1}"/>
    <hyperlink ref="F942" r:id="rId116" xr:uid="{2BCEB95A-0452-4485-8393-9F10AF93CA11}"/>
    <hyperlink ref="F945" r:id="rId117" xr:uid="{30344C89-71BA-4B9E-B4DC-4421F0B33CA3}"/>
    <hyperlink ref="F948" r:id="rId118" xr:uid="{5E6D2E30-C28A-42F0-AEFA-38B432DAA2DB}"/>
    <hyperlink ref="F957" r:id="rId119" xr:uid="{A1E64BC3-ADE4-4BFC-96AF-F8B333CEA482}"/>
    <hyperlink ref="F964" r:id="rId120" xr:uid="{5C109744-6719-454C-9D74-C2AB3D55FB40}"/>
    <hyperlink ref="F970" r:id="rId121" xr:uid="{212C3F28-D81C-4FE9-95EE-18D4A52B8B38}"/>
    <hyperlink ref="F978" r:id="rId122" xr:uid="{D688DBD6-7A83-4FB1-ACEC-D405108202C9}"/>
    <hyperlink ref="F982" r:id="rId123" xr:uid="{D0DD11AA-CD36-405E-875C-579E2D85D6FF}"/>
    <hyperlink ref="F995" r:id="rId124" xr:uid="{4830485D-8195-4A53-ABF0-1A8A19419A94}"/>
    <hyperlink ref="F1006" r:id="rId125" xr:uid="{BEC73088-DD67-4D17-853B-CC2A8D0365AC}"/>
    <hyperlink ref="F1014" r:id="rId126" xr:uid="{FC5B35B2-B3B8-4048-83F4-99F9CF6340C2}"/>
    <hyperlink ref="F1024" r:id="rId127" xr:uid="{A0AB5CF9-0501-4868-A90E-9B4B906A56E1}"/>
    <hyperlink ref="F1028" r:id="rId128" xr:uid="{9D9DA0FD-0684-4F7C-91E9-7F31AF664CEB}"/>
    <hyperlink ref="F1035" r:id="rId129" xr:uid="{96731A4B-F7F1-4115-87D9-579A24417C64}"/>
    <hyperlink ref="F1039" r:id="rId130" xr:uid="{4A14A3D7-89C7-4619-AF2A-A5AD64CDFC97}"/>
    <hyperlink ref="F1043" r:id="rId131" xr:uid="{F7AD2EAC-2F4E-4D37-B402-23D274DFA3EA}"/>
    <hyperlink ref="F1048" r:id="rId132" xr:uid="{436F4EDC-B954-4DCB-BD7A-2327F5E01F8A}"/>
    <hyperlink ref="F1053" r:id="rId133" xr:uid="{41992B67-C8BB-4D80-910E-B83635B74088}"/>
    <hyperlink ref="F1058" r:id="rId134" xr:uid="{74B35420-6D74-451F-BDC4-BDEF901FE90D}"/>
    <hyperlink ref="F1063" r:id="rId135" xr:uid="{FB9D02A8-A34D-495A-9646-1FE44A283889}"/>
    <hyperlink ref="F1068" r:id="rId136" xr:uid="{5178A041-502E-4A12-B362-B2F4A85DA6D0}"/>
    <hyperlink ref="F1077" r:id="rId137" xr:uid="{A6B262A3-83AA-402A-A0F6-0391E63D0285}"/>
    <hyperlink ref="F1082" r:id="rId138" xr:uid="{8C9BD192-DD91-4DBC-9F4D-9F56A64223A0}"/>
    <hyperlink ref="F1089" r:id="rId139" xr:uid="{C9FF0553-D707-4959-A927-D257D3063E66}"/>
    <hyperlink ref="F1109" r:id="rId140" xr:uid="{5A97C5DD-0B8B-4EBB-A107-BFAD81AE5E65}"/>
    <hyperlink ref="F1119" r:id="rId141" xr:uid="{EA0DEDB3-A360-4515-A8DC-D47C647C6F00}"/>
    <hyperlink ref="F1130" r:id="rId142" xr:uid="{E45DAB92-4595-424D-90D0-E700AF7833BD}"/>
    <hyperlink ref="F1144" r:id="rId143" xr:uid="{5F8C169F-56BD-45BB-9009-FDDBE67721C0}"/>
    <hyperlink ref="F1148" r:id="rId144" xr:uid="{2FD8B00A-4966-47F4-997B-B2F818C83F01}"/>
    <hyperlink ref="F1157" r:id="rId145" xr:uid="{9E6A1F93-79BF-4544-BA27-56ADC1E9D962}"/>
    <hyperlink ref="F1166" r:id="rId146" xr:uid="{B73A10D3-0C4F-4812-84E7-FC89CC6319CF}"/>
    <hyperlink ref="F1171" r:id="rId147" xr:uid="{55CA92FD-FA98-4ACF-9BC1-966F36D2AF15}"/>
    <hyperlink ref="F1179" r:id="rId148" xr:uid="{A67F663F-CA72-4EC7-AF85-ABE37DAAAC7A}"/>
    <hyperlink ref="F1182" r:id="rId149" xr:uid="{87FF561B-5D52-4662-8B01-D48DB37C37B5}"/>
    <hyperlink ref="F1194" r:id="rId150" xr:uid="{FE607B4C-D3A6-440C-BCE5-AA701A2813AA}"/>
    <hyperlink ref="F1198" r:id="rId151" xr:uid="{39C0CD9D-2311-4061-9E05-50E785587F51}"/>
    <hyperlink ref="F1212" r:id="rId152" xr:uid="{211C9AED-8EC3-41EC-AE1F-26AC2E14C4CE}"/>
    <hyperlink ref="F1223" r:id="rId153" xr:uid="{11DBCE9A-E922-4E55-A0DE-CA4242ED8304}"/>
    <hyperlink ref="F1233" r:id="rId154" xr:uid="{01F1991E-1446-47EE-A82F-5B687A372C98}"/>
    <hyperlink ref="F1242" r:id="rId155" xr:uid="{297C7047-D1CA-43BC-921C-F49E51F87524}"/>
    <hyperlink ref="F1246" r:id="rId156" xr:uid="{D6FCDA34-7EEC-4125-B8A5-4CE29A4DAC96}"/>
    <hyperlink ref="F1274" r:id="rId157" xr:uid="{7032F987-4077-4C13-AB32-31AD2AAFD87B}"/>
    <hyperlink ref="F1283" r:id="rId158" xr:uid="{86E25211-9727-481B-9E04-941918C7BB23}"/>
    <hyperlink ref="F1292" r:id="rId159" xr:uid="{C344E311-7F59-47C7-8478-63802CEE5501}"/>
    <hyperlink ref="F1297" r:id="rId160" xr:uid="{5242AB3F-44BF-492A-847D-68BB6A3244BD}"/>
    <hyperlink ref="F1305" r:id="rId161" xr:uid="{57B12914-23A5-4430-BC86-6C3B90839352}"/>
    <hyperlink ref="F1319" r:id="rId162" xr:uid="{A92DF9F3-4F5B-4FC1-AA5E-FADF734AA7E7}"/>
    <hyperlink ref="F1324" r:id="rId163" xr:uid="{1D33BC97-4779-4F9E-89CF-F08509569ED8}"/>
    <hyperlink ref="F1332" r:id="rId164" xr:uid="{D782B945-AA84-4CE8-9266-7FF0DB9CC4BC}"/>
    <hyperlink ref="F1369" r:id="rId165" xr:uid="{989B0376-139E-43B4-B0AB-ABE555160DB7}"/>
    <hyperlink ref="F1377" r:id="rId166" xr:uid="{5E25C32E-9F83-400A-8AE9-FDA5DD96C02E}"/>
    <hyperlink ref="F1380" r:id="rId167" xr:uid="{7061D420-C343-43F5-B9D3-01E6C5178F6A}"/>
    <hyperlink ref="F1385" r:id="rId168" xr:uid="{2D2A1885-0FEE-4855-984A-5C088498025A}"/>
    <hyperlink ref="F1390" r:id="rId169" xr:uid="{39B3E069-D329-48B2-92F9-191190ECF223}"/>
    <hyperlink ref="F1396" r:id="rId170" xr:uid="{0B5A637C-4E0E-4913-BAE5-3E5A4D8FEFD1}"/>
    <hyperlink ref="F1399" r:id="rId171" xr:uid="{DAFB4189-4BD5-4614-B582-D4DA43383EB9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3296-54B4-4CC2-9D27-542FAEFCDACB}">
  <dimension ref="B2:BM188"/>
  <sheetViews>
    <sheetView showGridLines="0" workbookViewId="0">
      <selection activeCell="I89" sqref="I89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80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1940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1941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">
        <v>18</v>
      </c>
      <c r="L20" s="203"/>
    </row>
    <row r="21" spans="2:12" s="204" customFormat="1" ht="18" customHeight="1" x14ac:dyDescent="0.2">
      <c r="B21" s="203"/>
      <c r="E21" s="189" t="str">
        <f>IF('Rekapitulace stavby'!E17="","",'Rekapitulace stavby'!E17)</f>
        <v>DPT projekty Ostrov</v>
      </c>
      <c r="I21" s="195" t="s">
        <v>25</v>
      </c>
      <c r="J21" s="189" t="s">
        <v>18</v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ROUND(J86,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ROUND((SUM(BE86:BE187)),  2)</f>
        <v>0</v>
      </c>
      <c r="I33" s="233">
        <v>0.21</v>
      </c>
      <c r="J33" s="232">
        <f>ROUND(((SUM(BE86:BE187))*I33),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ROUND((SUM(BF86:BF187)),  2)</f>
        <v>0</v>
      </c>
      <c r="I34" s="233">
        <v>0.15</v>
      </c>
      <c r="J34" s="232">
        <f>ROUND(((SUM(BF86:BF187))*I34),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ROUND((SUM(BG86:BG187)),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ROUND((SUM(BH86:BH187)),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ROUND((SUM(BI86:BI187)),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02 - Vytápění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>Litvínov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J86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119</v>
      </c>
      <c r="E60" s="43"/>
      <c r="F60" s="43"/>
      <c r="G60" s="43"/>
      <c r="H60" s="43"/>
      <c r="I60" s="43"/>
      <c r="J60" s="44">
        <f>J87</f>
        <v>0</v>
      </c>
      <c r="L60" s="40"/>
    </row>
    <row r="61" spans="2:47" s="46" customFormat="1" ht="19.899999999999999" customHeight="1" x14ac:dyDescent="0.2">
      <c r="B61" s="45"/>
      <c r="D61" s="47" t="s">
        <v>122</v>
      </c>
      <c r="E61" s="48"/>
      <c r="F61" s="48"/>
      <c r="G61" s="48"/>
      <c r="H61" s="48"/>
      <c r="I61" s="48"/>
      <c r="J61" s="49">
        <f>J88</f>
        <v>0</v>
      </c>
      <c r="L61" s="45"/>
    </row>
    <row r="62" spans="2:47" s="46" customFormat="1" ht="19.899999999999999" customHeight="1" x14ac:dyDescent="0.2">
      <c r="B62" s="45"/>
      <c r="D62" s="47" t="s">
        <v>1942</v>
      </c>
      <c r="E62" s="48"/>
      <c r="F62" s="48"/>
      <c r="G62" s="48"/>
      <c r="H62" s="48"/>
      <c r="I62" s="48"/>
      <c r="J62" s="49">
        <f>J108</f>
        <v>0</v>
      </c>
      <c r="L62" s="45"/>
    </row>
    <row r="63" spans="2:47" s="46" customFormat="1" ht="19.899999999999999" customHeight="1" x14ac:dyDescent="0.2">
      <c r="B63" s="45"/>
      <c r="D63" s="47" t="s">
        <v>1943</v>
      </c>
      <c r="E63" s="48"/>
      <c r="F63" s="48"/>
      <c r="G63" s="48"/>
      <c r="H63" s="48"/>
      <c r="I63" s="48"/>
      <c r="J63" s="49">
        <f>J115</f>
        <v>0</v>
      </c>
      <c r="L63" s="45"/>
    </row>
    <row r="64" spans="2:47" s="46" customFormat="1" ht="19.899999999999999" customHeight="1" x14ac:dyDescent="0.2">
      <c r="B64" s="45"/>
      <c r="D64" s="47" t="s">
        <v>124</v>
      </c>
      <c r="E64" s="48"/>
      <c r="F64" s="48"/>
      <c r="G64" s="48"/>
      <c r="H64" s="48"/>
      <c r="I64" s="48"/>
      <c r="J64" s="49">
        <f>J135</f>
        <v>0</v>
      </c>
      <c r="L64" s="45"/>
    </row>
    <row r="65" spans="2:12" s="46" customFormat="1" ht="19.899999999999999" customHeight="1" x14ac:dyDescent="0.2">
      <c r="B65" s="45"/>
      <c r="D65" s="47" t="s">
        <v>133</v>
      </c>
      <c r="E65" s="48"/>
      <c r="F65" s="48"/>
      <c r="G65" s="48"/>
      <c r="H65" s="48"/>
      <c r="I65" s="48"/>
      <c r="J65" s="49">
        <f>J166</f>
        <v>0</v>
      </c>
      <c r="L65" s="45"/>
    </row>
    <row r="66" spans="2:12" s="41" customFormat="1" ht="24.95" customHeight="1" x14ac:dyDescent="0.2">
      <c r="B66" s="40"/>
      <c r="D66" s="42" t="s">
        <v>1944</v>
      </c>
      <c r="E66" s="43"/>
      <c r="F66" s="43"/>
      <c r="G66" s="43"/>
      <c r="H66" s="43"/>
      <c r="I66" s="43"/>
      <c r="J66" s="44">
        <f>J177</f>
        <v>0</v>
      </c>
      <c r="L66" s="40"/>
    </row>
    <row r="67" spans="2:12" s="204" customFormat="1" ht="21.75" customHeight="1" x14ac:dyDescent="0.2">
      <c r="B67" s="203"/>
      <c r="L67" s="203"/>
    </row>
    <row r="68" spans="2:12" s="204" customFormat="1" ht="6.95" customHeight="1" x14ac:dyDescent="0.2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3"/>
    </row>
    <row r="72" spans="2:12" s="204" customFormat="1" ht="6.95" customHeight="1" x14ac:dyDescent="0.2">
      <c r="B72" s="210"/>
      <c r="C72" s="211"/>
      <c r="D72" s="211"/>
      <c r="E72" s="211"/>
      <c r="F72" s="211"/>
      <c r="G72" s="211"/>
      <c r="H72" s="211"/>
      <c r="I72" s="211"/>
      <c r="J72" s="211"/>
      <c r="K72" s="211"/>
      <c r="L72" s="203"/>
    </row>
    <row r="73" spans="2:12" s="204" customFormat="1" ht="24.95" customHeight="1" x14ac:dyDescent="0.2">
      <c r="B73" s="203"/>
      <c r="C73" s="6" t="s">
        <v>140</v>
      </c>
      <c r="L73" s="203"/>
    </row>
    <row r="74" spans="2:12" s="204" customFormat="1" ht="6.95" customHeight="1" x14ac:dyDescent="0.2">
      <c r="B74" s="203"/>
      <c r="L74" s="203"/>
    </row>
    <row r="75" spans="2:12" s="204" customFormat="1" ht="12" customHeight="1" x14ac:dyDescent="0.2">
      <c r="B75" s="203"/>
      <c r="C75" s="195" t="s">
        <v>15</v>
      </c>
      <c r="L75" s="203"/>
    </row>
    <row r="76" spans="2:12" s="204" customFormat="1" ht="16.5" customHeight="1" x14ac:dyDescent="0.2">
      <c r="B76" s="203"/>
      <c r="E76" s="321" t="str">
        <f>E7</f>
        <v>ZŠ Litvínov - Hamr</v>
      </c>
      <c r="F76" s="322"/>
      <c r="G76" s="322"/>
      <c r="H76" s="322"/>
      <c r="L76" s="203"/>
    </row>
    <row r="77" spans="2:12" s="204" customFormat="1" ht="12" customHeight="1" x14ac:dyDescent="0.2">
      <c r="B77" s="203"/>
      <c r="C77" s="195" t="s">
        <v>98</v>
      </c>
      <c r="L77" s="203"/>
    </row>
    <row r="78" spans="2:12" s="204" customFormat="1" ht="16.5" customHeight="1" x14ac:dyDescent="0.2">
      <c r="B78" s="203"/>
      <c r="E78" s="298" t="str">
        <f>E9</f>
        <v>02 - Vytápění</v>
      </c>
      <c r="F78" s="320"/>
      <c r="G78" s="320"/>
      <c r="H78" s="320"/>
      <c r="L78" s="203"/>
    </row>
    <row r="79" spans="2:12" s="204" customFormat="1" ht="6.95" customHeight="1" x14ac:dyDescent="0.2">
      <c r="B79" s="203"/>
      <c r="L79" s="203"/>
    </row>
    <row r="80" spans="2:12" s="204" customFormat="1" ht="12" customHeight="1" x14ac:dyDescent="0.2">
      <c r="B80" s="203"/>
      <c r="C80" s="195" t="s">
        <v>20</v>
      </c>
      <c r="F80" s="189" t="str">
        <f>F12</f>
        <v>Litvínov</v>
      </c>
      <c r="I80" s="195" t="s">
        <v>22</v>
      </c>
      <c r="J80" s="185" t="str">
        <f>IF(J12="","",J12)</f>
        <v>Vyplň</v>
      </c>
      <c r="L80" s="203"/>
    </row>
    <row r="81" spans="2:65" s="204" customFormat="1" ht="6.95" customHeight="1" x14ac:dyDescent="0.2">
      <c r="B81" s="203"/>
      <c r="L81" s="203"/>
    </row>
    <row r="82" spans="2:65" s="204" customFormat="1" ht="15.2" customHeight="1" x14ac:dyDescent="0.2">
      <c r="B82" s="203"/>
      <c r="C82" s="195" t="s">
        <v>23</v>
      </c>
      <c r="F82" s="189" t="str">
        <f>E15</f>
        <v xml:space="preserve">Město Litvínov se sídlem Městský úřad Litvínov </v>
      </c>
      <c r="I82" s="195" t="s">
        <v>27</v>
      </c>
      <c r="J82" s="192" t="str">
        <f>E21</f>
        <v>DPT projekty Ostrov</v>
      </c>
      <c r="L82" s="203"/>
    </row>
    <row r="83" spans="2:65" s="204" customFormat="1" ht="15.2" customHeight="1" x14ac:dyDescent="0.2">
      <c r="B83" s="203"/>
      <c r="C83" s="195" t="s">
        <v>26</v>
      </c>
      <c r="F83" s="189" t="str">
        <f>IF(E18="","",E18)</f>
        <v>Vyplň</v>
      </c>
      <c r="I83" s="195" t="s">
        <v>30</v>
      </c>
      <c r="J83" s="192" t="str">
        <f>E24</f>
        <v/>
      </c>
      <c r="L83" s="203"/>
    </row>
    <row r="84" spans="2:65" s="204" customFormat="1" ht="10.35" customHeight="1" x14ac:dyDescent="0.2">
      <c r="B84" s="203"/>
      <c r="L84" s="203"/>
    </row>
    <row r="85" spans="2:65" s="241" customFormat="1" ht="29.25" customHeight="1" x14ac:dyDescent="0.2">
      <c r="B85" s="240"/>
      <c r="C85" s="50" t="s">
        <v>141</v>
      </c>
      <c r="D85" s="51" t="s">
        <v>52</v>
      </c>
      <c r="E85" s="51" t="s">
        <v>48</v>
      </c>
      <c r="F85" s="51" t="s">
        <v>49</v>
      </c>
      <c r="G85" s="51" t="s">
        <v>142</v>
      </c>
      <c r="H85" s="51" t="s">
        <v>143</v>
      </c>
      <c r="I85" s="51" t="s">
        <v>144</v>
      </c>
      <c r="J85" s="51" t="s">
        <v>102</v>
      </c>
      <c r="K85" s="52" t="s">
        <v>145</v>
      </c>
      <c r="L85" s="240"/>
      <c r="M85" s="19" t="s">
        <v>18</v>
      </c>
      <c r="N85" s="20" t="s">
        <v>37</v>
      </c>
      <c r="O85" s="20" t="s">
        <v>146</v>
      </c>
      <c r="P85" s="20" t="s">
        <v>147</v>
      </c>
      <c r="Q85" s="20" t="s">
        <v>148</v>
      </c>
      <c r="R85" s="20" t="s">
        <v>149</v>
      </c>
      <c r="S85" s="20" t="s">
        <v>150</v>
      </c>
      <c r="T85" s="21" t="s">
        <v>151</v>
      </c>
    </row>
    <row r="86" spans="2:65" s="204" customFormat="1" ht="22.9" customHeight="1" x14ac:dyDescent="0.25">
      <c r="B86" s="203"/>
      <c r="C86" s="23" t="s">
        <v>152</v>
      </c>
      <c r="J86" s="242">
        <f>BK86</f>
        <v>0</v>
      </c>
      <c r="L86" s="203"/>
      <c r="M86" s="215"/>
      <c r="N86" s="53"/>
      <c r="O86" s="53"/>
      <c r="P86" s="243">
        <f>P87+P177</f>
        <v>0</v>
      </c>
      <c r="Q86" s="53"/>
      <c r="R86" s="243">
        <f>R87+R177</f>
        <v>0.32567200000000002</v>
      </c>
      <c r="S86" s="53"/>
      <c r="T86" s="244">
        <f>T87+T177</f>
        <v>1.4280000000000001E-2</v>
      </c>
      <c r="AT86" s="200" t="s">
        <v>66</v>
      </c>
      <c r="AU86" s="200" t="s">
        <v>103</v>
      </c>
      <c r="BK86" s="245">
        <f>BK87+BK177</f>
        <v>0</v>
      </c>
    </row>
    <row r="87" spans="2:65" s="247" customFormat="1" ht="25.9" customHeight="1" x14ac:dyDescent="0.2">
      <c r="B87" s="246"/>
      <c r="D87" s="54" t="s">
        <v>66</v>
      </c>
      <c r="E87" s="55" t="s">
        <v>1097</v>
      </c>
      <c r="F87" s="55" t="s">
        <v>1098</v>
      </c>
      <c r="J87" s="248">
        <f>BK87</f>
        <v>0</v>
      </c>
      <c r="L87" s="246"/>
      <c r="M87" s="249"/>
      <c r="N87" s="273"/>
      <c r="O87" s="273"/>
      <c r="P87" s="274">
        <f>P88+P108+P115+P135+P166</f>
        <v>0</v>
      </c>
      <c r="Q87" s="273"/>
      <c r="R87" s="274">
        <f>R88+R108+R115+R135+R166</f>
        <v>0.32567200000000002</v>
      </c>
      <c r="S87" s="273"/>
      <c r="T87" s="251">
        <f>T88+T108+T115+T135+T166</f>
        <v>1.4280000000000001E-2</v>
      </c>
      <c r="AR87" s="54" t="s">
        <v>77</v>
      </c>
      <c r="AT87" s="252" t="s">
        <v>66</v>
      </c>
      <c r="AU87" s="252" t="s">
        <v>67</v>
      </c>
      <c r="AY87" s="54" t="s">
        <v>155</v>
      </c>
      <c r="BK87" s="253">
        <f>BK88+BK108+BK115+BK135+BK166</f>
        <v>0</v>
      </c>
    </row>
    <row r="88" spans="2:65" s="247" customFormat="1" ht="22.9" customHeight="1" x14ac:dyDescent="0.2">
      <c r="B88" s="246"/>
      <c r="D88" s="54" t="s">
        <v>66</v>
      </c>
      <c r="E88" s="56" t="s">
        <v>1236</v>
      </c>
      <c r="F88" s="56" t="s">
        <v>1237</v>
      </c>
      <c r="J88" s="254">
        <f>BK88</f>
        <v>0</v>
      </c>
      <c r="L88" s="246"/>
      <c r="M88" s="249"/>
      <c r="N88" s="273"/>
      <c r="O88" s="273"/>
      <c r="P88" s="274">
        <f>SUM(P89:P107)</f>
        <v>0</v>
      </c>
      <c r="Q88" s="273"/>
      <c r="R88" s="274">
        <f>SUM(R89:R107)</f>
        <v>6.0699999999999999E-3</v>
      </c>
      <c r="S88" s="273"/>
      <c r="T88" s="251">
        <f>SUM(T89:T107)</f>
        <v>0</v>
      </c>
      <c r="AR88" s="54" t="s">
        <v>77</v>
      </c>
      <c r="AT88" s="252" t="s">
        <v>66</v>
      </c>
      <c r="AU88" s="252" t="s">
        <v>75</v>
      </c>
      <c r="AY88" s="54" t="s">
        <v>155</v>
      </c>
      <c r="BK88" s="253">
        <f>SUM(BK89:BK107)</f>
        <v>0</v>
      </c>
    </row>
    <row r="89" spans="2:65" s="204" customFormat="1" ht="33" customHeight="1" x14ac:dyDescent="0.2">
      <c r="B89" s="203"/>
      <c r="C89" s="57" t="s">
        <v>75</v>
      </c>
      <c r="D89" s="57" t="s">
        <v>157</v>
      </c>
      <c r="E89" s="58" t="s">
        <v>1945</v>
      </c>
      <c r="F89" s="59" t="s">
        <v>1946</v>
      </c>
      <c r="G89" s="60" t="s">
        <v>257</v>
      </c>
      <c r="H89" s="61">
        <v>9</v>
      </c>
      <c r="I89" s="62"/>
      <c r="J89" s="61">
        <f>ROUND(I89*H89,2)</f>
        <v>0</v>
      </c>
      <c r="K89" s="59" t="s">
        <v>161</v>
      </c>
      <c r="L89" s="203"/>
      <c r="M89" s="255" t="s">
        <v>18</v>
      </c>
      <c r="N89" s="275" t="s">
        <v>38</v>
      </c>
      <c r="O89" s="276"/>
      <c r="P89" s="277">
        <f>O89*H89</f>
        <v>0</v>
      </c>
      <c r="Q89" s="277">
        <v>1.9000000000000001E-4</v>
      </c>
      <c r="R89" s="277">
        <f>Q89*H89</f>
        <v>1.7100000000000001E-3</v>
      </c>
      <c r="S89" s="277">
        <v>0</v>
      </c>
      <c r="T89" s="63">
        <f>S89*H89</f>
        <v>0</v>
      </c>
      <c r="AR89" s="258" t="s">
        <v>273</v>
      </c>
      <c r="AT89" s="258" t="s">
        <v>157</v>
      </c>
      <c r="AU89" s="258" t="s">
        <v>77</v>
      </c>
      <c r="AY89" s="200" t="s">
        <v>155</v>
      </c>
      <c r="BE89" s="259">
        <f>IF(N89="základní",J89,0)</f>
        <v>0</v>
      </c>
      <c r="BF89" s="259">
        <f>IF(N89="snížená",J89,0)</f>
        <v>0</v>
      </c>
      <c r="BG89" s="259">
        <f>IF(N89="zákl. přenesená",J89,0)</f>
        <v>0</v>
      </c>
      <c r="BH89" s="259">
        <f>IF(N89="sníž. přenesená",J89,0)</f>
        <v>0</v>
      </c>
      <c r="BI89" s="259">
        <f>IF(N89="nulová",J89,0)</f>
        <v>0</v>
      </c>
      <c r="BJ89" s="200" t="s">
        <v>75</v>
      </c>
      <c r="BK89" s="259">
        <f>ROUND(I89*H89,2)</f>
        <v>0</v>
      </c>
      <c r="BL89" s="200" t="s">
        <v>273</v>
      </c>
      <c r="BM89" s="258" t="s">
        <v>1947</v>
      </c>
    </row>
    <row r="90" spans="2:65" s="204" customFormat="1" ht="39" x14ac:dyDescent="0.2">
      <c r="B90" s="203"/>
      <c r="D90" s="64" t="s">
        <v>164</v>
      </c>
      <c r="F90" s="65" t="s">
        <v>1948</v>
      </c>
      <c r="I90" s="197"/>
      <c r="L90" s="203"/>
      <c r="M90" s="260"/>
      <c r="N90" s="276"/>
      <c r="O90" s="276"/>
      <c r="P90" s="276"/>
      <c r="Q90" s="276"/>
      <c r="R90" s="276"/>
      <c r="S90" s="276"/>
      <c r="T90" s="213"/>
      <c r="AT90" s="200" t="s">
        <v>164</v>
      </c>
      <c r="AU90" s="200" t="s">
        <v>77</v>
      </c>
    </row>
    <row r="91" spans="2:65" s="204" customFormat="1" x14ac:dyDescent="0.2">
      <c r="B91" s="203"/>
      <c r="D91" s="66" t="s">
        <v>166</v>
      </c>
      <c r="F91" s="67" t="s">
        <v>1949</v>
      </c>
      <c r="I91" s="197"/>
      <c r="L91" s="203"/>
      <c r="M91" s="260"/>
      <c r="N91" s="276"/>
      <c r="O91" s="276"/>
      <c r="P91" s="276"/>
      <c r="Q91" s="276"/>
      <c r="R91" s="276"/>
      <c r="S91" s="276"/>
      <c r="T91" s="213"/>
      <c r="AT91" s="200" t="s">
        <v>166</v>
      </c>
      <c r="AU91" s="200" t="s">
        <v>77</v>
      </c>
    </row>
    <row r="92" spans="2:65" s="69" customFormat="1" x14ac:dyDescent="0.2">
      <c r="B92" s="68"/>
      <c r="D92" s="64" t="s">
        <v>168</v>
      </c>
      <c r="E92" s="70" t="s">
        <v>18</v>
      </c>
      <c r="F92" s="71" t="s">
        <v>1950</v>
      </c>
      <c r="H92" s="70" t="s">
        <v>18</v>
      </c>
      <c r="I92" s="72"/>
      <c r="L92" s="68"/>
      <c r="M92" s="73"/>
      <c r="N92" s="278"/>
      <c r="O92" s="278"/>
      <c r="P92" s="278"/>
      <c r="Q92" s="278"/>
      <c r="R92" s="278"/>
      <c r="S92" s="278"/>
      <c r="T92" s="74"/>
      <c r="AT92" s="70" t="s">
        <v>168</v>
      </c>
      <c r="AU92" s="70" t="s">
        <v>77</v>
      </c>
      <c r="AV92" s="69" t="s">
        <v>75</v>
      </c>
      <c r="AW92" s="69" t="s">
        <v>29</v>
      </c>
      <c r="AX92" s="69" t="s">
        <v>67</v>
      </c>
      <c r="AY92" s="70" t="s">
        <v>155</v>
      </c>
    </row>
    <row r="93" spans="2:65" s="69" customFormat="1" x14ac:dyDescent="0.2">
      <c r="B93" s="68"/>
      <c r="D93" s="64" t="s">
        <v>168</v>
      </c>
      <c r="E93" s="70" t="s">
        <v>18</v>
      </c>
      <c r="F93" s="71" t="s">
        <v>1951</v>
      </c>
      <c r="H93" s="70" t="s">
        <v>18</v>
      </c>
      <c r="I93" s="72"/>
      <c r="L93" s="68"/>
      <c r="M93" s="73"/>
      <c r="N93" s="278"/>
      <c r="O93" s="278"/>
      <c r="P93" s="278"/>
      <c r="Q93" s="278"/>
      <c r="R93" s="278"/>
      <c r="S93" s="278"/>
      <c r="T93" s="74"/>
      <c r="AT93" s="70" t="s">
        <v>168</v>
      </c>
      <c r="AU93" s="70" t="s">
        <v>77</v>
      </c>
      <c r="AV93" s="69" t="s">
        <v>75</v>
      </c>
      <c r="AW93" s="69" t="s">
        <v>29</v>
      </c>
      <c r="AX93" s="69" t="s">
        <v>67</v>
      </c>
      <c r="AY93" s="70" t="s">
        <v>155</v>
      </c>
    </row>
    <row r="94" spans="2:65" s="76" customFormat="1" x14ac:dyDescent="0.2">
      <c r="B94" s="75"/>
      <c r="D94" s="64" t="s">
        <v>168</v>
      </c>
      <c r="E94" s="77" t="s">
        <v>18</v>
      </c>
      <c r="F94" s="78" t="s">
        <v>1952</v>
      </c>
      <c r="H94" s="79">
        <v>9</v>
      </c>
      <c r="I94" s="80"/>
      <c r="L94" s="75"/>
      <c r="M94" s="81"/>
      <c r="N94" s="279"/>
      <c r="O94" s="279"/>
      <c r="P94" s="279"/>
      <c r="Q94" s="279"/>
      <c r="R94" s="279"/>
      <c r="S94" s="279"/>
      <c r="T94" s="82"/>
      <c r="AT94" s="77" t="s">
        <v>168</v>
      </c>
      <c r="AU94" s="77" t="s">
        <v>77</v>
      </c>
      <c r="AV94" s="76" t="s">
        <v>77</v>
      </c>
      <c r="AW94" s="76" t="s">
        <v>29</v>
      </c>
      <c r="AX94" s="76" t="s">
        <v>75</v>
      </c>
      <c r="AY94" s="77" t="s">
        <v>155</v>
      </c>
    </row>
    <row r="95" spans="2:65" s="204" customFormat="1" ht="33" customHeight="1" x14ac:dyDescent="0.2">
      <c r="B95" s="203"/>
      <c r="C95" s="57" t="s">
        <v>77</v>
      </c>
      <c r="D95" s="57" t="s">
        <v>157</v>
      </c>
      <c r="E95" s="58" t="s">
        <v>1953</v>
      </c>
      <c r="F95" s="59" t="s">
        <v>1954</v>
      </c>
      <c r="G95" s="60" t="s">
        <v>257</v>
      </c>
      <c r="H95" s="61">
        <v>1</v>
      </c>
      <c r="I95" s="62"/>
      <c r="J95" s="61">
        <f>ROUND(I95*H95,2)</f>
        <v>0</v>
      </c>
      <c r="K95" s="59" t="s">
        <v>161</v>
      </c>
      <c r="L95" s="203"/>
      <c r="M95" s="255" t="s">
        <v>18</v>
      </c>
      <c r="N95" s="275" t="s">
        <v>38</v>
      </c>
      <c r="O95" s="276"/>
      <c r="P95" s="277">
        <f>O95*H95</f>
        <v>0</v>
      </c>
      <c r="Q95" s="277">
        <v>2.9E-4</v>
      </c>
      <c r="R95" s="277">
        <f>Q95*H95</f>
        <v>2.9E-4</v>
      </c>
      <c r="S95" s="277">
        <v>0</v>
      </c>
      <c r="T95" s="63">
        <f>S95*H95</f>
        <v>0</v>
      </c>
      <c r="AR95" s="258" t="s">
        <v>273</v>
      </c>
      <c r="AT95" s="258" t="s">
        <v>157</v>
      </c>
      <c r="AU95" s="258" t="s">
        <v>77</v>
      </c>
      <c r="AY95" s="200" t="s">
        <v>155</v>
      </c>
      <c r="BE95" s="259">
        <f>IF(N95="základní",J95,0)</f>
        <v>0</v>
      </c>
      <c r="BF95" s="259">
        <f>IF(N95="snížená",J95,0)</f>
        <v>0</v>
      </c>
      <c r="BG95" s="259">
        <f>IF(N95="zákl. přenesená",J95,0)</f>
        <v>0</v>
      </c>
      <c r="BH95" s="259">
        <f>IF(N95="sníž. přenesená",J95,0)</f>
        <v>0</v>
      </c>
      <c r="BI95" s="259">
        <f>IF(N95="nulová",J95,0)</f>
        <v>0</v>
      </c>
      <c r="BJ95" s="200" t="s">
        <v>75</v>
      </c>
      <c r="BK95" s="259">
        <f>ROUND(I95*H95,2)</f>
        <v>0</v>
      </c>
      <c r="BL95" s="200" t="s">
        <v>273</v>
      </c>
      <c r="BM95" s="258" t="s">
        <v>1955</v>
      </c>
    </row>
    <row r="96" spans="2:65" s="204" customFormat="1" ht="39" x14ac:dyDescent="0.2">
      <c r="B96" s="203"/>
      <c r="D96" s="64" t="s">
        <v>164</v>
      </c>
      <c r="F96" s="65" t="s">
        <v>1956</v>
      </c>
      <c r="I96" s="197"/>
      <c r="L96" s="203"/>
      <c r="M96" s="260"/>
      <c r="N96" s="276"/>
      <c r="O96" s="276"/>
      <c r="P96" s="276"/>
      <c r="Q96" s="276"/>
      <c r="R96" s="276"/>
      <c r="S96" s="276"/>
      <c r="T96" s="213"/>
      <c r="AT96" s="200" t="s">
        <v>164</v>
      </c>
      <c r="AU96" s="200" t="s">
        <v>77</v>
      </c>
    </row>
    <row r="97" spans="2:65" s="204" customFormat="1" x14ac:dyDescent="0.2">
      <c r="B97" s="203"/>
      <c r="D97" s="66" t="s">
        <v>166</v>
      </c>
      <c r="F97" s="67" t="s">
        <v>1957</v>
      </c>
      <c r="I97" s="197"/>
      <c r="L97" s="203"/>
      <c r="M97" s="260"/>
      <c r="N97" s="276"/>
      <c r="O97" s="276"/>
      <c r="P97" s="276"/>
      <c r="Q97" s="276"/>
      <c r="R97" s="276"/>
      <c r="S97" s="276"/>
      <c r="T97" s="213"/>
      <c r="AT97" s="200" t="s">
        <v>166</v>
      </c>
      <c r="AU97" s="200" t="s">
        <v>77</v>
      </c>
    </row>
    <row r="98" spans="2:65" s="69" customFormat="1" x14ac:dyDescent="0.2">
      <c r="B98" s="68"/>
      <c r="D98" s="64" t="s">
        <v>168</v>
      </c>
      <c r="E98" s="70" t="s">
        <v>18</v>
      </c>
      <c r="F98" s="71" t="s">
        <v>1950</v>
      </c>
      <c r="H98" s="70" t="s">
        <v>18</v>
      </c>
      <c r="I98" s="72"/>
      <c r="L98" s="68"/>
      <c r="M98" s="73"/>
      <c r="N98" s="278"/>
      <c r="O98" s="278"/>
      <c r="P98" s="278"/>
      <c r="Q98" s="278"/>
      <c r="R98" s="278"/>
      <c r="S98" s="278"/>
      <c r="T98" s="74"/>
      <c r="AT98" s="70" t="s">
        <v>168</v>
      </c>
      <c r="AU98" s="70" t="s">
        <v>77</v>
      </c>
      <c r="AV98" s="69" t="s">
        <v>75</v>
      </c>
      <c r="AW98" s="69" t="s">
        <v>29</v>
      </c>
      <c r="AX98" s="69" t="s">
        <v>67</v>
      </c>
      <c r="AY98" s="70" t="s">
        <v>155</v>
      </c>
    </row>
    <row r="99" spans="2:65" s="69" customFormat="1" x14ac:dyDescent="0.2">
      <c r="B99" s="68"/>
      <c r="D99" s="64" t="s">
        <v>168</v>
      </c>
      <c r="E99" s="70" t="s">
        <v>18</v>
      </c>
      <c r="F99" s="71" t="s">
        <v>1958</v>
      </c>
      <c r="H99" s="70" t="s">
        <v>18</v>
      </c>
      <c r="I99" s="72"/>
      <c r="L99" s="68"/>
      <c r="M99" s="73"/>
      <c r="N99" s="278"/>
      <c r="O99" s="278"/>
      <c r="P99" s="278"/>
      <c r="Q99" s="278"/>
      <c r="R99" s="278"/>
      <c r="S99" s="278"/>
      <c r="T99" s="74"/>
      <c r="AT99" s="70" t="s">
        <v>168</v>
      </c>
      <c r="AU99" s="70" t="s">
        <v>77</v>
      </c>
      <c r="AV99" s="69" t="s">
        <v>75</v>
      </c>
      <c r="AW99" s="69" t="s">
        <v>29</v>
      </c>
      <c r="AX99" s="69" t="s">
        <v>67</v>
      </c>
      <c r="AY99" s="70" t="s">
        <v>155</v>
      </c>
    </row>
    <row r="100" spans="2:65" s="76" customFormat="1" x14ac:dyDescent="0.2">
      <c r="B100" s="75"/>
      <c r="D100" s="64" t="s">
        <v>168</v>
      </c>
      <c r="E100" s="77" t="s">
        <v>18</v>
      </c>
      <c r="F100" s="78" t="s">
        <v>1959</v>
      </c>
      <c r="H100" s="79">
        <v>1</v>
      </c>
      <c r="I100" s="80"/>
      <c r="L100" s="75"/>
      <c r="M100" s="81"/>
      <c r="N100" s="279"/>
      <c r="O100" s="279"/>
      <c r="P100" s="279"/>
      <c r="Q100" s="279"/>
      <c r="R100" s="279"/>
      <c r="S100" s="279"/>
      <c r="T100" s="82"/>
      <c r="AT100" s="77" t="s">
        <v>168</v>
      </c>
      <c r="AU100" s="77" t="s">
        <v>77</v>
      </c>
      <c r="AV100" s="76" t="s">
        <v>77</v>
      </c>
      <c r="AW100" s="76" t="s">
        <v>29</v>
      </c>
      <c r="AX100" s="76" t="s">
        <v>75</v>
      </c>
      <c r="AY100" s="77" t="s">
        <v>155</v>
      </c>
    </row>
    <row r="101" spans="2:65" s="204" customFormat="1" ht="24.2" customHeight="1" x14ac:dyDescent="0.2">
      <c r="B101" s="203"/>
      <c r="C101" s="91" t="s">
        <v>179</v>
      </c>
      <c r="D101" s="91" t="s">
        <v>487</v>
      </c>
      <c r="E101" s="92" t="s">
        <v>1960</v>
      </c>
      <c r="F101" s="93" t="s">
        <v>1961</v>
      </c>
      <c r="G101" s="94" t="s">
        <v>257</v>
      </c>
      <c r="H101" s="95">
        <v>11</v>
      </c>
      <c r="I101" s="96"/>
      <c r="J101" s="95">
        <f>ROUND(I101*H101,2)</f>
        <v>0</v>
      </c>
      <c r="K101" s="93" t="s">
        <v>18</v>
      </c>
      <c r="L101" s="261"/>
      <c r="M101" s="262" t="s">
        <v>18</v>
      </c>
      <c r="N101" s="280" t="s">
        <v>38</v>
      </c>
      <c r="O101" s="276"/>
      <c r="P101" s="277">
        <f>O101*H101</f>
        <v>0</v>
      </c>
      <c r="Q101" s="277">
        <v>3.6999999999999999E-4</v>
      </c>
      <c r="R101" s="277">
        <f>Q101*H101</f>
        <v>4.0699999999999998E-3</v>
      </c>
      <c r="S101" s="277">
        <v>0</v>
      </c>
      <c r="T101" s="63">
        <f>S101*H101</f>
        <v>0</v>
      </c>
      <c r="AR101" s="258" t="s">
        <v>413</v>
      </c>
      <c r="AT101" s="258" t="s">
        <v>487</v>
      </c>
      <c r="AU101" s="258" t="s">
        <v>77</v>
      </c>
      <c r="AY101" s="200" t="s">
        <v>155</v>
      </c>
      <c r="BE101" s="259">
        <f>IF(N101="základní",J101,0)</f>
        <v>0</v>
      </c>
      <c r="BF101" s="259">
        <f>IF(N101="snížená",J101,0)</f>
        <v>0</v>
      </c>
      <c r="BG101" s="259">
        <f>IF(N101="zákl. přenesená",J101,0)</f>
        <v>0</v>
      </c>
      <c r="BH101" s="259">
        <f>IF(N101="sníž. přenesená",J101,0)</f>
        <v>0</v>
      </c>
      <c r="BI101" s="259">
        <f>IF(N101="nulová",J101,0)</f>
        <v>0</v>
      </c>
      <c r="BJ101" s="200" t="s">
        <v>75</v>
      </c>
      <c r="BK101" s="259">
        <f>ROUND(I101*H101,2)</f>
        <v>0</v>
      </c>
      <c r="BL101" s="200" t="s">
        <v>273</v>
      </c>
      <c r="BM101" s="258" t="s">
        <v>1962</v>
      </c>
    </row>
    <row r="102" spans="2:65" s="204" customFormat="1" ht="19.5" x14ac:dyDescent="0.2">
      <c r="B102" s="203"/>
      <c r="D102" s="64" t="s">
        <v>164</v>
      </c>
      <c r="F102" s="65" t="s">
        <v>1961</v>
      </c>
      <c r="I102" s="197"/>
      <c r="L102" s="203"/>
      <c r="M102" s="260"/>
      <c r="N102" s="276"/>
      <c r="O102" s="276"/>
      <c r="P102" s="276"/>
      <c r="Q102" s="276"/>
      <c r="R102" s="276"/>
      <c r="S102" s="276"/>
      <c r="T102" s="213"/>
      <c r="AT102" s="200" t="s">
        <v>164</v>
      </c>
      <c r="AU102" s="200" t="s">
        <v>77</v>
      </c>
    </row>
    <row r="103" spans="2:65" s="69" customFormat="1" x14ac:dyDescent="0.2">
      <c r="B103" s="68"/>
      <c r="D103" s="64" t="s">
        <v>168</v>
      </c>
      <c r="E103" s="70" t="s">
        <v>18</v>
      </c>
      <c r="F103" s="71" t="s">
        <v>1950</v>
      </c>
      <c r="H103" s="70" t="s">
        <v>18</v>
      </c>
      <c r="I103" s="72"/>
      <c r="L103" s="68"/>
      <c r="M103" s="73"/>
      <c r="N103" s="278"/>
      <c r="O103" s="278"/>
      <c r="P103" s="278"/>
      <c r="Q103" s="278"/>
      <c r="R103" s="278"/>
      <c r="S103" s="278"/>
      <c r="T103" s="74"/>
      <c r="AT103" s="70" t="s">
        <v>168</v>
      </c>
      <c r="AU103" s="70" t="s">
        <v>77</v>
      </c>
      <c r="AV103" s="69" t="s">
        <v>75</v>
      </c>
      <c r="AW103" s="69" t="s">
        <v>29</v>
      </c>
      <c r="AX103" s="69" t="s">
        <v>67</v>
      </c>
      <c r="AY103" s="70" t="s">
        <v>155</v>
      </c>
    </row>
    <row r="104" spans="2:65" s="76" customFormat="1" x14ac:dyDescent="0.2">
      <c r="B104" s="75"/>
      <c r="D104" s="64" t="s">
        <v>168</v>
      </c>
      <c r="E104" s="77" t="s">
        <v>18</v>
      </c>
      <c r="F104" s="78" t="s">
        <v>1963</v>
      </c>
      <c r="H104" s="79">
        <v>11</v>
      </c>
      <c r="I104" s="80"/>
      <c r="L104" s="75"/>
      <c r="M104" s="81"/>
      <c r="N104" s="279"/>
      <c r="O104" s="279"/>
      <c r="P104" s="279"/>
      <c r="Q104" s="279"/>
      <c r="R104" s="279"/>
      <c r="S104" s="279"/>
      <c r="T104" s="82"/>
      <c r="AT104" s="77" t="s">
        <v>168</v>
      </c>
      <c r="AU104" s="77" t="s">
        <v>77</v>
      </c>
      <c r="AV104" s="76" t="s">
        <v>77</v>
      </c>
      <c r="AW104" s="76" t="s">
        <v>29</v>
      </c>
      <c r="AX104" s="76" t="s">
        <v>75</v>
      </c>
      <c r="AY104" s="77" t="s">
        <v>155</v>
      </c>
    </row>
    <row r="105" spans="2:65" s="204" customFormat="1" ht="24.2" customHeight="1" x14ac:dyDescent="0.2">
      <c r="B105" s="203"/>
      <c r="C105" s="57" t="s">
        <v>162</v>
      </c>
      <c r="D105" s="57" t="s">
        <v>157</v>
      </c>
      <c r="E105" s="58" t="s">
        <v>1286</v>
      </c>
      <c r="F105" s="59" t="s">
        <v>1287</v>
      </c>
      <c r="G105" s="60" t="s">
        <v>209</v>
      </c>
      <c r="H105" s="61">
        <v>0.01</v>
      </c>
      <c r="I105" s="62"/>
      <c r="J105" s="61">
        <f>ROUND(I105*H105,2)</f>
        <v>0</v>
      </c>
      <c r="K105" s="59" t="s">
        <v>161</v>
      </c>
      <c r="L105" s="203"/>
      <c r="M105" s="255" t="s">
        <v>18</v>
      </c>
      <c r="N105" s="275" t="s">
        <v>38</v>
      </c>
      <c r="O105" s="276"/>
      <c r="P105" s="277">
        <f>O105*H105</f>
        <v>0</v>
      </c>
      <c r="Q105" s="277">
        <v>0</v>
      </c>
      <c r="R105" s="277">
        <f>Q105*H105</f>
        <v>0</v>
      </c>
      <c r="S105" s="277">
        <v>0</v>
      </c>
      <c r="T105" s="63">
        <f>S105*H105</f>
        <v>0</v>
      </c>
      <c r="AR105" s="258" t="s">
        <v>273</v>
      </c>
      <c r="AT105" s="258" t="s">
        <v>157</v>
      </c>
      <c r="AU105" s="258" t="s">
        <v>77</v>
      </c>
      <c r="AY105" s="200" t="s">
        <v>155</v>
      </c>
      <c r="BE105" s="259">
        <f>IF(N105="základní",J105,0)</f>
        <v>0</v>
      </c>
      <c r="BF105" s="259">
        <f>IF(N105="snížená",J105,0)</f>
        <v>0</v>
      </c>
      <c r="BG105" s="259">
        <f>IF(N105="zákl. přenesená",J105,0)</f>
        <v>0</v>
      </c>
      <c r="BH105" s="259">
        <f>IF(N105="sníž. přenesená",J105,0)</f>
        <v>0</v>
      </c>
      <c r="BI105" s="259">
        <f>IF(N105="nulová",J105,0)</f>
        <v>0</v>
      </c>
      <c r="BJ105" s="200" t="s">
        <v>75</v>
      </c>
      <c r="BK105" s="259">
        <f>ROUND(I105*H105,2)</f>
        <v>0</v>
      </c>
      <c r="BL105" s="200" t="s">
        <v>273</v>
      </c>
      <c r="BM105" s="258" t="s">
        <v>1964</v>
      </c>
    </row>
    <row r="106" spans="2:65" s="204" customFormat="1" ht="29.25" x14ac:dyDescent="0.2">
      <c r="B106" s="203"/>
      <c r="D106" s="64" t="s">
        <v>164</v>
      </c>
      <c r="F106" s="65" t="s">
        <v>1289</v>
      </c>
      <c r="I106" s="197"/>
      <c r="L106" s="203"/>
      <c r="M106" s="260"/>
      <c r="N106" s="276"/>
      <c r="O106" s="276"/>
      <c r="P106" s="276"/>
      <c r="Q106" s="276"/>
      <c r="R106" s="276"/>
      <c r="S106" s="276"/>
      <c r="T106" s="213"/>
      <c r="AT106" s="200" t="s">
        <v>164</v>
      </c>
      <c r="AU106" s="200" t="s">
        <v>77</v>
      </c>
    </row>
    <row r="107" spans="2:65" s="204" customFormat="1" x14ac:dyDescent="0.2">
      <c r="B107" s="203"/>
      <c r="D107" s="66" t="s">
        <v>166</v>
      </c>
      <c r="F107" s="67" t="s">
        <v>1290</v>
      </c>
      <c r="I107" s="197"/>
      <c r="L107" s="203"/>
      <c r="M107" s="260"/>
      <c r="N107" s="276"/>
      <c r="O107" s="276"/>
      <c r="P107" s="276"/>
      <c r="Q107" s="276"/>
      <c r="R107" s="276"/>
      <c r="S107" s="276"/>
      <c r="T107" s="213"/>
      <c r="AT107" s="200" t="s">
        <v>166</v>
      </c>
      <c r="AU107" s="200" t="s">
        <v>77</v>
      </c>
    </row>
    <row r="108" spans="2:65" s="247" customFormat="1" ht="22.9" customHeight="1" x14ac:dyDescent="0.2">
      <c r="B108" s="246"/>
      <c r="D108" s="54" t="s">
        <v>66</v>
      </c>
      <c r="E108" s="56" t="s">
        <v>1965</v>
      </c>
      <c r="F108" s="56" t="s">
        <v>1966</v>
      </c>
      <c r="I108" s="196"/>
      <c r="J108" s="254">
        <f>BK108</f>
        <v>0</v>
      </c>
      <c r="L108" s="246"/>
      <c r="M108" s="249"/>
      <c r="N108" s="273"/>
      <c r="O108" s="273"/>
      <c r="P108" s="274">
        <f>SUM(P109:P114)</f>
        <v>0</v>
      </c>
      <c r="Q108" s="273"/>
      <c r="R108" s="274">
        <f>SUM(R109:R114)</f>
        <v>0.13972800000000002</v>
      </c>
      <c r="S108" s="273"/>
      <c r="T108" s="251">
        <f>SUM(T109:T114)</f>
        <v>0</v>
      </c>
      <c r="AR108" s="54" t="s">
        <v>77</v>
      </c>
      <c r="AT108" s="252" t="s">
        <v>66</v>
      </c>
      <c r="AU108" s="252" t="s">
        <v>75</v>
      </c>
      <c r="AY108" s="54" t="s">
        <v>155</v>
      </c>
      <c r="BK108" s="253">
        <f>SUM(BK109:BK114)</f>
        <v>0</v>
      </c>
    </row>
    <row r="109" spans="2:65" s="204" customFormat="1" ht="24.2" customHeight="1" x14ac:dyDescent="0.2">
      <c r="B109" s="203"/>
      <c r="C109" s="57" t="s">
        <v>192</v>
      </c>
      <c r="D109" s="57" t="s">
        <v>157</v>
      </c>
      <c r="E109" s="58" t="s">
        <v>1967</v>
      </c>
      <c r="F109" s="59" t="s">
        <v>1968</v>
      </c>
      <c r="G109" s="60" t="s">
        <v>257</v>
      </c>
      <c r="H109" s="61">
        <v>49.2</v>
      </c>
      <c r="I109" s="62"/>
      <c r="J109" s="61">
        <f>ROUND(I109*H109,2)</f>
        <v>0</v>
      </c>
      <c r="K109" s="59" t="s">
        <v>161</v>
      </c>
      <c r="L109" s="203"/>
      <c r="M109" s="255" t="s">
        <v>18</v>
      </c>
      <c r="N109" s="275" t="s">
        <v>38</v>
      </c>
      <c r="O109" s="276"/>
      <c r="P109" s="277">
        <f>O109*H109</f>
        <v>0</v>
      </c>
      <c r="Q109" s="277">
        <v>2.8400000000000001E-3</v>
      </c>
      <c r="R109" s="277">
        <f>Q109*H109</f>
        <v>0.13972800000000002</v>
      </c>
      <c r="S109" s="277">
        <v>0</v>
      </c>
      <c r="T109" s="63">
        <f>S109*H109</f>
        <v>0</v>
      </c>
      <c r="AR109" s="258" t="s">
        <v>273</v>
      </c>
      <c r="AT109" s="258" t="s">
        <v>157</v>
      </c>
      <c r="AU109" s="258" t="s">
        <v>77</v>
      </c>
      <c r="AY109" s="200" t="s">
        <v>155</v>
      </c>
      <c r="BE109" s="259">
        <f>IF(N109="základní",J109,0)</f>
        <v>0</v>
      </c>
      <c r="BF109" s="259">
        <f>IF(N109="snížená",J109,0)</f>
        <v>0</v>
      </c>
      <c r="BG109" s="259">
        <f>IF(N109="zákl. přenesená",J109,0)</f>
        <v>0</v>
      </c>
      <c r="BH109" s="259">
        <f>IF(N109="sníž. přenesená",J109,0)</f>
        <v>0</v>
      </c>
      <c r="BI109" s="259">
        <f>IF(N109="nulová",J109,0)</f>
        <v>0</v>
      </c>
      <c r="BJ109" s="200" t="s">
        <v>75</v>
      </c>
      <c r="BK109" s="259">
        <f>ROUND(I109*H109,2)</f>
        <v>0</v>
      </c>
      <c r="BL109" s="200" t="s">
        <v>273</v>
      </c>
      <c r="BM109" s="258" t="s">
        <v>1969</v>
      </c>
    </row>
    <row r="110" spans="2:65" s="204" customFormat="1" ht="29.25" x14ac:dyDescent="0.2">
      <c r="B110" s="203"/>
      <c r="D110" s="64" t="s">
        <v>164</v>
      </c>
      <c r="F110" s="65" t="s">
        <v>1970</v>
      </c>
      <c r="I110" s="197"/>
      <c r="L110" s="203"/>
      <c r="M110" s="260"/>
      <c r="N110" s="276"/>
      <c r="O110" s="276"/>
      <c r="P110" s="276"/>
      <c r="Q110" s="276"/>
      <c r="R110" s="276"/>
      <c r="S110" s="276"/>
      <c r="T110" s="213"/>
      <c r="AT110" s="200" t="s">
        <v>164</v>
      </c>
      <c r="AU110" s="200" t="s">
        <v>77</v>
      </c>
    </row>
    <row r="111" spans="2:65" s="204" customFormat="1" x14ac:dyDescent="0.2">
      <c r="B111" s="203"/>
      <c r="D111" s="66" t="s">
        <v>166</v>
      </c>
      <c r="F111" s="67" t="s">
        <v>1971</v>
      </c>
      <c r="I111" s="197"/>
      <c r="L111" s="203"/>
      <c r="M111" s="260"/>
      <c r="N111" s="276"/>
      <c r="O111" s="276"/>
      <c r="P111" s="276"/>
      <c r="Q111" s="276"/>
      <c r="R111" s="276"/>
      <c r="S111" s="276"/>
      <c r="T111" s="213"/>
      <c r="AT111" s="200" t="s">
        <v>166</v>
      </c>
      <c r="AU111" s="200" t="s">
        <v>77</v>
      </c>
    </row>
    <row r="112" spans="2:65" s="204" customFormat="1" ht="24.2" customHeight="1" x14ac:dyDescent="0.2">
      <c r="B112" s="203"/>
      <c r="C112" s="57" t="s">
        <v>200</v>
      </c>
      <c r="D112" s="57" t="s">
        <v>157</v>
      </c>
      <c r="E112" s="58" t="s">
        <v>1972</v>
      </c>
      <c r="F112" s="59" t="s">
        <v>1973</v>
      </c>
      <c r="G112" s="60" t="s">
        <v>209</v>
      </c>
      <c r="H112" s="61">
        <v>0.14000000000000001</v>
      </c>
      <c r="I112" s="62"/>
      <c r="J112" s="61">
        <f>ROUND(I112*H112,2)</f>
        <v>0</v>
      </c>
      <c r="K112" s="59" t="s">
        <v>161</v>
      </c>
      <c r="L112" s="203"/>
      <c r="M112" s="255" t="s">
        <v>18</v>
      </c>
      <c r="N112" s="275" t="s">
        <v>38</v>
      </c>
      <c r="O112" s="276"/>
      <c r="P112" s="277">
        <f>O112*H112</f>
        <v>0</v>
      </c>
      <c r="Q112" s="277">
        <v>0</v>
      </c>
      <c r="R112" s="277">
        <f>Q112*H112</f>
        <v>0</v>
      </c>
      <c r="S112" s="277">
        <v>0</v>
      </c>
      <c r="T112" s="63">
        <f>S112*H112</f>
        <v>0</v>
      </c>
      <c r="AR112" s="258" t="s">
        <v>273</v>
      </c>
      <c r="AT112" s="258" t="s">
        <v>157</v>
      </c>
      <c r="AU112" s="258" t="s">
        <v>77</v>
      </c>
      <c r="AY112" s="200" t="s">
        <v>155</v>
      </c>
      <c r="BE112" s="259">
        <f>IF(N112="základní",J112,0)</f>
        <v>0</v>
      </c>
      <c r="BF112" s="259">
        <f>IF(N112="snížená",J112,0)</f>
        <v>0</v>
      </c>
      <c r="BG112" s="259">
        <f>IF(N112="zákl. přenesená",J112,0)</f>
        <v>0</v>
      </c>
      <c r="BH112" s="259">
        <f>IF(N112="sníž. přenesená",J112,0)</f>
        <v>0</v>
      </c>
      <c r="BI112" s="259">
        <f>IF(N112="nulová",J112,0)</f>
        <v>0</v>
      </c>
      <c r="BJ112" s="200" t="s">
        <v>75</v>
      </c>
      <c r="BK112" s="259">
        <f>ROUND(I112*H112,2)</f>
        <v>0</v>
      </c>
      <c r="BL112" s="200" t="s">
        <v>273</v>
      </c>
      <c r="BM112" s="258" t="s">
        <v>1974</v>
      </c>
    </row>
    <row r="113" spans="2:65" s="204" customFormat="1" ht="29.25" x14ac:dyDescent="0.2">
      <c r="B113" s="203"/>
      <c r="D113" s="64" t="s">
        <v>164</v>
      </c>
      <c r="F113" s="65" t="s">
        <v>1975</v>
      </c>
      <c r="I113" s="197"/>
      <c r="L113" s="203"/>
      <c r="M113" s="260"/>
      <c r="N113" s="276"/>
      <c r="O113" s="276"/>
      <c r="P113" s="276"/>
      <c r="Q113" s="276"/>
      <c r="R113" s="276"/>
      <c r="S113" s="276"/>
      <c r="T113" s="213"/>
      <c r="AT113" s="200" t="s">
        <v>164</v>
      </c>
      <c r="AU113" s="200" t="s">
        <v>77</v>
      </c>
    </row>
    <row r="114" spans="2:65" s="204" customFormat="1" x14ac:dyDescent="0.2">
      <c r="B114" s="203"/>
      <c r="D114" s="66" t="s">
        <v>166</v>
      </c>
      <c r="F114" s="67" t="s">
        <v>1976</v>
      </c>
      <c r="I114" s="197"/>
      <c r="L114" s="203"/>
      <c r="M114" s="260"/>
      <c r="N114" s="276"/>
      <c r="O114" s="276"/>
      <c r="P114" s="276"/>
      <c r="Q114" s="276"/>
      <c r="R114" s="276"/>
      <c r="S114" s="276"/>
      <c r="T114" s="213"/>
      <c r="AT114" s="200" t="s">
        <v>166</v>
      </c>
      <c r="AU114" s="200" t="s">
        <v>77</v>
      </c>
    </row>
    <row r="115" spans="2:65" s="247" customFormat="1" ht="22.9" customHeight="1" x14ac:dyDescent="0.2">
      <c r="B115" s="246"/>
      <c r="D115" s="54" t="s">
        <v>66</v>
      </c>
      <c r="E115" s="56" t="s">
        <v>1977</v>
      </c>
      <c r="F115" s="56" t="s">
        <v>1978</v>
      </c>
      <c r="I115" s="196"/>
      <c r="J115" s="254">
        <f>BK115</f>
        <v>0</v>
      </c>
      <c r="L115" s="246"/>
      <c r="M115" s="249"/>
      <c r="N115" s="273"/>
      <c r="O115" s="273"/>
      <c r="P115" s="274">
        <f>SUM(P116:P134)</f>
        <v>0</v>
      </c>
      <c r="Q115" s="273"/>
      <c r="R115" s="274">
        <f>SUM(R116:R134)</f>
        <v>7.1399999999999996E-3</v>
      </c>
      <c r="S115" s="273"/>
      <c r="T115" s="251">
        <f>SUM(T116:T134)</f>
        <v>0</v>
      </c>
      <c r="AR115" s="54" t="s">
        <v>77</v>
      </c>
      <c r="AT115" s="252" t="s">
        <v>66</v>
      </c>
      <c r="AU115" s="252" t="s">
        <v>75</v>
      </c>
      <c r="AY115" s="54" t="s">
        <v>155</v>
      </c>
      <c r="BK115" s="253">
        <f>SUM(BK116:BK134)</f>
        <v>0</v>
      </c>
    </row>
    <row r="116" spans="2:65" s="204" customFormat="1" ht="24.2" customHeight="1" x14ac:dyDescent="0.2">
      <c r="B116" s="203"/>
      <c r="C116" s="57" t="s">
        <v>206</v>
      </c>
      <c r="D116" s="57" t="s">
        <v>157</v>
      </c>
      <c r="E116" s="58" t="s">
        <v>1979</v>
      </c>
      <c r="F116" s="59" t="s">
        <v>1980</v>
      </c>
      <c r="G116" s="60" t="s">
        <v>322</v>
      </c>
      <c r="H116" s="61">
        <v>2</v>
      </c>
      <c r="I116" s="62"/>
      <c r="J116" s="61">
        <f>ROUND(I116*H116,2)</f>
        <v>0</v>
      </c>
      <c r="K116" s="59" t="s">
        <v>18</v>
      </c>
      <c r="L116" s="203"/>
      <c r="M116" s="255" t="s">
        <v>18</v>
      </c>
      <c r="N116" s="275" t="s">
        <v>38</v>
      </c>
      <c r="O116" s="276"/>
      <c r="P116" s="277">
        <f>O116*H116</f>
        <v>0</v>
      </c>
      <c r="Q116" s="277">
        <v>5.0000000000000001E-4</v>
      </c>
      <c r="R116" s="277">
        <f>Q116*H116</f>
        <v>1E-3</v>
      </c>
      <c r="S116" s="277">
        <v>0</v>
      </c>
      <c r="T116" s="63">
        <f>S116*H116</f>
        <v>0</v>
      </c>
      <c r="AR116" s="258" t="s">
        <v>273</v>
      </c>
      <c r="AT116" s="258" t="s">
        <v>157</v>
      </c>
      <c r="AU116" s="258" t="s">
        <v>77</v>
      </c>
      <c r="AY116" s="200" t="s">
        <v>155</v>
      </c>
      <c r="BE116" s="259">
        <f>IF(N116="základní",J116,0)</f>
        <v>0</v>
      </c>
      <c r="BF116" s="259">
        <f>IF(N116="snížená",J116,0)</f>
        <v>0</v>
      </c>
      <c r="BG116" s="259">
        <f>IF(N116="zákl. přenesená",J116,0)</f>
        <v>0</v>
      </c>
      <c r="BH116" s="259">
        <f>IF(N116="sníž. přenesená",J116,0)</f>
        <v>0</v>
      </c>
      <c r="BI116" s="259">
        <f>IF(N116="nulová",J116,0)</f>
        <v>0</v>
      </c>
      <c r="BJ116" s="200" t="s">
        <v>75</v>
      </c>
      <c r="BK116" s="259">
        <f>ROUND(I116*H116,2)</f>
        <v>0</v>
      </c>
      <c r="BL116" s="200" t="s">
        <v>273</v>
      </c>
      <c r="BM116" s="258" t="s">
        <v>1981</v>
      </c>
    </row>
    <row r="117" spans="2:65" s="204" customFormat="1" x14ac:dyDescent="0.2">
      <c r="B117" s="203"/>
      <c r="D117" s="64" t="s">
        <v>164</v>
      </c>
      <c r="F117" s="65" t="s">
        <v>1982</v>
      </c>
      <c r="I117" s="197"/>
      <c r="L117" s="203"/>
      <c r="M117" s="260"/>
      <c r="N117" s="276"/>
      <c r="O117" s="276"/>
      <c r="P117" s="276"/>
      <c r="Q117" s="276"/>
      <c r="R117" s="276"/>
      <c r="S117" s="276"/>
      <c r="T117" s="213"/>
      <c r="AT117" s="200" t="s">
        <v>164</v>
      </c>
      <c r="AU117" s="200" t="s">
        <v>77</v>
      </c>
    </row>
    <row r="118" spans="2:65" s="204" customFormat="1" ht="21.75" customHeight="1" x14ac:dyDescent="0.2">
      <c r="B118" s="203"/>
      <c r="C118" s="57" t="s">
        <v>215</v>
      </c>
      <c r="D118" s="57" t="s">
        <v>157</v>
      </c>
      <c r="E118" s="58" t="s">
        <v>1983</v>
      </c>
      <c r="F118" s="59" t="s">
        <v>1984</v>
      </c>
      <c r="G118" s="60" t="s">
        <v>322</v>
      </c>
      <c r="H118" s="61">
        <v>2</v>
      </c>
      <c r="I118" s="62"/>
      <c r="J118" s="61">
        <f>ROUND(I118*H118,2)</f>
        <v>0</v>
      </c>
      <c r="K118" s="59" t="s">
        <v>18</v>
      </c>
      <c r="L118" s="203"/>
      <c r="M118" s="255" t="s">
        <v>18</v>
      </c>
      <c r="N118" s="275" t="s">
        <v>38</v>
      </c>
      <c r="O118" s="276"/>
      <c r="P118" s="277">
        <f>O118*H118</f>
        <v>0</v>
      </c>
      <c r="Q118" s="277">
        <v>2.2000000000000001E-4</v>
      </c>
      <c r="R118" s="277">
        <f>Q118*H118</f>
        <v>4.4000000000000002E-4</v>
      </c>
      <c r="S118" s="277">
        <v>0</v>
      </c>
      <c r="T118" s="63">
        <f>S118*H118</f>
        <v>0</v>
      </c>
      <c r="AR118" s="258" t="s">
        <v>273</v>
      </c>
      <c r="AT118" s="258" t="s">
        <v>157</v>
      </c>
      <c r="AU118" s="258" t="s">
        <v>77</v>
      </c>
      <c r="AY118" s="200" t="s">
        <v>155</v>
      </c>
      <c r="BE118" s="259">
        <f>IF(N118="základní",J118,0)</f>
        <v>0</v>
      </c>
      <c r="BF118" s="259">
        <f>IF(N118="snížená",J118,0)</f>
        <v>0</v>
      </c>
      <c r="BG118" s="259">
        <f>IF(N118="zákl. přenesená",J118,0)</f>
        <v>0</v>
      </c>
      <c r="BH118" s="259">
        <f>IF(N118="sníž. přenesená",J118,0)</f>
        <v>0</v>
      </c>
      <c r="BI118" s="259">
        <f>IF(N118="nulová",J118,0)</f>
        <v>0</v>
      </c>
      <c r="BJ118" s="200" t="s">
        <v>75</v>
      </c>
      <c r="BK118" s="259">
        <f>ROUND(I118*H118,2)</f>
        <v>0</v>
      </c>
      <c r="BL118" s="200" t="s">
        <v>273</v>
      </c>
      <c r="BM118" s="258" t="s">
        <v>1985</v>
      </c>
    </row>
    <row r="119" spans="2:65" s="204" customFormat="1" x14ac:dyDescent="0.2">
      <c r="B119" s="203"/>
      <c r="D119" s="64" t="s">
        <v>164</v>
      </c>
      <c r="F119" s="65" t="s">
        <v>1986</v>
      </c>
      <c r="I119" s="197"/>
      <c r="L119" s="203"/>
      <c r="M119" s="260"/>
      <c r="N119" s="276"/>
      <c r="O119" s="276"/>
      <c r="P119" s="276"/>
      <c r="Q119" s="276"/>
      <c r="R119" s="276"/>
      <c r="S119" s="276"/>
      <c r="T119" s="213"/>
      <c r="AT119" s="200" t="s">
        <v>164</v>
      </c>
      <c r="AU119" s="200" t="s">
        <v>77</v>
      </c>
    </row>
    <row r="120" spans="2:65" s="204" customFormat="1" ht="21.75" customHeight="1" x14ac:dyDescent="0.2">
      <c r="B120" s="203"/>
      <c r="C120" s="57" t="s">
        <v>224</v>
      </c>
      <c r="D120" s="57" t="s">
        <v>157</v>
      </c>
      <c r="E120" s="58" t="s">
        <v>1987</v>
      </c>
      <c r="F120" s="59" t="s">
        <v>1988</v>
      </c>
      <c r="G120" s="60" t="s">
        <v>322</v>
      </c>
      <c r="H120" s="61">
        <v>6</v>
      </c>
      <c r="I120" s="62"/>
      <c r="J120" s="61">
        <f>ROUND(I120*H120,2)</f>
        <v>0</v>
      </c>
      <c r="K120" s="59" t="s">
        <v>18</v>
      </c>
      <c r="L120" s="203"/>
      <c r="M120" s="255" t="s">
        <v>18</v>
      </c>
      <c r="N120" s="275" t="s">
        <v>38</v>
      </c>
      <c r="O120" s="276"/>
      <c r="P120" s="277">
        <f>O120*H120</f>
        <v>0</v>
      </c>
      <c r="Q120" s="277">
        <v>3.5E-4</v>
      </c>
      <c r="R120" s="277">
        <f>Q120*H120</f>
        <v>2.0999999999999999E-3</v>
      </c>
      <c r="S120" s="277">
        <v>0</v>
      </c>
      <c r="T120" s="63">
        <f>S120*H120</f>
        <v>0</v>
      </c>
      <c r="AR120" s="258" t="s">
        <v>273</v>
      </c>
      <c r="AT120" s="258" t="s">
        <v>157</v>
      </c>
      <c r="AU120" s="258" t="s">
        <v>77</v>
      </c>
      <c r="AY120" s="200" t="s">
        <v>155</v>
      </c>
      <c r="BE120" s="259">
        <f>IF(N120="základní",J120,0)</f>
        <v>0</v>
      </c>
      <c r="BF120" s="259">
        <f>IF(N120="snížená",J120,0)</f>
        <v>0</v>
      </c>
      <c r="BG120" s="259">
        <f>IF(N120="zákl. přenesená",J120,0)</f>
        <v>0</v>
      </c>
      <c r="BH120" s="259">
        <f>IF(N120="sníž. přenesená",J120,0)</f>
        <v>0</v>
      </c>
      <c r="BI120" s="259">
        <f>IF(N120="nulová",J120,0)</f>
        <v>0</v>
      </c>
      <c r="BJ120" s="200" t="s">
        <v>75</v>
      </c>
      <c r="BK120" s="259">
        <f>ROUND(I120*H120,2)</f>
        <v>0</v>
      </c>
      <c r="BL120" s="200" t="s">
        <v>273</v>
      </c>
      <c r="BM120" s="258" t="s">
        <v>1989</v>
      </c>
    </row>
    <row r="121" spans="2:65" s="204" customFormat="1" x14ac:dyDescent="0.2">
      <c r="B121" s="203"/>
      <c r="D121" s="64" t="s">
        <v>164</v>
      </c>
      <c r="F121" s="65" t="s">
        <v>1988</v>
      </c>
      <c r="I121" s="197"/>
      <c r="L121" s="203"/>
      <c r="M121" s="260"/>
      <c r="N121" s="276"/>
      <c r="O121" s="276"/>
      <c r="P121" s="276"/>
      <c r="Q121" s="276"/>
      <c r="R121" s="276"/>
      <c r="S121" s="276"/>
      <c r="T121" s="213"/>
      <c r="AT121" s="200" t="s">
        <v>164</v>
      </c>
      <c r="AU121" s="200" t="s">
        <v>77</v>
      </c>
    </row>
    <row r="122" spans="2:65" s="69" customFormat="1" x14ac:dyDescent="0.2">
      <c r="B122" s="68"/>
      <c r="D122" s="64" t="s">
        <v>168</v>
      </c>
      <c r="E122" s="70" t="s">
        <v>18</v>
      </c>
      <c r="F122" s="71" t="s">
        <v>1990</v>
      </c>
      <c r="H122" s="70" t="s">
        <v>18</v>
      </c>
      <c r="I122" s="72"/>
      <c r="L122" s="68"/>
      <c r="M122" s="73"/>
      <c r="N122" s="278"/>
      <c r="O122" s="278"/>
      <c r="P122" s="278"/>
      <c r="Q122" s="278"/>
      <c r="R122" s="278"/>
      <c r="S122" s="278"/>
      <c r="T122" s="74"/>
      <c r="AT122" s="70" t="s">
        <v>168</v>
      </c>
      <c r="AU122" s="70" t="s">
        <v>77</v>
      </c>
      <c r="AV122" s="69" t="s">
        <v>75</v>
      </c>
      <c r="AW122" s="69" t="s">
        <v>29</v>
      </c>
      <c r="AX122" s="69" t="s">
        <v>67</v>
      </c>
      <c r="AY122" s="70" t="s">
        <v>155</v>
      </c>
    </row>
    <row r="123" spans="2:65" s="76" customFormat="1" x14ac:dyDescent="0.2">
      <c r="B123" s="75"/>
      <c r="D123" s="64" t="s">
        <v>168</v>
      </c>
      <c r="E123" s="77" t="s">
        <v>18</v>
      </c>
      <c r="F123" s="78" t="s">
        <v>200</v>
      </c>
      <c r="H123" s="79">
        <v>6</v>
      </c>
      <c r="I123" s="80"/>
      <c r="L123" s="75"/>
      <c r="M123" s="81"/>
      <c r="N123" s="279"/>
      <c r="O123" s="279"/>
      <c r="P123" s="279"/>
      <c r="Q123" s="279"/>
      <c r="R123" s="279"/>
      <c r="S123" s="279"/>
      <c r="T123" s="82"/>
      <c r="AT123" s="77" t="s">
        <v>168</v>
      </c>
      <c r="AU123" s="77" t="s">
        <v>77</v>
      </c>
      <c r="AV123" s="76" t="s">
        <v>77</v>
      </c>
      <c r="AW123" s="76" t="s">
        <v>29</v>
      </c>
      <c r="AX123" s="76" t="s">
        <v>75</v>
      </c>
      <c r="AY123" s="77" t="s">
        <v>155</v>
      </c>
    </row>
    <row r="124" spans="2:65" s="204" customFormat="1" ht="21.75" customHeight="1" x14ac:dyDescent="0.2">
      <c r="B124" s="203"/>
      <c r="C124" s="57" t="s">
        <v>231</v>
      </c>
      <c r="D124" s="57" t="s">
        <v>157</v>
      </c>
      <c r="E124" s="58" t="s">
        <v>1991</v>
      </c>
      <c r="F124" s="59" t="s">
        <v>1992</v>
      </c>
      <c r="G124" s="60" t="s">
        <v>322</v>
      </c>
      <c r="H124" s="61">
        <v>6</v>
      </c>
      <c r="I124" s="62"/>
      <c r="J124" s="61">
        <f>ROUND(I124*H124,2)</f>
        <v>0</v>
      </c>
      <c r="K124" s="59" t="s">
        <v>18</v>
      </c>
      <c r="L124" s="203"/>
      <c r="M124" s="255" t="s">
        <v>18</v>
      </c>
      <c r="N124" s="275" t="s">
        <v>38</v>
      </c>
      <c r="O124" s="276"/>
      <c r="P124" s="277">
        <f>O124*H124</f>
        <v>0</v>
      </c>
      <c r="Q124" s="277">
        <v>2.0000000000000001E-4</v>
      </c>
      <c r="R124" s="277">
        <f>Q124*H124</f>
        <v>1.2000000000000001E-3</v>
      </c>
      <c r="S124" s="277">
        <v>0</v>
      </c>
      <c r="T124" s="63">
        <f>S124*H124</f>
        <v>0</v>
      </c>
      <c r="AR124" s="258" t="s">
        <v>273</v>
      </c>
      <c r="AT124" s="258" t="s">
        <v>157</v>
      </c>
      <c r="AU124" s="258" t="s">
        <v>77</v>
      </c>
      <c r="AY124" s="200" t="s">
        <v>155</v>
      </c>
      <c r="BE124" s="259">
        <f>IF(N124="základní",J124,0)</f>
        <v>0</v>
      </c>
      <c r="BF124" s="259">
        <f>IF(N124="snížená",J124,0)</f>
        <v>0</v>
      </c>
      <c r="BG124" s="259">
        <f>IF(N124="zákl. přenesená",J124,0)</f>
        <v>0</v>
      </c>
      <c r="BH124" s="259">
        <f>IF(N124="sníž. přenesená",J124,0)</f>
        <v>0</v>
      </c>
      <c r="BI124" s="259">
        <f>IF(N124="nulová",J124,0)</f>
        <v>0</v>
      </c>
      <c r="BJ124" s="200" t="s">
        <v>75</v>
      </c>
      <c r="BK124" s="259">
        <f>ROUND(I124*H124,2)</f>
        <v>0</v>
      </c>
      <c r="BL124" s="200" t="s">
        <v>273</v>
      </c>
      <c r="BM124" s="258" t="s">
        <v>1993</v>
      </c>
    </row>
    <row r="125" spans="2:65" s="204" customFormat="1" x14ac:dyDescent="0.2">
      <c r="B125" s="203"/>
      <c r="D125" s="64" t="s">
        <v>164</v>
      </c>
      <c r="F125" s="65" t="s">
        <v>1992</v>
      </c>
      <c r="I125" s="197"/>
      <c r="L125" s="203"/>
      <c r="M125" s="260"/>
      <c r="N125" s="276"/>
      <c r="O125" s="276"/>
      <c r="P125" s="276"/>
      <c r="Q125" s="276"/>
      <c r="R125" s="276"/>
      <c r="S125" s="276"/>
      <c r="T125" s="213"/>
      <c r="AT125" s="200" t="s">
        <v>164</v>
      </c>
      <c r="AU125" s="200" t="s">
        <v>77</v>
      </c>
    </row>
    <row r="126" spans="2:65" s="69" customFormat="1" x14ac:dyDescent="0.2">
      <c r="B126" s="68"/>
      <c r="D126" s="64" t="s">
        <v>168</v>
      </c>
      <c r="E126" s="70" t="s">
        <v>18</v>
      </c>
      <c r="F126" s="71" t="s">
        <v>1994</v>
      </c>
      <c r="H126" s="70" t="s">
        <v>18</v>
      </c>
      <c r="I126" s="72"/>
      <c r="L126" s="68"/>
      <c r="M126" s="73"/>
      <c r="N126" s="278"/>
      <c r="O126" s="278"/>
      <c r="P126" s="278"/>
      <c r="Q126" s="278"/>
      <c r="R126" s="278"/>
      <c r="S126" s="278"/>
      <c r="T126" s="74"/>
      <c r="AT126" s="70" t="s">
        <v>168</v>
      </c>
      <c r="AU126" s="70" t="s">
        <v>77</v>
      </c>
      <c r="AV126" s="69" t="s">
        <v>75</v>
      </c>
      <c r="AW126" s="69" t="s">
        <v>29</v>
      </c>
      <c r="AX126" s="69" t="s">
        <v>67</v>
      </c>
      <c r="AY126" s="70" t="s">
        <v>155</v>
      </c>
    </row>
    <row r="127" spans="2:65" s="76" customFormat="1" x14ac:dyDescent="0.2">
      <c r="B127" s="75"/>
      <c r="D127" s="64" t="s">
        <v>168</v>
      </c>
      <c r="E127" s="77" t="s">
        <v>18</v>
      </c>
      <c r="F127" s="78" t="s">
        <v>200</v>
      </c>
      <c r="H127" s="79">
        <v>6</v>
      </c>
      <c r="I127" s="80"/>
      <c r="L127" s="75"/>
      <c r="M127" s="81"/>
      <c r="N127" s="279"/>
      <c r="O127" s="279"/>
      <c r="P127" s="279"/>
      <c r="Q127" s="279"/>
      <c r="R127" s="279"/>
      <c r="S127" s="279"/>
      <c r="T127" s="82"/>
      <c r="AT127" s="77" t="s">
        <v>168</v>
      </c>
      <c r="AU127" s="77" t="s">
        <v>77</v>
      </c>
      <c r="AV127" s="76" t="s">
        <v>77</v>
      </c>
      <c r="AW127" s="76" t="s">
        <v>29</v>
      </c>
      <c r="AX127" s="76" t="s">
        <v>75</v>
      </c>
      <c r="AY127" s="77" t="s">
        <v>155</v>
      </c>
    </row>
    <row r="128" spans="2:65" s="204" customFormat="1" ht="21.75" customHeight="1" x14ac:dyDescent="0.2">
      <c r="B128" s="203"/>
      <c r="C128" s="57" t="s">
        <v>239</v>
      </c>
      <c r="D128" s="57" t="s">
        <v>157</v>
      </c>
      <c r="E128" s="58" t="s">
        <v>1995</v>
      </c>
      <c r="F128" s="59" t="s">
        <v>1996</v>
      </c>
      <c r="G128" s="60" t="s">
        <v>322</v>
      </c>
      <c r="H128" s="61">
        <v>6</v>
      </c>
      <c r="I128" s="62"/>
      <c r="J128" s="61">
        <f>ROUND(I128*H128,2)</f>
        <v>0</v>
      </c>
      <c r="K128" s="59" t="s">
        <v>18</v>
      </c>
      <c r="L128" s="203"/>
      <c r="M128" s="255" t="s">
        <v>18</v>
      </c>
      <c r="N128" s="275" t="s">
        <v>38</v>
      </c>
      <c r="O128" s="276"/>
      <c r="P128" s="277">
        <f>O128*H128</f>
        <v>0</v>
      </c>
      <c r="Q128" s="277">
        <v>4.0000000000000002E-4</v>
      </c>
      <c r="R128" s="277">
        <f>Q128*H128</f>
        <v>2.4000000000000002E-3</v>
      </c>
      <c r="S128" s="277">
        <v>0</v>
      </c>
      <c r="T128" s="63">
        <f>S128*H128</f>
        <v>0</v>
      </c>
      <c r="AR128" s="258" t="s">
        <v>273</v>
      </c>
      <c r="AT128" s="258" t="s">
        <v>157</v>
      </c>
      <c r="AU128" s="258" t="s">
        <v>77</v>
      </c>
      <c r="AY128" s="200" t="s">
        <v>155</v>
      </c>
      <c r="BE128" s="259">
        <f>IF(N128="základní",J128,0)</f>
        <v>0</v>
      </c>
      <c r="BF128" s="259">
        <f>IF(N128="snížená",J128,0)</f>
        <v>0</v>
      </c>
      <c r="BG128" s="259">
        <f>IF(N128="zákl. přenesená",J128,0)</f>
        <v>0</v>
      </c>
      <c r="BH128" s="259">
        <f>IF(N128="sníž. přenesená",J128,0)</f>
        <v>0</v>
      </c>
      <c r="BI128" s="259">
        <f>IF(N128="nulová",J128,0)</f>
        <v>0</v>
      </c>
      <c r="BJ128" s="200" t="s">
        <v>75</v>
      </c>
      <c r="BK128" s="259">
        <f>ROUND(I128*H128,2)</f>
        <v>0</v>
      </c>
      <c r="BL128" s="200" t="s">
        <v>273</v>
      </c>
      <c r="BM128" s="258" t="s">
        <v>1997</v>
      </c>
    </row>
    <row r="129" spans="2:65" s="204" customFormat="1" x14ac:dyDescent="0.2">
      <c r="B129" s="203"/>
      <c r="D129" s="64" t="s">
        <v>164</v>
      </c>
      <c r="F129" s="65" t="s">
        <v>1996</v>
      </c>
      <c r="I129" s="197"/>
      <c r="L129" s="203"/>
      <c r="M129" s="260"/>
      <c r="N129" s="276"/>
      <c r="O129" s="276"/>
      <c r="P129" s="276"/>
      <c r="Q129" s="276"/>
      <c r="R129" s="276"/>
      <c r="S129" s="276"/>
      <c r="T129" s="213"/>
      <c r="AT129" s="200" t="s">
        <v>164</v>
      </c>
      <c r="AU129" s="200" t="s">
        <v>77</v>
      </c>
    </row>
    <row r="130" spans="2:65" s="69" customFormat="1" x14ac:dyDescent="0.2">
      <c r="B130" s="68"/>
      <c r="D130" s="64" t="s">
        <v>168</v>
      </c>
      <c r="E130" s="70" t="s">
        <v>18</v>
      </c>
      <c r="F130" s="71" t="s">
        <v>1998</v>
      </c>
      <c r="H130" s="70" t="s">
        <v>18</v>
      </c>
      <c r="I130" s="72"/>
      <c r="L130" s="68"/>
      <c r="M130" s="73"/>
      <c r="N130" s="278"/>
      <c r="O130" s="278"/>
      <c r="P130" s="278"/>
      <c r="Q130" s="278"/>
      <c r="R130" s="278"/>
      <c r="S130" s="278"/>
      <c r="T130" s="74"/>
      <c r="AT130" s="70" t="s">
        <v>168</v>
      </c>
      <c r="AU130" s="70" t="s">
        <v>77</v>
      </c>
      <c r="AV130" s="69" t="s">
        <v>75</v>
      </c>
      <c r="AW130" s="69" t="s">
        <v>29</v>
      </c>
      <c r="AX130" s="69" t="s">
        <v>67</v>
      </c>
      <c r="AY130" s="70" t="s">
        <v>155</v>
      </c>
    </row>
    <row r="131" spans="2:65" s="76" customFormat="1" x14ac:dyDescent="0.2">
      <c r="B131" s="75"/>
      <c r="D131" s="64" t="s">
        <v>168</v>
      </c>
      <c r="E131" s="77" t="s">
        <v>18</v>
      </c>
      <c r="F131" s="78" t="s">
        <v>200</v>
      </c>
      <c r="H131" s="79">
        <v>6</v>
      </c>
      <c r="I131" s="80"/>
      <c r="L131" s="75"/>
      <c r="M131" s="81"/>
      <c r="N131" s="279"/>
      <c r="O131" s="279"/>
      <c r="P131" s="279"/>
      <c r="Q131" s="279"/>
      <c r="R131" s="279"/>
      <c r="S131" s="279"/>
      <c r="T131" s="82"/>
      <c r="AT131" s="77" t="s">
        <v>168</v>
      </c>
      <c r="AU131" s="77" t="s">
        <v>77</v>
      </c>
      <c r="AV131" s="76" t="s">
        <v>77</v>
      </c>
      <c r="AW131" s="76" t="s">
        <v>29</v>
      </c>
      <c r="AX131" s="76" t="s">
        <v>75</v>
      </c>
      <c r="AY131" s="77" t="s">
        <v>155</v>
      </c>
    </row>
    <row r="132" spans="2:65" s="204" customFormat="1" ht="24.2" customHeight="1" x14ac:dyDescent="0.2">
      <c r="B132" s="203"/>
      <c r="C132" s="57" t="s">
        <v>245</v>
      </c>
      <c r="D132" s="57" t="s">
        <v>157</v>
      </c>
      <c r="E132" s="58" t="s">
        <v>1999</v>
      </c>
      <c r="F132" s="59" t="s">
        <v>2000</v>
      </c>
      <c r="G132" s="60" t="s">
        <v>209</v>
      </c>
      <c r="H132" s="61">
        <v>0.01</v>
      </c>
      <c r="I132" s="62"/>
      <c r="J132" s="61">
        <f>ROUND(I132*H132,2)</f>
        <v>0</v>
      </c>
      <c r="K132" s="59" t="s">
        <v>161</v>
      </c>
      <c r="L132" s="203"/>
      <c r="M132" s="255" t="s">
        <v>18</v>
      </c>
      <c r="N132" s="275" t="s">
        <v>38</v>
      </c>
      <c r="O132" s="276"/>
      <c r="P132" s="277">
        <f>O132*H132</f>
        <v>0</v>
      </c>
      <c r="Q132" s="277">
        <v>0</v>
      </c>
      <c r="R132" s="277">
        <f>Q132*H132</f>
        <v>0</v>
      </c>
      <c r="S132" s="277">
        <v>0</v>
      </c>
      <c r="T132" s="63">
        <f>S132*H132</f>
        <v>0</v>
      </c>
      <c r="AR132" s="258" t="s">
        <v>273</v>
      </c>
      <c r="AT132" s="258" t="s">
        <v>157</v>
      </c>
      <c r="AU132" s="258" t="s">
        <v>77</v>
      </c>
      <c r="AY132" s="200" t="s">
        <v>155</v>
      </c>
      <c r="BE132" s="259">
        <f>IF(N132="základní",J132,0)</f>
        <v>0</v>
      </c>
      <c r="BF132" s="259">
        <f>IF(N132="snížená",J132,0)</f>
        <v>0</v>
      </c>
      <c r="BG132" s="259">
        <f>IF(N132="zákl. přenesená",J132,0)</f>
        <v>0</v>
      </c>
      <c r="BH132" s="259">
        <f>IF(N132="sníž. přenesená",J132,0)</f>
        <v>0</v>
      </c>
      <c r="BI132" s="259">
        <f>IF(N132="nulová",J132,0)</f>
        <v>0</v>
      </c>
      <c r="BJ132" s="200" t="s">
        <v>75</v>
      </c>
      <c r="BK132" s="259">
        <f>ROUND(I132*H132,2)</f>
        <v>0</v>
      </c>
      <c r="BL132" s="200" t="s">
        <v>273</v>
      </c>
      <c r="BM132" s="258" t="s">
        <v>2001</v>
      </c>
    </row>
    <row r="133" spans="2:65" s="204" customFormat="1" ht="29.25" x14ac:dyDescent="0.2">
      <c r="B133" s="203"/>
      <c r="D133" s="64" t="s">
        <v>164</v>
      </c>
      <c r="F133" s="65" t="s">
        <v>2002</v>
      </c>
      <c r="I133" s="197"/>
      <c r="L133" s="203"/>
      <c r="M133" s="260"/>
      <c r="N133" s="276"/>
      <c r="O133" s="276"/>
      <c r="P133" s="276"/>
      <c r="Q133" s="276"/>
      <c r="R133" s="276"/>
      <c r="S133" s="276"/>
      <c r="T133" s="213"/>
      <c r="AT133" s="200" t="s">
        <v>164</v>
      </c>
      <c r="AU133" s="200" t="s">
        <v>77</v>
      </c>
    </row>
    <row r="134" spans="2:65" s="204" customFormat="1" x14ac:dyDescent="0.2">
      <c r="B134" s="203"/>
      <c r="D134" s="66" t="s">
        <v>166</v>
      </c>
      <c r="F134" s="67" t="s">
        <v>2003</v>
      </c>
      <c r="I134" s="197"/>
      <c r="L134" s="203"/>
      <c r="M134" s="260"/>
      <c r="N134" s="276"/>
      <c r="O134" s="276"/>
      <c r="P134" s="276"/>
      <c r="Q134" s="276"/>
      <c r="R134" s="276"/>
      <c r="S134" s="276"/>
      <c r="T134" s="213"/>
      <c r="AT134" s="200" t="s">
        <v>166</v>
      </c>
      <c r="AU134" s="200" t="s">
        <v>77</v>
      </c>
    </row>
    <row r="135" spans="2:65" s="247" customFormat="1" ht="22.9" customHeight="1" x14ac:dyDescent="0.2">
      <c r="B135" s="246"/>
      <c r="D135" s="54" t="s">
        <v>66</v>
      </c>
      <c r="E135" s="56" t="s">
        <v>1345</v>
      </c>
      <c r="F135" s="56" t="s">
        <v>1346</v>
      </c>
      <c r="I135" s="196"/>
      <c r="J135" s="254">
        <f>BK135</f>
        <v>0</v>
      </c>
      <c r="L135" s="246"/>
      <c r="M135" s="249"/>
      <c r="N135" s="273"/>
      <c r="O135" s="273"/>
      <c r="P135" s="274">
        <f>SUM(P136:P165)</f>
        <v>0</v>
      </c>
      <c r="Q135" s="273"/>
      <c r="R135" s="274">
        <f>SUM(R136:R165)</f>
        <v>0.170234</v>
      </c>
      <c r="S135" s="273"/>
      <c r="T135" s="251">
        <f>SUM(T136:T165)</f>
        <v>1.4280000000000001E-2</v>
      </c>
      <c r="AR135" s="54" t="s">
        <v>77</v>
      </c>
      <c r="AT135" s="252" t="s">
        <v>66</v>
      </c>
      <c r="AU135" s="252" t="s">
        <v>75</v>
      </c>
      <c r="AY135" s="54" t="s">
        <v>155</v>
      </c>
      <c r="BK135" s="253">
        <f>SUM(BK136:BK165)</f>
        <v>0</v>
      </c>
    </row>
    <row r="136" spans="2:65" s="204" customFormat="1" ht="24.2" customHeight="1" x14ac:dyDescent="0.2">
      <c r="B136" s="203"/>
      <c r="C136" s="57" t="s">
        <v>254</v>
      </c>
      <c r="D136" s="57" t="s">
        <v>157</v>
      </c>
      <c r="E136" s="58" t="s">
        <v>2004</v>
      </c>
      <c r="F136" s="59" t="s">
        <v>2005</v>
      </c>
      <c r="G136" s="60" t="s">
        <v>322</v>
      </c>
      <c r="H136" s="61">
        <v>5</v>
      </c>
      <c r="I136" s="62"/>
      <c r="J136" s="61">
        <f>ROUND(I136*H136,2)</f>
        <v>0</v>
      </c>
      <c r="K136" s="59" t="s">
        <v>161</v>
      </c>
      <c r="L136" s="203"/>
      <c r="M136" s="255" t="s">
        <v>18</v>
      </c>
      <c r="N136" s="275" t="s">
        <v>38</v>
      </c>
      <c r="O136" s="276"/>
      <c r="P136" s="277">
        <f>O136*H136</f>
        <v>0</v>
      </c>
      <c r="Q136" s="277">
        <v>0</v>
      </c>
      <c r="R136" s="277">
        <f>Q136*H136</f>
        <v>0</v>
      </c>
      <c r="S136" s="277">
        <v>0</v>
      </c>
      <c r="T136" s="63">
        <f>S136*H136</f>
        <v>0</v>
      </c>
      <c r="AR136" s="258" t="s">
        <v>273</v>
      </c>
      <c r="AT136" s="258" t="s">
        <v>157</v>
      </c>
      <c r="AU136" s="258" t="s">
        <v>77</v>
      </c>
      <c r="AY136" s="200" t="s">
        <v>155</v>
      </c>
      <c r="BE136" s="259">
        <f>IF(N136="základní",J136,0)</f>
        <v>0</v>
      </c>
      <c r="BF136" s="259">
        <f>IF(N136="snížená",J136,0)</f>
        <v>0</v>
      </c>
      <c r="BG136" s="259">
        <f>IF(N136="zákl. přenesená",J136,0)</f>
        <v>0</v>
      </c>
      <c r="BH136" s="259">
        <f>IF(N136="sníž. přenesená",J136,0)</f>
        <v>0</v>
      </c>
      <c r="BI136" s="259">
        <f>IF(N136="nulová",J136,0)</f>
        <v>0</v>
      </c>
      <c r="BJ136" s="200" t="s">
        <v>75</v>
      </c>
      <c r="BK136" s="259">
        <f>ROUND(I136*H136,2)</f>
        <v>0</v>
      </c>
      <c r="BL136" s="200" t="s">
        <v>273</v>
      </c>
      <c r="BM136" s="258" t="s">
        <v>2006</v>
      </c>
    </row>
    <row r="137" spans="2:65" s="204" customFormat="1" ht="19.5" x14ac:dyDescent="0.2">
      <c r="B137" s="203"/>
      <c r="D137" s="64" t="s">
        <v>164</v>
      </c>
      <c r="F137" s="65" t="s">
        <v>2007</v>
      </c>
      <c r="I137" s="197"/>
      <c r="L137" s="203"/>
      <c r="M137" s="260"/>
      <c r="N137" s="276"/>
      <c r="O137" s="276"/>
      <c r="P137" s="276"/>
      <c r="Q137" s="276"/>
      <c r="R137" s="276"/>
      <c r="S137" s="276"/>
      <c r="T137" s="213"/>
      <c r="AT137" s="200" t="s">
        <v>164</v>
      </c>
      <c r="AU137" s="200" t="s">
        <v>77</v>
      </c>
    </row>
    <row r="138" spans="2:65" s="204" customFormat="1" x14ac:dyDescent="0.2">
      <c r="B138" s="203"/>
      <c r="D138" s="66" t="s">
        <v>166</v>
      </c>
      <c r="F138" s="67" t="s">
        <v>2008</v>
      </c>
      <c r="I138" s="197"/>
      <c r="L138" s="203"/>
      <c r="M138" s="260"/>
      <c r="N138" s="276"/>
      <c r="O138" s="276"/>
      <c r="P138" s="276"/>
      <c r="Q138" s="276"/>
      <c r="R138" s="276"/>
      <c r="S138" s="276"/>
      <c r="T138" s="213"/>
      <c r="AT138" s="200" t="s">
        <v>166</v>
      </c>
      <c r="AU138" s="200" t="s">
        <v>77</v>
      </c>
    </row>
    <row r="139" spans="2:65" s="69" customFormat="1" x14ac:dyDescent="0.2">
      <c r="B139" s="68"/>
      <c r="D139" s="64" t="s">
        <v>168</v>
      </c>
      <c r="E139" s="70" t="s">
        <v>18</v>
      </c>
      <c r="F139" s="71" t="s">
        <v>2009</v>
      </c>
      <c r="H139" s="70" t="s">
        <v>18</v>
      </c>
      <c r="I139" s="72"/>
      <c r="L139" s="68"/>
      <c r="M139" s="73"/>
      <c r="N139" s="278"/>
      <c r="O139" s="278"/>
      <c r="P139" s="278"/>
      <c r="Q139" s="278"/>
      <c r="R139" s="278"/>
      <c r="S139" s="278"/>
      <c r="T139" s="74"/>
      <c r="AT139" s="70" t="s">
        <v>168</v>
      </c>
      <c r="AU139" s="70" t="s">
        <v>77</v>
      </c>
      <c r="AV139" s="69" t="s">
        <v>75</v>
      </c>
      <c r="AW139" s="69" t="s">
        <v>29</v>
      </c>
      <c r="AX139" s="69" t="s">
        <v>67</v>
      </c>
      <c r="AY139" s="70" t="s">
        <v>155</v>
      </c>
    </row>
    <row r="140" spans="2:65" s="76" customFormat="1" x14ac:dyDescent="0.2">
      <c r="B140" s="75"/>
      <c r="D140" s="64" t="s">
        <v>168</v>
      </c>
      <c r="E140" s="77" t="s">
        <v>18</v>
      </c>
      <c r="F140" s="78" t="s">
        <v>179</v>
      </c>
      <c r="H140" s="79">
        <v>3</v>
      </c>
      <c r="I140" s="80"/>
      <c r="L140" s="75"/>
      <c r="M140" s="81"/>
      <c r="N140" s="279"/>
      <c r="O140" s="279"/>
      <c r="P140" s="279"/>
      <c r="Q140" s="279"/>
      <c r="R140" s="279"/>
      <c r="S140" s="279"/>
      <c r="T140" s="82"/>
      <c r="AT140" s="77" t="s">
        <v>168</v>
      </c>
      <c r="AU140" s="77" t="s">
        <v>77</v>
      </c>
      <c r="AV140" s="76" t="s">
        <v>77</v>
      </c>
      <c r="AW140" s="76" t="s">
        <v>29</v>
      </c>
      <c r="AX140" s="76" t="s">
        <v>67</v>
      </c>
      <c r="AY140" s="77" t="s">
        <v>155</v>
      </c>
    </row>
    <row r="141" spans="2:65" s="69" customFormat="1" x14ac:dyDescent="0.2">
      <c r="B141" s="68"/>
      <c r="D141" s="64" t="s">
        <v>168</v>
      </c>
      <c r="E141" s="70" t="s">
        <v>18</v>
      </c>
      <c r="F141" s="71" t="s">
        <v>2010</v>
      </c>
      <c r="H141" s="70" t="s">
        <v>18</v>
      </c>
      <c r="I141" s="72"/>
      <c r="L141" s="68"/>
      <c r="M141" s="73"/>
      <c r="N141" s="278"/>
      <c r="O141" s="278"/>
      <c r="P141" s="278"/>
      <c r="Q141" s="278"/>
      <c r="R141" s="278"/>
      <c r="S141" s="278"/>
      <c r="T141" s="74"/>
      <c r="AT141" s="70" t="s">
        <v>168</v>
      </c>
      <c r="AU141" s="70" t="s">
        <v>77</v>
      </c>
      <c r="AV141" s="69" t="s">
        <v>75</v>
      </c>
      <c r="AW141" s="69" t="s">
        <v>29</v>
      </c>
      <c r="AX141" s="69" t="s">
        <v>67</v>
      </c>
      <c r="AY141" s="70" t="s">
        <v>155</v>
      </c>
    </row>
    <row r="142" spans="2:65" s="76" customFormat="1" x14ac:dyDescent="0.2">
      <c r="B142" s="75"/>
      <c r="D142" s="64" t="s">
        <v>168</v>
      </c>
      <c r="E142" s="77" t="s">
        <v>18</v>
      </c>
      <c r="F142" s="78" t="s">
        <v>77</v>
      </c>
      <c r="H142" s="79">
        <v>2</v>
      </c>
      <c r="I142" s="80"/>
      <c r="L142" s="75"/>
      <c r="M142" s="81"/>
      <c r="N142" s="279"/>
      <c r="O142" s="279"/>
      <c r="P142" s="279"/>
      <c r="Q142" s="279"/>
      <c r="R142" s="279"/>
      <c r="S142" s="279"/>
      <c r="T142" s="82"/>
      <c r="AT142" s="77" t="s">
        <v>168</v>
      </c>
      <c r="AU142" s="77" t="s">
        <v>77</v>
      </c>
      <c r="AV142" s="76" t="s">
        <v>77</v>
      </c>
      <c r="AW142" s="76" t="s">
        <v>29</v>
      </c>
      <c r="AX142" s="76" t="s">
        <v>67</v>
      </c>
      <c r="AY142" s="77" t="s">
        <v>155</v>
      </c>
    </row>
    <row r="143" spans="2:65" s="84" customFormat="1" x14ac:dyDescent="0.2">
      <c r="B143" s="83"/>
      <c r="D143" s="64" t="s">
        <v>168</v>
      </c>
      <c r="E143" s="85" t="s">
        <v>18</v>
      </c>
      <c r="F143" s="86" t="s">
        <v>297</v>
      </c>
      <c r="H143" s="87">
        <v>5</v>
      </c>
      <c r="I143" s="88"/>
      <c r="L143" s="83"/>
      <c r="M143" s="89"/>
      <c r="N143" s="281"/>
      <c r="O143" s="281"/>
      <c r="P143" s="281"/>
      <c r="Q143" s="281"/>
      <c r="R143" s="281"/>
      <c r="S143" s="281"/>
      <c r="T143" s="90"/>
      <c r="AT143" s="85" t="s">
        <v>168</v>
      </c>
      <c r="AU143" s="85" t="s">
        <v>77</v>
      </c>
      <c r="AV143" s="84" t="s">
        <v>162</v>
      </c>
      <c r="AW143" s="84" t="s">
        <v>29</v>
      </c>
      <c r="AX143" s="84" t="s">
        <v>75</v>
      </c>
      <c r="AY143" s="85" t="s">
        <v>155</v>
      </c>
    </row>
    <row r="144" spans="2:65" s="204" customFormat="1" ht="37.9" customHeight="1" x14ac:dyDescent="0.2">
      <c r="B144" s="203"/>
      <c r="C144" s="91" t="s">
        <v>261</v>
      </c>
      <c r="D144" s="91" t="s">
        <v>487</v>
      </c>
      <c r="E144" s="92" t="s">
        <v>2011</v>
      </c>
      <c r="F144" s="93" t="s">
        <v>3097</v>
      </c>
      <c r="G144" s="94" t="s">
        <v>322</v>
      </c>
      <c r="H144" s="95">
        <v>2</v>
      </c>
      <c r="I144" s="96"/>
      <c r="J144" s="95">
        <f>ROUND(I144*H144,2)</f>
        <v>0</v>
      </c>
      <c r="K144" s="93" t="s">
        <v>18</v>
      </c>
      <c r="L144" s="261"/>
      <c r="M144" s="262" t="s">
        <v>18</v>
      </c>
      <c r="N144" s="280" t="s">
        <v>38</v>
      </c>
      <c r="O144" s="276"/>
      <c r="P144" s="277">
        <f>O144*H144</f>
        <v>0</v>
      </c>
      <c r="Q144" s="277">
        <v>2.6950000000000002E-2</v>
      </c>
      <c r="R144" s="277">
        <f>Q144*H144</f>
        <v>5.3900000000000003E-2</v>
      </c>
      <c r="S144" s="277">
        <v>0</v>
      </c>
      <c r="T144" s="63">
        <f>S144*H144</f>
        <v>0</v>
      </c>
      <c r="AR144" s="258" t="s">
        <v>413</v>
      </c>
      <c r="AT144" s="258" t="s">
        <v>487</v>
      </c>
      <c r="AU144" s="258" t="s">
        <v>77</v>
      </c>
      <c r="AY144" s="200" t="s">
        <v>155</v>
      </c>
      <c r="BE144" s="259">
        <f>IF(N144="základní",J144,0)</f>
        <v>0</v>
      </c>
      <c r="BF144" s="259">
        <f>IF(N144="snížená",J144,0)</f>
        <v>0</v>
      </c>
      <c r="BG144" s="259">
        <f>IF(N144="zákl. přenesená",J144,0)</f>
        <v>0</v>
      </c>
      <c r="BH144" s="259">
        <f>IF(N144="sníž. přenesená",J144,0)</f>
        <v>0</v>
      </c>
      <c r="BI144" s="259">
        <f>IF(N144="nulová",J144,0)</f>
        <v>0</v>
      </c>
      <c r="BJ144" s="200" t="s">
        <v>75</v>
      </c>
      <c r="BK144" s="259">
        <f>ROUND(I144*H144,2)</f>
        <v>0</v>
      </c>
      <c r="BL144" s="200" t="s">
        <v>273</v>
      </c>
      <c r="BM144" s="258" t="s">
        <v>2012</v>
      </c>
    </row>
    <row r="145" spans="2:65" s="204" customFormat="1" ht="19.5" x14ac:dyDescent="0.2">
      <c r="B145" s="203"/>
      <c r="D145" s="64" t="s">
        <v>164</v>
      </c>
      <c r="F145" s="65" t="s">
        <v>3097</v>
      </c>
      <c r="I145" s="197"/>
      <c r="L145" s="203"/>
      <c r="M145" s="260"/>
      <c r="N145" s="276"/>
      <c r="O145" s="276"/>
      <c r="P145" s="276"/>
      <c r="Q145" s="276"/>
      <c r="R145" s="276"/>
      <c r="S145" s="276"/>
      <c r="T145" s="213"/>
      <c r="AT145" s="200" t="s">
        <v>164</v>
      </c>
      <c r="AU145" s="200" t="s">
        <v>77</v>
      </c>
    </row>
    <row r="146" spans="2:65" s="204" customFormat="1" ht="37.9" customHeight="1" x14ac:dyDescent="0.2">
      <c r="B146" s="203"/>
      <c r="C146" s="91" t="s">
        <v>8</v>
      </c>
      <c r="D146" s="91" t="s">
        <v>487</v>
      </c>
      <c r="E146" s="92" t="s">
        <v>2013</v>
      </c>
      <c r="F146" s="93" t="s">
        <v>3097</v>
      </c>
      <c r="G146" s="94" t="s">
        <v>322</v>
      </c>
      <c r="H146" s="95">
        <v>3</v>
      </c>
      <c r="I146" s="96"/>
      <c r="J146" s="95">
        <f>ROUND(I146*H146,2)</f>
        <v>0</v>
      </c>
      <c r="K146" s="93" t="s">
        <v>18</v>
      </c>
      <c r="L146" s="261"/>
      <c r="M146" s="262" t="s">
        <v>18</v>
      </c>
      <c r="N146" s="280" t="s">
        <v>38</v>
      </c>
      <c r="O146" s="276"/>
      <c r="P146" s="277">
        <f>O146*H146</f>
        <v>0</v>
      </c>
      <c r="Q146" s="277">
        <v>3.85E-2</v>
      </c>
      <c r="R146" s="277">
        <f>Q146*H146</f>
        <v>0.11549999999999999</v>
      </c>
      <c r="S146" s="277">
        <v>0</v>
      </c>
      <c r="T146" s="63">
        <f>S146*H146</f>
        <v>0</v>
      </c>
      <c r="AR146" s="258" t="s">
        <v>413</v>
      </c>
      <c r="AT146" s="258" t="s">
        <v>487</v>
      </c>
      <c r="AU146" s="258" t="s">
        <v>77</v>
      </c>
      <c r="AY146" s="200" t="s">
        <v>155</v>
      </c>
      <c r="BE146" s="259">
        <f>IF(N146="základní",J146,0)</f>
        <v>0</v>
      </c>
      <c r="BF146" s="259">
        <f>IF(N146="snížená",J146,0)</f>
        <v>0</v>
      </c>
      <c r="BG146" s="259">
        <f>IF(N146="zákl. přenesená",J146,0)</f>
        <v>0</v>
      </c>
      <c r="BH146" s="259">
        <f>IF(N146="sníž. přenesená",J146,0)</f>
        <v>0</v>
      </c>
      <c r="BI146" s="259">
        <f>IF(N146="nulová",J146,0)</f>
        <v>0</v>
      </c>
      <c r="BJ146" s="200" t="s">
        <v>75</v>
      </c>
      <c r="BK146" s="259">
        <f>ROUND(I146*H146,2)</f>
        <v>0</v>
      </c>
      <c r="BL146" s="200" t="s">
        <v>273</v>
      </c>
      <c r="BM146" s="258" t="s">
        <v>2014</v>
      </c>
    </row>
    <row r="147" spans="2:65" s="204" customFormat="1" ht="19.5" x14ac:dyDescent="0.2">
      <c r="B147" s="203"/>
      <c r="D147" s="64" t="s">
        <v>164</v>
      </c>
      <c r="F147" s="65" t="s">
        <v>3097</v>
      </c>
      <c r="I147" s="197"/>
      <c r="L147" s="203"/>
      <c r="M147" s="260"/>
      <c r="N147" s="276"/>
      <c r="O147" s="276"/>
      <c r="P147" s="276"/>
      <c r="Q147" s="276"/>
      <c r="R147" s="276"/>
      <c r="S147" s="276"/>
      <c r="T147" s="213"/>
      <c r="AT147" s="200" t="s">
        <v>164</v>
      </c>
      <c r="AU147" s="200" t="s">
        <v>77</v>
      </c>
    </row>
    <row r="148" spans="2:65" s="204" customFormat="1" ht="16.5" customHeight="1" x14ac:dyDescent="0.2">
      <c r="B148" s="203"/>
      <c r="C148" s="57" t="s">
        <v>273</v>
      </c>
      <c r="D148" s="57" t="s">
        <v>157</v>
      </c>
      <c r="E148" s="58" t="s">
        <v>2015</v>
      </c>
      <c r="F148" s="59" t="s">
        <v>2016</v>
      </c>
      <c r="G148" s="60" t="s">
        <v>234</v>
      </c>
      <c r="H148" s="61">
        <v>0.6</v>
      </c>
      <c r="I148" s="62"/>
      <c r="J148" s="61">
        <f>ROUND(I148*H148,2)</f>
        <v>0</v>
      </c>
      <c r="K148" s="59" t="s">
        <v>161</v>
      </c>
      <c r="L148" s="203"/>
      <c r="M148" s="255" t="s">
        <v>18</v>
      </c>
      <c r="N148" s="275" t="s">
        <v>38</v>
      </c>
      <c r="O148" s="276"/>
      <c r="P148" s="277">
        <f>O148*H148</f>
        <v>0</v>
      </c>
      <c r="Q148" s="277">
        <v>0</v>
      </c>
      <c r="R148" s="277">
        <f>Q148*H148</f>
        <v>0</v>
      </c>
      <c r="S148" s="277">
        <v>2.3800000000000002E-2</v>
      </c>
      <c r="T148" s="63">
        <f>S148*H148</f>
        <v>1.4280000000000001E-2</v>
      </c>
      <c r="AR148" s="258" t="s">
        <v>273</v>
      </c>
      <c r="AT148" s="258" t="s">
        <v>157</v>
      </c>
      <c r="AU148" s="258" t="s">
        <v>77</v>
      </c>
      <c r="AY148" s="200" t="s">
        <v>155</v>
      </c>
      <c r="BE148" s="259">
        <f>IF(N148="základní",J148,0)</f>
        <v>0</v>
      </c>
      <c r="BF148" s="259">
        <f>IF(N148="snížená",J148,0)</f>
        <v>0</v>
      </c>
      <c r="BG148" s="259">
        <f>IF(N148="zákl. přenesená",J148,0)</f>
        <v>0</v>
      </c>
      <c r="BH148" s="259">
        <f>IF(N148="sníž. přenesená",J148,0)</f>
        <v>0</v>
      </c>
      <c r="BI148" s="259">
        <f>IF(N148="nulová",J148,0)</f>
        <v>0</v>
      </c>
      <c r="BJ148" s="200" t="s">
        <v>75</v>
      </c>
      <c r="BK148" s="259">
        <f>ROUND(I148*H148,2)</f>
        <v>0</v>
      </c>
      <c r="BL148" s="200" t="s">
        <v>273</v>
      </c>
      <c r="BM148" s="258" t="s">
        <v>2017</v>
      </c>
    </row>
    <row r="149" spans="2:65" s="204" customFormat="1" x14ac:dyDescent="0.2">
      <c r="B149" s="203"/>
      <c r="D149" s="64" t="s">
        <v>164</v>
      </c>
      <c r="F149" s="65" t="s">
        <v>2018</v>
      </c>
      <c r="I149" s="197"/>
      <c r="L149" s="203"/>
      <c r="M149" s="260"/>
      <c r="N149" s="276"/>
      <c r="O149" s="276"/>
      <c r="P149" s="276"/>
      <c r="Q149" s="276"/>
      <c r="R149" s="276"/>
      <c r="S149" s="276"/>
      <c r="T149" s="213"/>
      <c r="AT149" s="200" t="s">
        <v>164</v>
      </c>
      <c r="AU149" s="200" t="s">
        <v>77</v>
      </c>
    </row>
    <row r="150" spans="2:65" s="204" customFormat="1" x14ac:dyDescent="0.2">
      <c r="B150" s="203"/>
      <c r="D150" s="66" t="s">
        <v>166</v>
      </c>
      <c r="F150" s="67" t="s">
        <v>2019</v>
      </c>
      <c r="I150" s="197"/>
      <c r="L150" s="203"/>
      <c r="M150" s="260"/>
      <c r="N150" s="276"/>
      <c r="O150" s="276"/>
      <c r="P150" s="276"/>
      <c r="Q150" s="276"/>
      <c r="R150" s="276"/>
      <c r="S150" s="276"/>
      <c r="T150" s="213"/>
      <c r="AT150" s="200" t="s">
        <v>166</v>
      </c>
      <c r="AU150" s="200" t="s">
        <v>77</v>
      </c>
    </row>
    <row r="151" spans="2:65" s="69" customFormat="1" x14ac:dyDescent="0.2">
      <c r="B151" s="68"/>
      <c r="D151" s="64" t="s">
        <v>168</v>
      </c>
      <c r="E151" s="70" t="s">
        <v>18</v>
      </c>
      <c r="F151" s="71" t="s">
        <v>2020</v>
      </c>
      <c r="H151" s="70" t="s">
        <v>18</v>
      </c>
      <c r="I151" s="72"/>
      <c r="L151" s="68"/>
      <c r="M151" s="73"/>
      <c r="N151" s="278"/>
      <c r="O151" s="278"/>
      <c r="P151" s="278"/>
      <c r="Q151" s="278"/>
      <c r="R151" s="278"/>
      <c r="S151" s="278"/>
      <c r="T151" s="74"/>
      <c r="AT151" s="70" t="s">
        <v>168</v>
      </c>
      <c r="AU151" s="70" t="s">
        <v>77</v>
      </c>
      <c r="AV151" s="69" t="s">
        <v>75</v>
      </c>
      <c r="AW151" s="69" t="s">
        <v>29</v>
      </c>
      <c r="AX151" s="69" t="s">
        <v>67</v>
      </c>
      <c r="AY151" s="70" t="s">
        <v>155</v>
      </c>
    </row>
    <row r="152" spans="2:65" s="76" customFormat="1" x14ac:dyDescent="0.2">
      <c r="B152" s="75"/>
      <c r="D152" s="64" t="s">
        <v>168</v>
      </c>
      <c r="E152" s="77" t="s">
        <v>18</v>
      </c>
      <c r="F152" s="78" t="s">
        <v>2021</v>
      </c>
      <c r="H152" s="79">
        <v>0.6</v>
      </c>
      <c r="I152" s="80"/>
      <c r="L152" s="75"/>
      <c r="M152" s="81"/>
      <c r="N152" s="279"/>
      <c r="O152" s="279"/>
      <c r="P152" s="279"/>
      <c r="Q152" s="279"/>
      <c r="R152" s="279"/>
      <c r="S152" s="279"/>
      <c r="T152" s="82"/>
      <c r="AT152" s="77" t="s">
        <v>168</v>
      </c>
      <c r="AU152" s="77" t="s">
        <v>77</v>
      </c>
      <c r="AV152" s="76" t="s">
        <v>77</v>
      </c>
      <c r="AW152" s="76" t="s">
        <v>29</v>
      </c>
      <c r="AX152" s="76" t="s">
        <v>75</v>
      </c>
      <c r="AY152" s="77" t="s">
        <v>155</v>
      </c>
    </row>
    <row r="153" spans="2:65" s="204" customFormat="1" ht="16.5" customHeight="1" x14ac:dyDescent="0.2">
      <c r="B153" s="203"/>
      <c r="C153" s="57" t="s">
        <v>278</v>
      </c>
      <c r="D153" s="57" t="s">
        <v>157</v>
      </c>
      <c r="E153" s="58" t="s">
        <v>2022</v>
      </c>
      <c r="F153" s="59" t="s">
        <v>2023</v>
      </c>
      <c r="G153" s="60" t="s">
        <v>234</v>
      </c>
      <c r="H153" s="61">
        <v>0.6</v>
      </c>
      <c r="I153" s="62"/>
      <c r="J153" s="61">
        <f>ROUND(I153*H153,2)</f>
        <v>0</v>
      </c>
      <c r="K153" s="59" t="s">
        <v>161</v>
      </c>
      <c r="L153" s="203"/>
      <c r="M153" s="255" t="s">
        <v>18</v>
      </c>
      <c r="N153" s="275" t="s">
        <v>38</v>
      </c>
      <c r="O153" s="276"/>
      <c r="P153" s="277">
        <f>O153*H153</f>
        <v>0</v>
      </c>
      <c r="Q153" s="277">
        <v>1.39E-3</v>
      </c>
      <c r="R153" s="277">
        <f>Q153*H153</f>
        <v>8.34E-4</v>
      </c>
      <c r="S153" s="277">
        <v>0</v>
      </c>
      <c r="T153" s="63">
        <f>S153*H153</f>
        <v>0</v>
      </c>
      <c r="AR153" s="258" t="s">
        <v>273</v>
      </c>
      <c r="AT153" s="258" t="s">
        <v>157</v>
      </c>
      <c r="AU153" s="258" t="s">
        <v>77</v>
      </c>
      <c r="AY153" s="200" t="s">
        <v>155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200" t="s">
        <v>75</v>
      </c>
      <c r="BK153" s="259">
        <f>ROUND(I153*H153,2)</f>
        <v>0</v>
      </c>
      <c r="BL153" s="200" t="s">
        <v>273</v>
      </c>
      <c r="BM153" s="258" t="s">
        <v>2024</v>
      </c>
    </row>
    <row r="154" spans="2:65" s="204" customFormat="1" x14ac:dyDescent="0.2">
      <c r="B154" s="203"/>
      <c r="D154" s="64" t="s">
        <v>164</v>
      </c>
      <c r="F154" s="65" t="s">
        <v>2025</v>
      </c>
      <c r="I154" s="197"/>
      <c r="L154" s="203"/>
      <c r="M154" s="260"/>
      <c r="N154" s="276"/>
      <c r="O154" s="276"/>
      <c r="P154" s="276"/>
      <c r="Q154" s="276"/>
      <c r="R154" s="276"/>
      <c r="S154" s="276"/>
      <c r="T154" s="213"/>
      <c r="AT154" s="200" t="s">
        <v>164</v>
      </c>
      <c r="AU154" s="200" t="s">
        <v>77</v>
      </c>
    </row>
    <row r="155" spans="2:65" s="204" customFormat="1" x14ac:dyDescent="0.2">
      <c r="B155" s="203"/>
      <c r="D155" s="66" t="s">
        <v>166</v>
      </c>
      <c r="F155" s="67" t="s">
        <v>2026</v>
      </c>
      <c r="I155" s="197"/>
      <c r="L155" s="203"/>
      <c r="M155" s="260"/>
      <c r="N155" s="276"/>
      <c r="O155" s="276"/>
      <c r="P155" s="276"/>
      <c r="Q155" s="276"/>
      <c r="R155" s="276"/>
      <c r="S155" s="276"/>
      <c r="T155" s="213"/>
      <c r="AT155" s="200" t="s">
        <v>166</v>
      </c>
      <c r="AU155" s="200" t="s">
        <v>77</v>
      </c>
    </row>
    <row r="156" spans="2:65" s="69" customFormat="1" x14ac:dyDescent="0.2">
      <c r="B156" s="68"/>
      <c r="D156" s="64" t="s">
        <v>168</v>
      </c>
      <c r="E156" s="70" t="s">
        <v>18</v>
      </c>
      <c r="F156" s="71" t="s">
        <v>2027</v>
      </c>
      <c r="H156" s="70" t="s">
        <v>18</v>
      </c>
      <c r="I156" s="72"/>
      <c r="L156" s="68"/>
      <c r="M156" s="73"/>
      <c r="N156" s="278"/>
      <c r="O156" s="278"/>
      <c r="P156" s="278"/>
      <c r="Q156" s="278"/>
      <c r="R156" s="278"/>
      <c r="S156" s="278"/>
      <c r="T156" s="74"/>
      <c r="AT156" s="70" t="s">
        <v>168</v>
      </c>
      <c r="AU156" s="70" t="s">
        <v>77</v>
      </c>
      <c r="AV156" s="69" t="s">
        <v>75</v>
      </c>
      <c r="AW156" s="69" t="s">
        <v>29</v>
      </c>
      <c r="AX156" s="69" t="s">
        <v>67</v>
      </c>
      <c r="AY156" s="70" t="s">
        <v>155</v>
      </c>
    </row>
    <row r="157" spans="2:65" s="69" customFormat="1" x14ac:dyDescent="0.2">
      <c r="B157" s="68"/>
      <c r="D157" s="64" t="s">
        <v>168</v>
      </c>
      <c r="E157" s="70" t="s">
        <v>18</v>
      </c>
      <c r="F157" s="71" t="s">
        <v>2028</v>
      </c>
      <c r="H157" s="70" t="s">
        <v>18</v>
      </c>
      <c r="I157" s="72"/>
      <c r="L157" s="68"/>
      <c r="M157" s="73"/>
      <c r="N157" s="278"/>
      <c r="O157" s="278"/>
      <c r="P157" s="278"/>
      <c r="Q157" s="278"/>
      <c r="R157" s="278"/>
      <c r="S157" s="278"/>
      <c r="T157" s="74"/>
      <c r="AT157" s="70" t="s">
        <v>168</v>
      </c>
      <c r="AU157" s="70" t="s">
        <v>77</v>
      </c>
      <c r="AV157" s="69" t="s">
        <v>75</v>
      </c>
      <c r="AW157" s="69" t="s">
        <v>29</v>
      </c>
      <c r="AX157" s="69" t="s">
        <v>67</v>
      </c>
      <c r="AY157" s="70" t="s">
        <v>155</v>
      </c>
    </row>
    <row r="158" spans="2:65" s="76" customFormat="1" x14ac:dyDescent="0.2">
      <c r="B158" s="75"/>
      <c r="D158" s="64" t="s">
        <v>168</v>
      </c>
      <c r="E158" s="77" t="s">
        <v>18</v>
      </c>
      <c r="F158" s="78" t="s">
        <v>2021</v>
      </c>
      <c r="H158" s="79">
        <v>0.6</v>
      </c>
      <c r="I158" s="80"/>
      <c r="L158" s="75"/>
      <c r="M158" s="81"/>
      <c r="N158" s="279"/>
      <c r="O158" s="279"/>
      <c r="P158" s="279"/>
      <c r="Q158" s="279"/>
      <c r="R158" s="279"/>
      <c r="S158" s="279"/>
      <c r="T158" s="82"/>
      <c r="AT158" s="77" t="s">
        <v>168</v>
      </c>
      <c r="AU158" s="77" t="s">
        <v>77</v>
      </c>
      <c r="AV158" s="76" t="s">
        <v>77</v>
      </c>
      <c r="AW158" s="76" t="s">
        <v>29</v>
      </c>
      <c r="AX158" s="76" t="s">
        <v>75</v>
      </c>
      <c r="AY158" s="77" t="s">
        <v>155</v>
      </c>
    </row>
    <row r="159" spans="2:65" s="204" customFormat="1" ht="24.2" customHeight="1" x14ac:dyDescent="0.2">
      <c r="B159" s="203"/>
      <c r="C159" s="57" t="s">
        <v>286</v>
      </c>
      <c r="D159" s="57" t="s">
        <v>157</v>
      </c>
      <c r="E159" s="58" t="s">
        <v>2029</v>
      </c>
      <c r="F159" s="59" t="s">
        <v>2030</v>
      </c>
      <c r="G159" s="60" t="s">
        <v>234</v>
      </c>
      <c r="H159" s="61">
        <v>1.2</v>
      </c>
      <c r="I159" s="62"/>
      <c r="J159" s="61">
        <f>ROUND(I159*H159,2)</f>
        <v>0</v>
      </c>
      <c r="K159" s="59" t="s">
        <v>161</v>
      </c>
      <c r="L159" s="203"/>
      <c r="M159" s="255" t="s">
        <v>18</v>
      </c>
      <c r="N159" s="275" t="s">
        <v>38</v>
      </c>
      <c r="O159" s="276"/>
      <c r="P159" s="277">
        <f>O159*H159</f>
        <v>0</v>
      </c>
      <c r="Q159" s="277">
        <v>0</v>
      </c>
      <c r="R159" s="277">
        <f>Q159*H159</f>
        <v>0</v>
      </c>
      <c r="S159" s="277">
        <v>0</v>
      </c>
      <c r="T159" s="63">
        <f>S159*H159</f>
        <v>0</v>
      </c>
      <c r="AR159" s="258" t="s">
        <v>273</v>
      </c>
      <c r="AT159" s="258" t="s">
        <v>157</v>
      </c>
      <c r="AU159" s="258" t="s">
        <v>77</v>
      </c>
      <c r="AY159" s="200" t="s">
        <v>155</v>
      </c>
      <c r="BE159" s="259">
        <f>IF(N159="základní",J159,0)</f>
        <v>0</v>
      </c>
      <c r="BF159" s="259">
        <f>IF(N159="snížená",J159,0)</f>
        <v>0</v>
      </c>
      <c r="BG159" s="259">
        <f>IF(N159="zákl. přenesená",J159,0)</f>
        <v>0</v>
      </c>
      <c r="BH159" s="259">
        <f>IF(N159="sníž. přenesená",J159,0)</f>
        <v>0</v>
      </c>
      <c r="BI159" s="259">
        <f>IF(N159="nulová",J159,0)</f>
        <v>0</v>
      </c>
      <c r="BJ159" s="200" t="s">
        <v>75</v>
      </c>
      <c r="BK159" s="259">
        <f>ROUND(I159*H159,2)</f>
        <v>0</v>
      </c>
      <c r="BL159" s="200" t="s">
        <v>273</v>
      </c>
      <c r="BM159" s="258" t="s">
        <v>2031</v>
      </c>
    </row>
    <row r="160" spans="2:65" s="204" customFormat="1" ht="19.5" x14ac:dyDescent="0.2">
      <c r="B160" s="203"/>
      <c r="D160" s="64" t="s">
        <v>164</v>
      </c>
      <c r="F160" s="65" t="s">
        <v>2032</v>
      </c>
      <c r="I160" s="197"/>
      <c r="L160" s="203"/>
      <c r="M160" s="260"/>
      <c r="N160" s="276"/>
      <c r="O160" s="276"/>
      <c r="P160" s="276"/>
      <c r="Q160" s="276"/>
      <c r="R160" s="276"/>
      <c r="S160" s="276"/>
      <c r="T160" s="213"/>
      <c r="AT160" s="200" t="s">
        <v>164</v>
      </c>
      <c r="AU160" s="200" t="s">
        <v>77</v>
      </c>
    </row>
    <row r="161" spans="2:65" s="204" customFormat="1" x14ac:dyDescent="0.2">
      <c r="B161" s="203"/>
      <c r="D161" s="66" t="s">
        <v>166</v>
      </c>
      <c r="F161" s="67" t="s">
        <v>2033</v>
      </c>
      <c r="I161" s="197"/>
      <c r="L161" s="203"/>
      <c r="M161" s="260"/>
      <c r="N161" s="276"/>
      <c r="O161" s="276"/>
      <c r="P161" s="276"/>
      <c r="Q161" s="276"/>
      <c r="R161" s="276"/>
      <c r="S161" s="276"/>
      <c r="T161" s="213"/>
      <c r="AT161" s="200" t="s">
        <v>166</v>
      </c>
      <c r="AU161" s="200" t="s">
        <v>77</v>
      </c>
    </row>
    <row r="162" spans="2:65" s="76" customFormat="1" x14ac:dyDescent="0.2">
      <c r="B162" s="75"/>
      <c r="D162" s="64" t="s">
        <v>168</v>
      </c>
      <c r="E162" s="77" t="s">
        <v>18</v>
      </c>
      <c r="F162" s="78" t="s">
        <v>2034</v>
      </c>
      <c r="H162" s="79">
        <v>1.2</v>
      </c>
      <c r="I162" s="80"/>
      <c r="L162" s="75"/>
      <c r="M162" s="81"/>
      <c r="N162" s="279"/>
      <c r="O162" s="279"/>
      <c r="P162" s="279"/>
      <c r="Q162" s="279"/>
      <c r="R162" s="279"/>
      <c r="S162" s="279"/>
      <c r="T162" s="82"/>
      <c r="AT162" s="77" t="s">
        <v>168</v>
      </c>
      <c r="AU162" s="77" t="s">
        <v>77</v>
      </c>
      <c r="AV162" s="76" t="s">
        <v>77</v>
      </c>
      <c r="AW162" s="76" t="s">
        <v>29</v>
      </c>
      <c r="AX162" s="76" t="s">
        <v>75</v>
      </c>
      <c r="AY162" s="77" t="s">
        <v>155</v>
      </c>
    </row>
    <row r="163" spans="2:65" s="204" customFormat="1" ht="24.2" customHeight="1" x14ac:dyDescent="0.2">
      <c r="B163" s="203"/>
      <c r="C163" s="57" t="s">
        <v>298</v>
      </c>
      <c r="D163" s="57" t="s">
        <v>157</v>
      </c>
      <c r="E163" s="58" t="s">
        <v>2035</v>
      </c>
      <c r="F163" s="59" t="s">
        <v>2036</v>
      </c>
      <c r="G163" s="60" t="s">
        <v>209</v>
      </c>
      <c r="H163" s="61">
        <v>0.18</v>
      </c>
      <c r="I163" s="62"/>
      <c r="J163" s="61">
        <f>ROUND(I163*H163,2)</f>
        <v>0</v>
      </c>
      <c r="K163" s="59" t="s">
        <v>161</v>
      </c>
      <c r="L163" s="203"/>
      <c r="M163" s="255" t="s">
        <v>18</v>
      </c>
      <c r="N163" s="275" t="s">
        <v>38</v>
      </c>
      <c r="O163" s="276"/>
      <c r="P163" s="277">
        <f>O163*H163</f>
        <v>0</v>
      </c>
      <c r="Q163" s="277">
        <v>0</v>
      </c>
      <c r="R163" s="277">
        <f>Q163*H163</f>
        <v>0</v>
      </c>
      <c r="S163" s="277">
        <v>0</v>
      </c>
      <c r="T163" s="63">
        <f>S163*H163</f>
        <v>0</v>
      </c>
      <c r="AR163" s="258" t="s">
        <v>273</v>
      </c>
      <c r="AT163" s="258" t="s">
        <v>157</v>
      </c>
      <c r="AU163" s="258" t="s">
        <v>77</v>
      </c>
      <c r="AY163" s="200" t="s">
        <v>155</v>
      </c>
      <c r="BE163" s="259">
        <f>IF(N163="základní",J163,0)</f>
        <v>0</v>
      </c>
      <c r="BF163" s="259">
        <f>IF(N163="snížená",J163,0)</f>
        <v>0</v>
      </c>
      <c r="BG163" s="259">
        <f>IF(N163="zákl. přenesená",J163,0)</f>
        <v>0</v>
      </c>
      <c r="BH163" s="259">
        <f>IF(N163="sníž. přenesená",J163,0)</f>
        <v>0</v>
      </c>
      <c r="BI163" s="259">
        <f>IF(N163="nulová",J163,0)</f>
        <v>0</v>
      </c>
      <c r="BJ163" s="200" t="s">
        <v>75</v>
      </c>
      <c r="BK163" s="259">
        <f>ROUND(I163*H163,2)</f>
        <v>0</v>
      </c>
      <c r="BL163" s="200" t="s">
        <v>273</v>
      </c>
      <c r="BM163" s="258" t="s">
        <v>2037</v>
      </c>
    </row>
    <row r="164" spans="2:65" s="204" customFormat="1" ht="29.25" x14ac:dyDescent="0.2">
      <c r="B164" s="203"/>
      <c r="D164" s="64" t="s">
        <v>164</v>
      </c>
      <c r="F164" s="65" t="s">
        <v>2038</v>
      </c>
      <c r="I164" s="197"/>
      <c r="L164" s="203"/>
      <c r="M164" s="260"/>
      <c r="N164" s="276"/>
      <c r="O164" s="276"/>
      <c r="P164" s="276"/>
      <c r="Q164" s="276"/>
      <c r="R164" s="276"/>
      <c r="S164" s="276"/>
      <c r="T164" s="213"/>
      <c r="AT164" s="200" t="s">
        <v>164</v>
      </c>
      <c r="AU164" s="200" t="s">
        <v>77</v>
      </c>
    </row>
    <row r="165" spans="2:65" s="204" customFormat="1" x14ac:dyDescent="0.2">
      <c r="B165" s="203"/>
      <c r="D165" s="66" t="s">
        <v>166</v>
      </c>
      <c r="F165" s="67" t="s">
        <v>2039</v>
      </c>
      <c r="I165" s="197"/>
      <c r="L165" s="203"/>
      <c r="M165" s="260"/>
      <c r="N165" s="276"/>
      <c r="O165" s="276"/>
      <c r="P165" s="276"/>
      <c r="Q165" s="276"/>
      <c r="R165" s="276"/>
      <c r="S165" s="276"/>
      <c r="T165" s="213"/>
      <c r="AT165" s="200" t="s">
        <v>166</v>
      </c>
      <c r="AU165" s="200" t="s">
        <v>77</v>
      </c>
    </row>
    <row r="166" spans="2:65" s="247" customFormat="1" ht="22.9" customHeight="1" x14ac:dyDescent="0.2">
      <c r="B166" s="246"/>
      <c r="D166" s="54" t="s">
        <v>66</v>
      </c>
      <c r="E166" s="56" t="s">
        <v>1723</v>
      </c>
      <c r="F166" s="56" t="s">
        <v>1724</v>
      </c>
      <c r="I166" s="196"/>
      <c r="J166" s="254">
        <f>BK166</f>
        <v>0</v>
      </c>
      <c r="L166" s="246"/>
      <c r="M166" s="249"/>
      <c r="N166" s="273"/>
      <c r="O166" s="273"/>
      <c r="P166" s="274">
        <f>SUM(P167:P176)</f>
        <v>0</v>
      </c>
      <c r="Q166" s="273"/>
      <c r="R166" s="274">
        <f>SUM(R167:R176)</f>
        <v>2.5000000000000001E-3</v>
      </c>
      <c r="S166" s="273"/>
      <c r="T166" s="251">
        <f>SUM(T167:T176)</f>
        <v>0</v>
      </c>
      <c r="AR166" s="54" t="s">
        <v>77</v>
      </c>
      <c r="AT166" s="252" t="s">
        <v>66</v>
      </c>
      <c r="AU166" s="252" t="s">
        <v>75</v>
      </c>
      <c r="AY166" s="54" t="s">
        <v>155</v>
      </c>
      <c r="BK166" s="253">
        <f>SUM(BK167:BK176)</f>
        <v>0</v>
      </c>
    </row>
    <row r="167" spans="2:65" s="204" customFormat="1" ht="24.2" customHeight="1" x14ac:dyDescent="0.2">
      <c r="B167" s="203"/>
      <c r="C167" s="57" t="s">
        <v>307</v>
      </c>
      <c r="D167" s="57" t="s">
        <v>157</v>
      </c>
      <c r="E167" s="58" t="s">
        <v>2040</v>
      </c>
      <c r="F167" s="59" t="s">
        <v>2041</v>
      </c>
      <c r="G167" s="60" t="s">
        <v>257</v>
      </c>
      <c r="H167" s="61">
        <v>50</v>
      </c>
      <c r="I167" s="62"/>
      <c r="J167" s="61">
        <f>ROUND(I167*H167,2)</f>
        <v>0</v>
      </c>
      <c r="K167" s="59" t="s">
        <v>161</v>
      </c>
      <c r="L167" s="203"/>
      <c r="M167" s="255" t="s">
        <v>18</v>
      </c>
      <c r="N167" s="275" t="s">
        <v>38</v>
      </c>
      <c r="O167" s="276"/>
      <c r="P167" s="277">
        <f>O167*H167</f>
        <v>0</v>
      </c>
      <c r="Q167" s="277">
        <v>2.0000000000000002E-5</v>
      </c>
      <c r="R167" s="277">
        <f>Q167*H167</f>
        <v>1E-3</v>
      </c>
      <c r="S167" s="277">
        <v>0</v>
      </c>
      <c r="T167" s="63">
        <f>S167*H167</f>
        <v>0</v>
      </c>
      <c r="AR167" s="258" t="s">
        <v>273</v>
      </c>
      <c r="AT167" s="258" t="s">
        <v>157</v>
      </c>
      <c r="AU167" s="258" t="s">
        <v>77</v>
      </c>
      <c r="AY167" s="200" t="s">
        <v>155</v>
      </c>
      <c r="BE167" s="259">
        <f>IF(N167="základní",J167,0)</f>
        <v>0</v>
      </c>
      <c r="BF167" s="259">
        <f>IF(N167="snížená",J167,0)</f>
        <v>0</v>
      </c>
      <c r="BG167" s="259">
        <f>IF(N167="zákl. přenesená",J167,0)</f>
        <v>0</v>
      </c>
      <c r="BH167" s="259">
        <f>IF(N167="sníž. přenesená",J167,0)</f>
        <v>0</v>
      </c>
      <c r="BI167" s="259">
        <f>IF(N167="nulová",J167,0)</f>
        <v>0</v>
      </c>
      <c r="BJ167" s="200" t="s">
        <v>75</v>
      </c>
      <c r="BK167" s="259">
        <f>ROUND(I167*H167,2)</f>
        <v>0</v>
      </c>
      <c r="BL167" s="200" t="s">
        <v>273</v>
      </c>
      <c r="BM167" s="258" t="s">
        <v>2042</v>
      </c>
    </row>
    <row r="168" spans="2:65" s="204" customFormat="1" ht="19.5" x14ac:dyDescent="0.2">
      <c r="B168" s="203"/>
      <c r="D168" s="64" t="s">
        <v>164</v>
      </c>
      <c r="F168" s="65" t="s">
        <v>2043</v>
      </c>
      <c r="I168" s="197"/>
      <c r="L168" s="203"/>
      <c r="M168" s="260"/>
      <c r="N168" s="276"/>
      <c r="O168" s="276"/>
      <c r="P168" s="276"/>
      <c r="Q168" s="276"/>
      <c r="R168" s="276"/>
      <c r="S168" s="276"/>
      <c r="T168" s="213"/>
      <c r="AT168" s="200" t="s">
        <v>164</v>
      </c>
      <c r="AU168" s="200" t="s">
        <v>77</v>
      </c>
    </row>
    <row r="169" spans="2:65" s="204" customFormat="1" x14ac:dyDescent="0.2">
      <c r="B169" s="203"/>
      <c r="D169" s="66" t="s">
        <v>166</v>
      </c>
      <c r="F169" s="67" t="s">
        <v>2044</v>
      </c>
      <c r="I169" s="197"/>
      <c r="L169" s="203"/>
      <c r="M169" s="260"/>
      <c r="N169" s="276"/>
      <c r="O169" s="276"/>
      <c r="P169" s="276"/>
      <c r="Q169" s="276"/>
      <c r="R169" s="276"/>
      <c r="S169" s="276"/>
      <c r="T169" s="213"/>
      <c r="AT169" s="200" t="s">
        <v>166</v>
      </c>
      <c r="AU169" s="200" t="s">
        <v>77</v>
      </c>
    </row>
    <row r="170" spans="2:65" s="69" customFormat="1" x14ac:dyDescent="0.2">
      <c r="B170" s="68"/>
      <c r="D170" s="64" t="s">
        <v>168</v>
      </c>
      <c r="E170" s="70" t="s">
        <v>18</v>
      </c>
      <c r="F170" s="71" t="s">
        <v>2045</v>
      </c>
      <c r="H170" s="70" t="s">
        <v>18</v>
      </c>
      <c r="I170" s="72"/>
      <c r="L170" s="68"/>
      <c r="M170" s="73"/>
      <c r="N170" s="278"/>
      <c r="O170" s="278"/>
      <c r="P170" s="278"/>
      <c r="Q170" s="278"/>
      <c r="R170" s="278"/>
      <c r="S170" s="278"/>
      <c r="T170" s="74"/>
      <c r="AT170" s="70" t="s">
        <v>168</v>
      </c>
      <c r="AU170" s="70" t="s">
        <v>77</v>
      </c>
      <c r="AV170" s="69" t="s">
        <v>75</v>
      </c>
      <c r="AW170" s="69" t="s">
        <v>29</v>
      </c>
      <c r="AX170" s="69" t="s">
        <v>67</v>
      </c>
      <c r="AY170" s="70" t="s">
        <v>155</v>
      </c>
    </row>
    <row r="171" spans="2:65" s="76" customFormat="1" x14ac:dyDescent="0.2">
      <c r="B171" s="75"/>
      <c r="D171" s="64" t="s">
        <v>168</v>
      </c>
      <c r="E171" s="77" t="s">
        <v>18</v>
      </c>
      <c r="F171" s="78" t="s">
        <v>2046</v>
      </c>
      <c r="H171" s="79">
        <v>50</v>
      </c>
      <c r="I171" s="80"/>
      <c r="L171" s="75"/>
      <c r="M171" s="81"/>
      <c r="N171" s="279"/>
      <c r="O171" s="279"/>
      <c r="P171" s="279"/>
      <c r="Q171" s="279"/>
      <c r="R171" s="279"/>
      <c r="S171" s="279"/>
      <c r="T171" s="82"/>
      <c r="AT171" s="77" t="s">
        <v>168</v>
      </c>
      <c r="AU171" s="77" t="s">
        <v>77</v>
      </c>
      <c r="AV171" s="76" t="s">
        <v>77</v>
      </c>
      <c r="AW171" s="76" t="s">
        <v>29</v>
      </c>
      <c r="AX171" s="76" t="s">
        <v>75</v>
      </c>
      <c r="AY171" s="77" t="s">
        <v>155</v>
      </c>
    </row>
    <row r="172" spans="2:65" s="204" customFormat="1" ht="24.2" customHeight="1" x14ac:dyDescent="0.2">
      <c r="B172" s="203"/>
      <c r="C172" s="57" t="s">
        <v>7</v>
      </c>
      <c r="D172" s="57" t="s">
        <v>157</v>
      </c>
      <c r="E172" s="58" t="s">
        <v>2047</v>
      </c>
      <c r="F172" s="59" t="s">
        <v>2048</v>
      </c>
      <c r="G172" s="60" t="s">
        <v>257</v>
      </c>
      <c r="H172" s="61">
        <v>50</v>
      </c>
      <c r="I172" s="62"/>
      <c r="J172" s="61">
        <f>ROUND(I172*H172,2)</f>
        <v>0</v>
      </c>
      <c r="K172" s="59" t="s">
        <v>161</v>
      </c>
      <c r="L172" s="203"/>
      <c r="M172" s="255" t="s">
        <v>18</v>
      </c>
      <c r="N172" s="275" t="s">
        <v>38</v>
      </c>
      <c r="O172" s="276"/>
      <c r="P172" s="277">
        <f>O172*H172</f>
        <v>0</v>
      </c>
      <c r="Q172" s="277">
        <v>3.0000000000000001E-5</v>
      </c>
      <c r="R172" s="277">
        <f>Q172*H172</f>
        <v>1.5E-3</v>
      </c>
      <c r="S172" s="277">
        <v>0</v>
      </c>
      <c r="T172" s="63">
        <f>S172*H172</f>
        <v>0</v>
      </c>
      <c r="AR172" s="258" t="s">
        <v>273</v>
      </c>
      <c r="AT172" s="258" t="s">
        <v>157</v>
      </c>
      <c r="AU172" s="258" t="s">
        <v>77</v>
      </c>
      <c r="AY172" s="200" t="s">
        <v>155</v>
      </c>
      <c r="BE172" s="259">
        <f>IF(N172="základní",J172,0)</f>
        <v>0</v>
      </c>
      <c r="BF172" s="259">
        <f>IF(N172="snížená",J172,0)</f>
        <v>0</v>
      </c>
      <c r="BG172" s="259">
        <f>IF(N172="zákl. přenesená",J172,0)</f>
        <v>0</v>
      </c>
      <c r="BH172" s="259">
        <f>IF(N172="sníž. přenesená",J172,0)</f>
        <v>0</v>
      </c>
      <c r="BI172" s="259">
        <f>IF(N172="nulová",J172,0)</f>
        <v>0</v>
      </c>
      <c r="BJ172" s="200" t="s">
        <v>75</v>
      </c>
      <c r="BK172" s="259">
        <f>ROUND(I172*H172,2)</f>
        <v>0</v>
      </c>
      <c r="BL172" s="200" t="s">
        <v>273</v>
      </c>
      <c r="BM172" s="258" t="s">
        <v>2049</v>
      </c>
    </row>
    <row r="173" spans="2:65" s="204" customFormat="1" ht="19.5" x14ac:dyDescent="0.2">
      <c r="B173" s="203"/>
      <c r="D173" s="64" t="s">
        <v>164</v>
      </c>
      <c r="F173" s="65" t="s">
        <v>2050</v>
      </c>
      <c r="I173" s="197"/>
      <c r="L173" s="203"/>
      <c r="M173" s="260"/>
      <c r="N173" s="276"/>
      <c r="O173" s="276"/>
      <c r="P173" s="276"/>
      <c r="Q173" s="276"/>
      <c r="R173" s="276"/>
      <c r="S173" s="276"/>
      <c r="T173" s="213"/>
      <c r="AT173" s="200" t="s">
        <v>164</v>
      </c>
      <c r="AU173" s="200" t="s">
        <v>77</v>
      </c>
    </row>
    <row r="174" spans="2:65" s="204" customFormat="1" x14ac:dyDescent="0.2">
      <c r="B174" s="203"/>
      <c r="D174" s="66" t="s">
        <v>166</v>
      </c>
      <c r="F174" s="67" t="s">
        <v>2051</v>
      </c>
      <c r="I174" s="197"/>
      <c r="L174" s="203"/>
      <c r="M174" s="260"/>
      <c r="N174" s="276"/>
      <c r="O174" s="276"/>
      <c r="P174" s="276"/>
      <c r="Q174" s="276"/>
      <c r="R174" s="276"/>
      <c r="S174" s="276"/>
      <c r="T174" s="213"/>
      <c r="AT174" s="200" t="s">
        <v>166</v>
      </c>
      <c r="AU174" s="200" t="s">
        <v>77</v>
      </c>
    </row>
    <row r="175" spans="2:65" s="69" customFormat="1" x14ac:dyDescent="0.2">
      <c r="B175" s="68"/>
      <c r="D175" s="64" t="s">
        <v>168</v>
      </c>
      <c r="E175" s="70" t="s">
        <v>18</v>
      </c>
      <c r="F175" s="71" t="s">
        <v>2052</v>
      </c>
      <c r="H175" s="70" t="s">
        <v>18</v>
      </c>
      <c r="I175" s="72"/>
      <c r="L175" s="68"/>
      <c r="M175" s="73"/>
      <c r="N175" s="278"/>
      <c r="O175" s="278"/>
      <c r="P175" s="278"/>
      <c r="Q175" s="278"/>
      <c r="R175" s="278"/>
      <c r="S175" s="278"/>
      <c r="T175" s="74"/>
      <c r="AT175" s="70" t="s">
        <v>168</v>
      </c>
      <c r="AU175" s="70" t="s">
        <v>77</v>
      </c>
      <c r="AV175" s="69" t="s">
        <v>75</v>
      </c>
      <c r="AW175" s="69" t="s">
        <v>29</v>
      </c>
      <c r="AX175" s="69" t="s">
        <v>67</v>
      </c>
      <c r="AY175" s="70" t="s">
        <v>155</v>
      </c>
    </row>
    <row r="176" spans="2:65" s="76" customFormat="1" x14ac:dyDescent="0.2">
      <c r="B176" s="75"/>
      <c r="D176" s="64" t="s">
        <v>168</v>
      </c>
      <c r="E176" s="77" t="s">
        <v>18</v>
      </c>
      <c r="F176" s="78" t="s">
        <v>2046</v>
      </c>
      <c r="H176" s="79">
        <v>50</v>
      </c>
      <c r="I176" s="80"/>
      <c r="L176" s="75"/>
      <c r="M176" s="81"/>
      <c r="N176" s="279"/>
      <c r="O176" s="279"/>
      <c r="P176" s="279"/>
      <c r="Q176" s="279"/>
      <c r="R176" s="279"/>
      <c r="S176" s="279"/>
      <c r="T176" s="82"/>
      <c r="AT176" s="77" t="s">
        <v>168</v>
      </c>
      <c r="AU176" s="77" t="s">
        <v>77</v>
      </c>
      <c r="AV176" s="76" t="s">
        <v>77</v>
      </c>
      <c r="AW176" s="76" t="s">
        <v>29</v>
      </c>
      <c r="AX176" s="76" t="s">
        <v>75</v>
      </c>
      <c r="AY176" s="77" t="s">
        <v>155</v>
      </c>
    </row>
    <row r="177" spans="2:65" s="247" customFormat="1" ht="25.9" customHeight="1" x14ac:dyDescent="0.2">
      <c r="B177" s="246"/>
      <c r="D177" s="54" t="s">
        <v>66</v>
      </c>
      <c r="E177" s="55" t="s">
        <v>2053</v>
      </c>
      <c r="F177" s="55" t="s">
        <v>2054</v>
      </c>
      <c r="I177" s="196"/>
      <c r="J177" s="248">
        <f>BK177</f>
        <v>0</v>
      </c>
      <c r="L177" s="246"/>
      <c r="M177" s="249"/>
      <c r="N177" s="273"/>
      <c r="O177" s="273"/>
      <c r="P177" s="274">
        <f>SUM(P178:P187)</f>
        <v>0</v>
      </c>
      <c r="Q177" s="273"/>
      <c r="R177" s="274">
        <f>SUM(R178:R187)</f>
        <v>0</v>
      </c>
      <c r="S177" s="273"/>
      <c r="T177" s="251">
        <f>SUM(T178:T187)</f>
        <v>0</v>
      </c>
      <c r="AR177" s="54" t="s">
        <v>162</v>
      </c>
      <c r="AT177" s="252" t="s">
        <v>66</v>
      </c>
      <c r="AU177" s="252" t="s">
        <v>67</v>
      </c>
      <c r="AY177" s="54" t="s">
        <v>155</v>
      </c>
      <c r="BK177" s="253">
        <f>SUM(BK178:BK187)</f>
        <v>0</v>
      </c>
    </row>
    <row r="178" spans="2:65" s="204" customFormat="1" ht="21.75" customHeight="1" x14ac:dyDescent="0.2">
      <c r="B178" s="203"/>
      <c r="C178" s="57" t="s">
        <v>319</v>
      </c>
      <c r="D178" s="57" t="s">
        <v>157</v>
      </c>
      <c r="E178" s="58" t="s">
        <v>2055</v>
      </c>
      <c r="F178" s="59" t="s">
        <v>2056</v>
      </c>
      <c r="G178" s="60" t="s">
        <v>276</v>
      </c>
      <c r="H178" s="61">
        <v>1</v>
      </c>
      <c r="I178" s="62"/>
      <c r="J178" s="61">
        <f>ROUND(I178*H178,2)</f>
        <v>0</v>
      </c>
      <c r="K178" s="59" t="s">
        <v>18</v>
      </c>
      <c r="L178" s="203"/>
      <c r="M178" s="255" t="s">
        <v>18</v>
      </c>
      <c r="N178" s="275" t="s">
        <v>38</v>
      </c>
      <c r="O178" s="276"/>
      <c r="P178" s="277">
        <f>O178*H178</f>
        <v>0</v>
      </c>
      <c r="Q178" s="277">
        <v>0</v>
      </c>
      <c r="R178" s="277">
        <f>Q178*H178</f>
        <v>0</v>
      </c>
      <c r="S178" s="277">
        <v>0</v>
      </c>
      <c r="T178" s="63">
        <f>S178*H178</f>
        <v>0</v>
      </c>
      <c r="AR178" s="258" t="s">
        <v>2057</v>
      </c>
      <c r="AT178" s="258" t="s">
        <v>157</v>
      </c>
      <c r="AU178" s="258" t="s">
        <v>75</v>
      </c>
      <c r="AY178" s="200" t="s">
        <v>155</v>
      </c>
      <c r="BE178" s="259">
        <f>IF(N178="základní",J178,0)</f>
        <v>0</v>
      </c>
      <c r="BF178" s="259">
        <f>IF(N178="snížená",J178,0)</f>
        <v>0</v>
      </c>
      <c r="BG178" s="259">
        <f>IF(N178="zákl. přenesená",J178,0)</f>
        <v>0</v>
      </c>
      <c r="BH178" s="259">
        <f>IF(N178="sníž. přenesená",J178,0)</f>
        <v>0</v>
      </c>
      <c r="BI178" s="259">
        <f>IF(N178="nulová",J178,0)</f>
        <v>0</v>
      </c>
      <c r="BJ178" s="200" t="s">
        <v>75</v>
      </c>
      <c r="BK178" s="259">
        <f>ROUND(I178*H178,2)</f>
        <v>0</v>
      </c>
      <c r="BL178" s="200" t="s">
        <v>2057</v>
      </c>
      <c r="BM178" s="258" t="s">
        <v>2058</v>
      </c>
    </row>
    <row r="179" spans="2:65" s="204" customFormat="1" x14ac:dyDescent="0.2">
      <c r="B179" s="203"/>
      <c r="D179" s="64" t="s">
        <v>164</v>
      </c>
      <c r="F179" s="65" t="s">
        <v>2056</v>
      </c>
      <c r="I179" s="197"/>
      <c r="L179" s="203"/>
      <c r="M179" s="260"/>
      <c r="N179" s="276"/>
      <c r="O179" s="276"/>
      <c r="P179" s="276"/>
      <c r="Q179" s="276"/>
      <c r="R179" s="276"/>
      <c r="S179" s="276"/>
      <c r="T179" s="213"/>
      <c r="AT179" s="200" t="s">
        <v>164</v>
      </c>
      <c r="AU179" s="200" t="s">
        <v>75</v>
      </c>
    </row>
    <row r="180" spans="2:65" s="204" customFormat="1" ht="24.2" customHeight="1" x14ac:dyDescent="0.2">
      <c r="B180" s="203"/>
      <c r="C180" s="57" t="s">
        <v>329</v>
      </c>
      <c r="D180" s="57" t="s">
        <v>157</v>
      </c>
      <c r="E180" s="58" t="s">
        <v>2059</v>
      </c>
      <c r="F180" s="59" t="s">
        <v>2060</v>
      </c>
      <c r="G180" s="60" t="s">
        <v>276</v>
      </c>
      <c r="H180" s="61">
        <v>1</v>
      </c>
      <c r="I180" s="62"/>
      <c r="J180" s="61">
        <f>ROUND(I180*H180,2)</f>
        <v>0</v>
      </c>
      <c r="K180" s="59" t="s">
        <v>18</v>
      </c>
      <c r="L180" s="203"/>
      <c r="M180" s="255" t="s">
        <v>18</v>
      </c>
      <c r="N180" s="275" t="s">
        <v>38</v>
      </c>
      <c r="O180" s="276"/>
      <c r="P180" s="277">
        <f>O180*H180</f>
        <v>0</v>
      </c>
      <c r="Q180" s="277">
        <v>0</v>
      </c>
      <c r="R180" s="277">
        <f>Q180*H180</f>
        <v>0</v>
      </c>
      <c r="S180" s="277">
        <v>0</v>
      </c>
      <c r="T180" s="63">
        <f>S180*H180</f>
        <v>0</v>
      </c>
      <c r="AR180" s="258" t="s">
        <v>2057</v>
      </c>
      <c r="AT180" s="258" t="s">
        <v>157</v>
      </c>
      <c r="AU180" s="258" t="s">
        <v>75</v>
      </c>
      <c r="AY180" s="200" t="s">
        <v>155</v>
      </c>
      <c r="BE180" s="259">
        <f>IF(N180="základní",J180,0)</f>
        <v>0</v>
      </c>
      <c r="BF180" s="259">
        <f>IF(N180="snížená",J180,0)</f>
        <v>0</v>
      </c>
      <c r="BG180" s="259">
        <f>IF(N180="zákl. přenesená",J180,0)</f>
        <v>0</v>
      </c>
      <c r="BH180" s="259">
        <f>IF(N180="sníž. přenesená",J180,0)</f>
        <v>0</v>
      </c>
      <c r="BI180" s="259">
        <f>IF(N180="nulová",J180,0)</f>
        <v>0</v>
      </c>
      <c r="BJ180" s="200" t="s">
        <v>75</v>
      </c>
      <c r="BK180" s="259">
        <f>ROUND(I180*H180,2)</f>
        <v>0</v>
      </c>
      <c r="BL180" s="200" t="s">
        <v>2057</v>
      </c>
      <c r="BM180" s="258" t="s">
        <v>2061</v>
      </c>
    </row>
    <row r="181" spans="2:65" s="204" customFormat="1" ht="19.5" x14ac:dyDescent="0.2">
      <c r="B181" s="203"/>
      <c r="D181" s="64" t="s">
        <v>164</v>
      </c>
      <c r="F181" s="65" t="s">
        <v>2060</v>
      </c>
      <c r="I181" s="197"/>
      <c r="L181" s="203"/>
      <c r="M181" s="260"/>
      <c r="N181" s="276"/>
      <c r="O181" s="276"/>
      <c r="P181" s="276"/>
      <c r="Q181" s="276"/>
      <c r="R181" s="276"/>
      <c r="S181" s="276"/>
      <c r="T181" s="213"/>
      <c r="AT181" s="200" t="s">
        <v>164</v>
      </c>
      <c r="AU181" s="200" t="s">
        <v>75</v>
      </c>
    </row>
    <row r="182" spans="2:65" s="204" customFormat="1" ht="16.5" customHeight="1" x14ac:dyDescent="0.2">
      <c r="B182" s="203"/>
      <c r="C182" s="57" t="s">
        <v>335</v>
      </c>
      <c r="D182" s="57" t="s">
        <v>157</v>
      </c>
      <c r="E182" s="58" t="s">
        <v>2062</v>
      </c>
      <c r="F182" s="59" t="s">
        <v>2063</v>
      </c>
      <c r="G182" s="60" t="s">
        <v>276</v>
      </c>
      <c r="H182" s="61">
        <v>1</v>
      </c>
      <c r="I182" s="62"/>
      <c r="J182" s="61">
        <f>ROUND(I182*H182,2)</f>
        <v>0</v>
      </c>
      <c r="K182" s="59" t="s">
        <v>18</v>
      </c>
      <c r="L182" s="203"/>
      <c r="M182" s="255" t="s">
        <v>18</v>
      </c>
      <c r="N182" s="275" t="s">
        <v>38</v>
      </c>
      <c r="O182" s="276"/>
      <c r="P182" s="277">
        <f>O182*H182</f>
        <v>0</v>
      </c>
      <c r="Q182" s="277">
        <v>0</v>
      </c>
      <c r="R182" s="277">
        <f>Q182*H182</f>
        <v>0</v>
      </c>
      <c r="S182" s="277">
        <v>0</v>
      </c>
      <c r="T182" s="63">
        <f>S182*H182</f>
        <v>0</v>
      </c>
      <c r="AR182" s="258" t="s">
        <v>2057</v>
      </c>
      <c r="AT182" s="258" t="s">
        <v>157</v>
      </c>
      <c r="AU182" s="258" t="s">
        <v>75</v>
      </c>
      <c r="AY182" s="200" t="s">
        <v>155</v>
      </c>
      <c r="BE182" s="259">
        <f>IF(N182="základní",J182,0)</f>
        <v>0</v>
      </c>
      <c r="BF182" s="259">
        <f>IF(N182="snížená",J182,0)</f>
        <v>0</v>
      </c>
      <c r="BG182" s="259">
        <f>IF(N182="zákl. přenesená",J182,0)</f>
        <v>0</v>
      </c>
      <c r="BH182" s="259">
        <f>IF(N182="sníž. přenesená",J182,0)</f>
        <v>0</v>
      </c>
      <c r="BI182" s="259">
        <f>IF(N182="nulová",J182,0)</f>
        <v>0</v>
      </c>
      <c r="BJ182" s="200" t="s">
        <v>75</v>
      </c>
      <c r="BK182" s="259">
        <f>ROUND(I182*H182,2)</f>
        <v>0</v>
      </c>
      <c r="BL182" s="200" t="s">
        <v>2057</v>
      </c>
      <c r="BM182" s="258" t="s">
        <v>2064</v>
      </c>
    </row>
    <row r="183" spans="2:65" s="204" customFormat="1" x14ac:dyDescent="0.2">
      <c r="B183" s="203"/>
      <c r="D183" s="64" t="s">
        <v>164</v>
      </c>
      <c r="F183" s="65" t="s">
        <v>2063</v>
      </c>
      <c r="I183" s="197"/>
      <c r="L183" s="203"/>
      <c r="M183" s="260"/>
      <c r="N183" s="276"/>
      <c r="O183" s="276"/>
      <c r="P183" s="276"/>
      <c r="Q183" s="276"/>
      <c r="R183" s="276"/>
      <c r="S183" s="276"/>
      <c r="T183" s="213"/>
      <c r="AT183" s="200" t="s">
        <v>164</v>
      </c>
      <c r="AU183" s="200" t="s">
        <v>75</v>
      </c>
    </row>
    <row r="184" spans="2:65" s="204" customFormat="1" ht="16.5" customHeight="1" x14ac:dyDescent="0.2">
      <c r="B184" s="203"/>
      <c r="C184" s="57" t="s">
        <v>344</v>
      </c>
      <c r="D184" s="57" t="s">
        <v>157</v>
      </c>
      <c r="E184" s="58" t="s">
        <v>2065</v>
      </c>
      <c r="F184" s="59" t="s">
        <v>2066</v>
      </c>
      <c r="G184" s="60" t="s">
        <v>276</v>
      </c>
      <c r="H184" s="61">
        <v>1</v>
      </c>
      <c r="I184" s="62"/>
      <c r="J184" s="61">
        <f>ROUND(I184*H184,2)</f>
        <v>0</v>
      </c>
      <c r="K184" s="59" t="s">
        <v>18</v>
      </c>
      <c r="L184" s="203"/>
      <c r="M184" s="255" t="s">
        <v>18</v>
      </c>
      <c r="N184" s="275" t="s">
        <v>38</v>
      </c>
      <c r="O184" s="276"/>
      <c r="P184" s="277">
        <f>O184*H184</f>
        <v>0</v>
      </c>
      <c r="Q184" s="277">
        <v>0</v>
      </c>
      <c r="R184" s="277">
        <f>Q184*H184</f>
        <v>0</v>
      </c>
      <c r="S184" s="277">
        <v>0</v>
      </c>
      <c r="T184" s="63">
        <f>S184*H184</f>
        <v>0</v>
      </c>
      <c r="AR184" s="258" t="s">
        <v>2057</v>
      </c>
      <c r="AT184" s="258" t="s">
        <v>157</v>
      </c>
      <c r="AU184" s="258" t="s">
        <v>75</v>
      </c>
      <c r="AY184" s="200" t="s">
        <v>155</v>
      </c>
      <c r="BE184" s="259">
        <f>IF(N184="základní",J184,0)</f>
        <v>0</v>
      </c>
      <c r="BF184" s="259">
        <f>IF(N184="snížená",J184,0)</f>
        <v>0</v>
      </c>
      <c r="BG184" s="259">
        <f>IF(N184="zákl. přenesená",J184,0)</f>
        <v>0</v>
      </c>
      <c r="BH184" s="259">
        <f>IF(N184="sníž. přenesená",J184,0)</f>
        <v>0</v>
      </c>
      <c r="BI184" s="259">
        <f>IF(N184="nulová",J184,0)</f>
        <v>0</v>
      </c>
      <c r="BJ184" s="200" t="s">
        <v>75</v>
      </c>
      <c r="BK184" s="259">
        <f>ROUND(I184*H184,2)</f>
        <v>0</v>
      </c>
      <c r="BL184" s="200" t="s">
        <v>2057</v>
      </c>
      <c r="BM184" s="258" t="s">
        <v>2067</v>
      </c>
    </row>
    <row r="185" spans="2:65" s="204" customFormat="1" x14ac:dyDescent="0.2">
      <c r="B185" s="203"/>
      <c r="D185" s="64" t="s">
        <v>164</v>
      </c>
      <c r="F185" s="65" t="s">
        <v>2066</v>
      </c>
      <c r="I185" s="197"/>
      <c r="L185" s="203"/>
      <c r="M185" s="260"/>
      <c r="N185" s="276"/>
      <c r="O185" s="276"/>
      <c r="P185" s="276"/>
      <c r="Q185" s="276"/>
      <c r="R185" s="276"/>
      <c r="S185" s="276"/>
      <c r="T185" s="213"/>
      <c r="AT185" s="200" t="s">
        <v>164</v>
      </c>
      <c r="AU185" s="200" t="s">
        <v>75</v>
      </c>
    </row>
    <row r="186" spans="2:65" s="204" customFormat="1" ht="16.5" customHeight="1" x14ac:dyDescent="0.2">
      <c r="B186" s="203"/>
      <c r="C186" s="57" t="s">
        <v>356</v>
      </c>
      <c r="D186" s="57" t="s">
        <v>157</v>
      </c>
      <c r="E186" s="58" t="s">
        <v>2068</v>
      </c>
      <c r="F186" s="59" t="s">
        <v>2069</v>
      </c>
      <c r="G186" s="60" t="s">
        <v>276</v>
      </c>
      <c r="H186" s="61">
        <v>1</v>
      </c>
      <c r="I186" s="62"/>
      <c r="J186" s="61">
        <f>ROUND(I186*H186,2)</f>
        <v>0</v>
      </c>
      <c r="K186" s="59" t="s">
        <v>18</v>
      </c>
      <c r="L186" s="203"/>
      <c r="M186" s="255" t="s">
        <v>18</v>
      </c>
      <c r="N186" s="275" t="s">
        <v>38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63">
        <f>S186*H186</f>
        <v>0</v>
      </c>
      <c r="AR186" s="258" t="s">
        <v>2057</v>
      </c>
      <c r="AT186" s="258" t="s">
        <v>157</v>
      </c>
      <c r="AU186" s="258" t="s">
        <v>75</v>
      </c>
      <c r="AY186" s="200" t="s">
        <v>155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200" t="s">
        <v>75</v>
      </c>
      <c r="BK186" s="259">
        <f>ROUND(I186*H186,2)</f>
        <v>0</v>
      </c>
      <c r="BL186" s="200" t="s">
        <v>2057</v>
      </c>
      <c r="BM186" s="258" t="s">
        <v>2070</v>
      </c>
    </row>
    <row r="187" spans="2:65" s="204" customFormat="1" x14ac:dyDescent="0.2">
      <c r="B187" s="203"/>
      <c r="D187" s="64" t="s">
        <v>164</v>
      </c>
      <c r="F187" s="65" t="s">
        <v>2069</v>
      </c>
      <c r="L187" s="203"/>
      <c r="M187" s="271"/>
      <c r="N187" s="99"/>
      <c r="O187" s="99"/>
      <c r="P187" s="99"/>
      <c r="Q187" s="99"/>
      <c r="R187" s="99"/>
      <c r="S187" s="99"/>
      <c r="T187" s="272"/>
      <c r="AT187" s="200" t="s">
        <v>164</v>
      </c>
      <c r="AU187" s="200" t="s">
        <v>75</v>
      </c>
    </row>
    <row r="188" spans="2:65" s="204" customFormat="1" ht="6.95" customHeight="1" x14ac:dyDescent="0.2">
      <c r="B188" s="208"/>
      <c r="C188" s="209"/>
      <c r="D188" s="209"/>
      <c r="E188" s="209"/>
      <c r="F188" s="209"/>
      <c r="G188" s="209"/>
      <c r="H188" s="209"/>
      <c r="I188" s="209"/>
      <c r="J188" s="209"/>
      <c r="K188" s="209"/>
      <c r="L188" s="203"/>
    </row>
  </sheetData>
  <sheetProtection algorithmName="SHA-512" hashValue="8C8ZGJ2BjQBOJPOhrJFBTFt3T3Qot/gbBeMAmY3hrx8gwnJCzfkpPtaP6FA3mlIkeCDnxDJclW6UnuRoRefi8A==" saltValue="15Ra/CYfPe8ZHU7IQoPVAg==" spinCount="100000" sheet="1" objects="1" scenarios="1" selectLockedCells="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48081F17-D36D-4695-B1D8-9F4E24354434}"/>
    <hyperlink ref="F97" r:id="rId2" xr:uid="{547081C2-298D-43AD-879A-D13CF4DB7CCA}"/>
    <hyperlink ref="F107" r:id="rId3" xr:uid="{6C877F21-EDAA-489B-8450-DB981B9A4589}"/>
    <hyperlink ref="F111" r:id="rId4" xr:uid="{AE435DD9-F133-4FAB-B186-E5DD1FA2FFF6}"/>
    <hyperlink ref="F114" r:id="rId5" xr:uid="{F739BDCE-03AA-49CD-B1E8-0026379132B2}"/>
    <hyperlink ref="F134" r:id="rId6" xr:uid="{B6D950BB-98C7-4CCF-8475-C0D0F469F5FF}"/>
    <hyperlink ref="F138" r:id="rId7" xr:uid="{52DBD8BF-E692-4278-989E-7C09EF7E2F5D}"/>
    <hyperlink ref="F150" r:id="rId8" xr:uid="{F65A9601-FCD5-43F1-8AD2-B526826A9608}"/>
    <hyperlink ref="F155" r:id="rId9" xr:uid="{0D42D728-C855-4B73-A8D2-3C4F87BED00E}"/>
    <hyperlink ref="F161" r:id="rId10" xr:uid="{048B807C-ECF7-4A50-BAA4-4B6749EFDA6F}"/>
    <hyperlink ref="F165" r:id="rId11" xr:uid="{F8050AE6-C8A8-45F9-9704-AA70A08C630A}"/>
    <hyperlink ref="F169" r:id="rId12" xr:uid="{D717A3B3-3D5F-4E31-BF9F-4A38642AA349}"/>
    <hyperlink ref="F174" r:id="rId13" xr:uid="{A637809B-916A-448D-9E6E-566A2F6E0B7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6BDC-5B61-45FE-8AF4-8CEA1A473705}">
  <dimension ref="B2:BM337"/>
  <sheetViews>
    <sheetView showGridLines="0" workbookViewId="0">
      <selection activeCell="I89" sqref="I89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83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2071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21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tr">
        <f>IF('[1]Rekapitulace stavby'!AN16="","",'[1]Rekapitulace stavby'!AN16)</f>
        <v/>
      </c>
      <c r="L20" s="203"/>
    </row>
    <row r="21" spans="2:12" s="204" customFormat="1" ht="18" customHeight="1" x14ac:dyDescent="0.2">
      <c r="B21" s="203"/>
      <c r="E21" s="282" t="str">
        <f>IF('Rekapitulace stavby'!E17="","",'Rekapitulace stavby'!E17)</f>
        <v>DPT projekty Ostrov</v>
      </c>
      <c r="I21" s="195" t="s">
        <v>25</v>
      </c>
      <c r="J21" s="189" t="str">
        <f>IF('[1]Rekapitulace stavby'!AN17="","",'[1]Rekapitulace stavby'!AN17)</f>
        <v/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ROUND(J86,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ROUND((SUM(BE86:BE336)),  2)</f>
        <v>0</v>
      </c>
      <c r="I33" s="233">
        <v>0.21</v>
      </c>
      <c r="J33" s="232">
        <f>ROUND(((SUM(BE86:BE336))*I33),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ROUND((SUM(BF86:BF336)),  2)</f>
        <v>0</v>
      </c>
      <c r="I34" s="233">
        <v>0.15</v>
      </c>
      <c r="J34" s="232">
        <f>ROUND(((SUM(BF86:BF336))*I34),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ROUND((SUM(BG86:BG336)),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ROUND((SUM(BH86:BH336)),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ROUND((SUM(BI86:BI336)),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03 - ZTI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 xml:space="preserve"> 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J86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119</v>
      </c>
      <c r="E60" s="43"/>
      <c r="F60" s="43"/>
      <c r="G60" s="43"/>
      <c r="H60" s="43"/>
      <c r="I60" s="43"/>
      <c r="J60" s="44">
        <f>J87</f>
        <v>0</v>
      </c>
      <c r="L60" s="40"/>
    </row>
    <row r="61" spans="2:47" s="46" customFormat="1" ht="19.899999999999999" customHeight="1" x14ac:dyDescent="0.2">
      <c r="B61" s="45"/>
      <c r="D61" s="47" t="s">
        <v>2072</v>
      </c>
      <c r="E61" s="48"/>
      <c r="F61" s="48"/>
      <c r="G61" s="48"/>
      <c r="H61" s="48"/>
      <c r="I61" s="48"/>
      <c r="J61" s="49">
        <f>J88</f>
        <v>0</v>
      </c>
      <c r="L61" s="45"/>
    </row>
    <row r="62" spans="2:47" s="46" customFormat="1" ht="19.899999999999999" customHeight="1" x14ac:dyDescent="0.2">
      <c r="B62" s="45"/>
      <c r="D62" s="47" t="s">
        <v>2073</v>
      </c>
      <c r="E62" s="48"/>
      <c r="F62" s="48"/>
      <c r="G62" s="48"/>
      <c r="H62" s="48"/>
      <c r="I62" s="48"/>
      <c r="J62" s="49">
        <f>J113</f>
        <v>0</v>
      </c>
      <c r="L62" s="45"/>
    </row>
    <row r="63" spans="2:47" s="46" customFormat="1" ht="19.899999999999999" customHeight="1" x14ac:dyDescent="0.2">
      <c r="B63" s="45"/>
      <c r="D63" s="47" t="s">
        <v>2074</v>
      </c>
      <c r="E63" s="48"/>
      <c r="F63" s="48"/>
      <c r="G63" s="48"/>
      <c r="H63" s="48"/>
      <c r="I63" s="48"/>
      <c r="J63" s="49">
        <f>J171</f>
        <v>0</v>
      </c>
      <c r="L63" s="45"/>
    </row>
    <row r="64" spans="2:47" s="46" customFormat="1" ht="19.899999999999999" customHeight="1" x14ac:dyDescent="0.2">
      <c r="B64" s="45"/>
      <c r="D64" s="47" t="s">
        <v>2075</v>
      </c>
      <c r="E64" s="48"/>
      <c r="F64" s="48"/>
      <c r="G64" s="48"/>
      <c r="H64" s="48"/>
      <c r="I64" s="48"/>
      <c r="J64" s="49">
        <f>J231</f>
        <v>0</v>
      </c>
      <c r="L64" s="45"/>
    </row>
    <row r="65" spans="2:12" s="46" customFormat="1" ht="19.899999999999999" customHeight="1" x14ac:dyDescent="0.2">
      <c r="B65" s="45"/>
      <c r="D65" s="47" t="s">
        <v>2076</v>
      </c>
      <c r="E65" s="48"/>
      <c r="F65" s="48"/>
      <c r="G65" s="48"/>
      <c r="H65" s="48"/>
      <c r="I65" s="48"/>
      <c r="J65" s="49">
        <f>J324</f>
        <v>0</v>
      </c>
      <c r="L65" s="45"/>
    </row>
    <row r="66" spans="2:12" s="41" customFormat="1" ht="24.95" customHeight="1" x14ac:dyDescent="0.2">
      <c r="B66" s="40"/>
      <c r="D66" s="42" t="s">
        <v>2077</v>
      </c>
      <c r="E66" s="43"/>
      <c r="F66" s="43"/>
      <c r="G66" s="43"/>
      <c r="H66" s="43"/>
      <c r="I66" s="43"/>
      <c r="J66" s="44">
        <f>J333</f>
        <v>0</v>
      </c>
      <c r="L66" s="40"/>
    </row>
    <row r="67" spans="2:12" s="204" customFormat="1" ht="21.75" customHeight="1" x14ac:dyDescent="0.2">
      <c r="B67" s="203"/>
      <c r="L67" s="203"/>
    </row>
    <row r="68" spans="2:12" s="204" customFormat="1" ht="6.95" customHeight="1" x14ac:dyDescent="0.2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3"/>
    </row>
    <row r="72" spans="2:12" s="204" customFormat="1" ht="6.95" customHeight="1" x14ac:dyDescent="0.2">
      <c r="B72" s="210"/>
      <c r="C72" s="211"/>
      <c r="D72" s="211"/>
      <c r="E72" s="211"/>
      <c r="F72" s="211"/>
      <c r="G72" s="211"/>
      <c r="H72" s="211"/>
      <c r="I72" s="211"/>
      <c r="J72" s="211"/>
      <c r="K72" s="211"/>
      <c r="L72" s="203"/>
    </row>
    <row r="73" spans="2:12" s="204" customFormat="1" ht="24.95" customHeight="1" x14ac:dyDescent="0.2">
      <c r="B73" s="203"/>
      <c r="C73" s="6" t="s">
        <v>140</v>
      </c>
      <c r="L73" s="203"/>
    </row>
    <row r="74" spans="2:12" s="204" customFormat="1" ht="6.95" customHeight="1" x14ac:dyDescent="0.2">
      <c r="B74" s="203"/>
      <c r="L74" s="203"/>
    </row>
    <row r="75" spans="2:12" s="204" customFormat="1" ht="12" customHeight="1" x14ac:dyDescent="0.2">
      <c r="B75" s="203"/>
      <c r="C75" s="195" t="s">
        <v>15</v>
      </c>
      <c r="L75" s="203"/>
    </row>
    <row r="76" spans="2:12" s="204" customFormat="1" ht="16.5" customHeight="1" x14ac:dyDescent="0.2">
      <c r="B76" s="203"/>
      <c r="E76" s="321" t="str">
        <f>E7</f>
        <v>ZŠ Litvínov - Hamr</v>
      </c>
      <c r="F76" s="322"/>
      <c r="G76" s="322"/>
      <c r="H76" s="322"/>
      <c r="L76" s="203"/>
    </row>
    <row r="77" spans="2:12" s="204" customFormat="1" ht="12" customHeight="1" x14ac:dyDescent="0.2">
      <c r="B77" s="203"/>
      <c r="C77" s="195" t="s">
        <v>98</v>
      </c>
      <c r="L77" s="203"/>
    </row>
    <row r="78" spans="2:12" s="204" customFormat="1" ht="16.5" customHeight="1" x14ac:dyDescent="0.2">
      <c r="B78" s="203"/>
      <c r="E78" s="298" t="str">
        <f>E9</f>
        <v>03 - ZTI</v>
      </c>
      <c r="F78" s="320"/>
      <c r="G78" s="320"/>
      <c r="H78" s="320"/>
      <c r="L78" s="203"/>
    </row>
    <row r="79" spans="2:12" s="204" customFormat="1" ht="6.95" customHeight="1" x14ac:dyDescent="0.2">
      <c r="B79" s="203"/>
      <c r="L79" s="203"/>
    </row>
    <row r="80" spans="2:12" s="204" customFormat="1" ht="12" customHeight="1" x14ac:dyDescent="0.2">
      <c r="B80" s="203"/>
      <c r="C80" s="195" t="s">
        <v>20</v>
      </c>
      <c r="F80" s="189" t="str">
        <f>F12</f>
        <v xml:space="preserve"> </v>
      </c>
      <c r="I80" s="195" t="s">
        <v>22</v>
      </c>
      <c r="J80" s="185" t="str">
        <f>IF(J12="","",J12)</f>
        <v>Vyplň</v>
      </c>
      <c r="L80" s="203"/>
    </row>
    <row r="81" spans="2:65" s="204" customFormat="1" ht="6.95" customHeight="1" x14ac:dyDescent="0.2">
      <c r="B81" s="203"/>
      <c r="L81" s="203"/>
    </row>
    <row r="82" spans="2:65" s="204" customFormat="1" ht="15.2" customHeight="1" x14ac:dyDescent="0.2">
      <c r="B82" s="203"/>
      <c r="C82" s="195" t="s">
        <v>23</v>
      </c>
      <c r="F82" s="189" t="str">
        <f>E15</f>
        <v xml:space="preserve">Město Litvínov se sídlem Městský úřad Litvínov </v>
      </c>
      <c r="I82" s="195" t="s">
        <v>27</v>
      </c>
      <c r="J82" s="192" t="str">
        <f>E21</f>
        <v>DPT projekty Ostrov</v>
      </c>
      <c r="L82" s="203"/>
    </row>
    <row r="83" spans="2:65" s="204" customFormat="1" ht="15.2" customHeight="1" x14ac:dyDescent="0.2">
      <c r="B83" s="203"/>
      <c r="C83" s="195" t="s">
        <v>26</v>
      </c>
      <c r="F83" s="189" t="str">
        <f>IF(E18="","",E18)</f>
        <v>Vyplň</v>
      </c>
      <c r="I83" s="195" t="s">
        <v>30</v>
      </c>
      <c r="J83" s="192" t="str">
        <f>E24</f>
        <v/>
      </c>
      <c r="L83" s="203"/>
    </row>
    <row r="84" spans="2:65" s="204" customFormat="1" ht="10.35" customHeight="1" x14ac:dyDescent="0.2">
      <c r="B84" s="203"/>
      <c r="L84" s="203"/>
    </row>
    <row r="85" spans="2:65" s="241" customFormat="1" ht="29.25" customHeight="1" x14ac:dyDescent="0.2">
      <c r="B85" s="240"/>
      <c r="C85" s="50" t="s">
        <v>141</v>
      </c>
      <c r="D85" s="51" t="s">
        <v>52</v>
      </c>
      <c r="E85" s="51" t="s">
        <v>48</v>
      </c>
      <c r="F85" s="51" t="s">
        <v>49</v>
      </c>
      <c r="G85" s="51" t="s">
        <v>142</v>
      </c>
      <c r="H85" s="51" t="s">
        <v>143</v>
      </c>
      <c r="I85" s="51" t="s">
        <v>144</v>
      </c>
      <c r="J85" s="51" t="s">
        <v>102</v>
      </c>
      <c r="K85" s="52" t="s">
        <v>145</v>
      </c>
      <c r="L85" s="240"/>
      <c r="M85" s="19" t="s">
        <v>18</v>
      </c>
      <c r="N85" s="20" t="s">
        <v>37</v>
      </c>
      <c r="O85" s="20" t="s">
        <v>146</v>
      </c>
      <c r="P85" s="20" t="s">
        <v>147</v>
      </c>
      <c r="Q85" s="20" t="s">
        <v>148</v>
      </c>
      <c r="R85" s="20" t="s">
        <v>149</v>
      </c>
      <c r="S85" s="20" t="s">
        <v>150</v>
      </c>
      <c r="T85" s="21" t="s">
        <v>151</v>
      </c>
    </row>
    <row r="86" spans="2:65" s="204" customFormat="1" ht="22.9" customHeight="1" x14ac:dyDescent="0.25">
      <c r="B86" s="203"/>
      <c r="C86" s="23" t="s">
        <v>152</v>
      </c>
      <c r="J86" s="242">
        <f>BK86</f>
        <v>0</v>
      </c>
      <c r="L86" s="203"/>
      <c r="M86" s="215"/>
      <c r="N86" s="53"/>
      <c r="O86" s="53"/>
      <c r="P86" s="243">
        <f>P87+P333</f>
        <v>0</v>
      </c>
      <c r="Q86" s="53"/>
      <c r="R86" s="243">
        <f>R87+R333</f>
        <v>0.67263000000000006</v>
      </c>
      <c r="S86" s="53"/>
      <c r="T86" s="244">
        <f>T87+T333</f>
        <v>0.1507</v>
      </c>
      <c r="AT86" s="200" t="s">
        <v>66</v>
      </c>
      <c r="AU86" s="200" t="s">
        <v>103</v>
      </c>
      <c r="BK86" s="245">
        <f>BK87+BK333</f>
        <v>0</v>
      </c>
    </row>
    <row r="87" spans="2:65" s="247" customFormat="1" ht="25.9" customHeight="1" x14ac:dyDescent="0.2">
      <c r="B87" s="246"/>
      <c r="D87" s="54" t="s">
        <v>66</v>
      </c>
      <c r="E87" s="55" t="s">
        <v>1097</v>
      </c>
      <c r="F87" s="55" t="s">
        <v>1098</v>
      </c>
      <c r="J87" s="248">
        <f>BK87</f>
        <v>0</v>
      </c>
      <c r="L87" s="246"/>
      <c r="M87" s="249"/>
      <c r="P87" s="250">
        <f>P88+P113+P171+P231+P324</f>
        <v>0</v>
      </c>
      <c r="R87" s="250">
        <f>R88+R113+R171+R231+R324</f>
        <v>0.67263000000000006</v>
      </c>
      <c r="T87" s="251">
        <f>T88+T113+T171+T231+T324</f>
        <v>0.1507</v>
      </c>
      <c r="AR87" s="54" t="s">
        <v>77</v>
      </c>
      <c r="AT87" s="252" t="s">
        <v>66</v>
      </c>
      <c r="AU87" s="252" t="s">
        <v>67</v>
      </c>
      <c r="AY87" s="54" t="s">
        <v>155</v>
      </c>
      <c r="BK87" s="253">
        <f>BK88+BK113+BK171+BK231+BK324</f>
        <v>0</v>
      </c>
    </row>
    <row r="88" spans="2:65" s="247" customFormat="1" ht="22.9" customHeight="1" x14ac:dyDescent="0.2">
      <c r="B88" s="246"/>
      <c r="D88" s="54" t="s">
        <v>66</v>
      </c>
      <c r="E88" s="56" t="s">
        <v>1236</v>
      </c>
      <c r="F88" s="56" t="s">
        <v>2078</v>
      </c>
      <c r="J88" s="254">
        <f>BK88</f>
        <v>0</v>
      </c>
      <c r="L88" s="246"/>
      <c r="M88" s="249"/>
      <c r="P88" s="250">
        <f>SUM(P89:P112)</f>
        <v>0</v>
      </c>
      <c r="R88" s="250">
        <f>SUM(R89:R112)</f>
        <v>9.3200000000000019E-3</v>
      </c>
      <c r="T88" s="251">
        <f>SUM(T89:T112)</f>
        <v>0</v>
      </c>
      <c r="AR88" s="54" t="s">
        <v>77</v>
      </c>
      <c r="AT88" s="252" t="s">
        <v>66</v>
      </c>
      <c r="AU88" s="252" t="s">
        <v>75</v>
      </c>
      <c r="AY88" s="54" t="s">
        <v>155</v>
      </c>
      <c r="BK88" s="253">
        <f>SUM(BK89:BK112)</f>
        <v>0</v>
      </c>
    </row>
    <row r="89" spans="2:65" s="204" customFormat="1" ht="33" customHeight="1" x14ac:dyDescent="0.2">
      <c r="B89" s="203"/>
      <c r="C89" s="57" t="s">
        <v>75</v>
      </c>
      <c r="D89" s="57" t="s">
        <v>157</v>
      </c>
      <c r="E89" s="58" t="s">
        <v>2079</v>
      </c>
      <c r="F89" s="59" t="s">
        <v>2080</v>
      </c>
      <c r="G89" s="60" t="s">
        <v>257</v>
      </c>
      <c r="H89" s="61">
        <v>86</v>
      </c>
      <c r="I89" s="62"/>
      <c r="J89" s="61">
        <f>ROUND(I89*H89,2)</f>
        <v>0</v>
      </c>
      <c r="K89" s="59" t="s">
        <v>161</v>
      </c>
      <c r="L89" s="203"/>
      <c r="M89" s="255" t="s">
        <v>18</v>
      </c>
      <c r="N89" s="256" t="s">
        <v>38</v>
      </c>
      <c r="P89" s="257">
        <f>O89*H89</f>
        <v>0</v>
      </c>
      <c r="Q89" s="257">
        <v>6.0000000000000002E-5</v>
      </c>
      <c r="R89" s="257">
        <f>Q89*H89</f>
        <v>5.1600000000000005E-3</v>
      </c>
      <c r="S89" s="257">
        <v>0</v>
      </c>
      <c r="T89" s="63">
        <f>S89*H89</f>
        <v>0</v>
      </c>
      <c r="AR89" s="258" t="s">
        <v>273</v>
      </c>
      <c r="AT89" s="258" t="s">
        <v>157</v>
      </c>
      <c r="AU89" s="258" t="s">
        <v>77</v>
      </c>
      <c r="AY89" s="200" t="s">
        <v>155</v>
      </c>
      <c r="BE89" s="259">
        <f>IF(N89="základní",J89,0)</f>
        <v>0</v>
      </c>
      <c r="BF89" s="259">
        <f>IF(N89="snížená",J89,0)</f>
        <v>0</v>
      </c>
      <c r="BG89" s="259">
        <f>IF(N89="zákl. přenesená",J89,0)</f>
        <v>0</v>
      </c>
      <c r="BH89" s="259">
        <f>IF(N89="sníž. přenesená",J89,0)</f>
        <v>0</v>
      </c>
      <c r="BI89" s="259">
        <f>IF(N89="nulová",J89,0)</f>
        <v>0</v>
      </c>
      <c r="BJ89" s="200" t="s">
        <v>75</v>
      </c>
      <c r="BK89" s="259">
        <f>ROUND(I89*H89,2)</f>
        <v>0</v>
      </c>
      <c r="BL89" s="200" t="s">
        <v>273</v>
      </c>
      <c r="BM89" s="258" t="s">
        <v>77</v>
      </c>
    </row>
    <row r="90" spans="2:65" s="204" customFormat="1" ht="39" x14ac:dyDescent="0.2">
      <c r="B90" s="203"/>
      <c r="D90" s="64" t="s">
        <v>164</v>
      </c>
      <c r="F90" s="65" t="s">
        <v>2081</v>
      </c>
      <c r="I90" s="197"/>
      <c r="L90" s="203"/>
      <c r="M90" s="260"/>
      <c r="T90" s="213"/>
      <c r="AT90" s="200" t="s">
        <v>164</v>
      </c>
      <c r="AU90" s="200" t="s">
        <v>77</v>
      </c>
    </row>
    <row r="91" spans="2:65" s="204" customFormat="1" x14ac:dyDescent="0.2">
      <c r="B91" s="203"/>
      <c r="D91" s="66" t="s">
        <v>166</v>
      </c>
      <c r="F91" s="67" t="s">
        <v>2082</v>
      </c>
      <c r="I91" s="197"/>
      <c r="L91" s="203"/>
      <c r="M91" s="260"/>
      <c r="T91" s="213"/>
      <c r="AT91" s="200" t="s">
        <v>166</v>
      </c>
      <c r="AU91" s="200" t="s">
        <v>77</v>
      </c>
    </row>
    <row r="92" spans="2:65" s="76" customFormat="1" x14ac:dyDescent="0.2">
      <c r="B92" s="75"/>
      <c r="D92" s="64" t="s">
        <v>168</v>
      </c>
      <c r="E92" s="77" t="s">
        <v>18</v>
      </c>
      <c r="F92" s="78" t="s">
        <v>2083</v>
      </c>
      <c r="H92" s="79">
        <v>49</v>
      </c>
      <c r="I92" s="80"/>
      <c r="L92" s="75"/>
      <c r="M92" s="81"/>
      <c r="T92" s="82"/>
      <c r="AT92" s="77" t="s">
        <v>168</v>
      </c>
      <c r="AU92" s="77" t="s">
        <v>77</v>
      </c>
      <c r="AV92" s="76" t="s">
        <v>77</v>
      </c>
      <c r="AW92" s="76" t="s">
        <v>29</v>
      </c>
      <c r="AX92" s="76" t="s">
        <v>67</v>
      </c>
      <c r="AY92" s="77" t="s">
        <v>155</v>
      </c>
    </row>
    <row r="93" spans="2:65" s="76" customFormat="1" x14ac:dyDescent="0.2">
      <c r="B93" s="75"/>
      <c r="D93" s="64" t="s">
        <v>168</v>
      </c>
      <c r="E93" s="77" t="s">
        <v>18</v>
      </c>
      <c r="F93" s="78" t="s">
        <v>2084</v>
      </c>
      <c r="H93" s="79">
        <v>12</v>
      </c>
      <c r="I93" s="80"/>
      <c r="L93" s="75"/>
      <c r="M93" s="81"/>
      <c r="T93" s="82"/>
      <c r="AT93" s="77" t="s">
        <v>168</v>
      </c>
      <c r="AU93" s="77" t="s">
        <v>77</v>
      </c>
      <c r="AV93" s="76" t="s">
        <v>77</v>
      </c>
      <c r="AW93" s="76" t="s">
        <v>29</v>
      </c>
      <c r="AX93" s="76" t="s">
        <v>67</v>
      </c>
      <c r="AY93" s="77" t="s">
        <v>155</v>
      </c>
    </row>
    <row r="94" spans="2:65" s="76" customFormat="1" x14ac:dyDescent="0.2">
      <c r="B94" s="75"/>
      <c r="D94" s="64" t="s">
        <v>168</v>
      </c>
      <c r="E94" s="77" t="s">
        <v>18</v>
      </c>
      <c r="F94" s="78" t="s">
        <v>2085</v>
      </c>
      <c r="H94" s="79">
        <v>25</v>
      </c>
      <c r="I94" s="80"/>
      <c r="L94" s="75"/>
      <c r="M94" s="81"/>
      <c r="T94" s="82"/>
      <c r="AT94" s="77" t="s">
        <v>168</v>
      </c>
      <c r="AU94" s="77" t="s">
        <v>77</v>
      </c>
      <c r="AV94" s="76" t="s">
        <v>77</v>
      </c>
      <c r="AW94" s="76" t="s">
        <v>29</v>
      </c>
      <c r="AX94" s="76" t="s">
        <v>67</v>
      </c>
      <c r="AY94" s="77" t="s">
        <v>155</v>
      </c>
    </row>
    <row r="95" spans="2:65" s="84" customFormat="1" x14ac:dyDescent="0.2">
      <c r="B95" s="83"/>
      <c r="D95" s="64" t="s">
        <v>168</v>
      </c>
      <c r="E95" s="85" t="s">
        <v>18</v>
      </c>
      <c r="F95" s="86" t="s">
        <v>297</v>
      </c>
      <c r="H95" s="87">
        <v>86</v>
      </c>
      <c r="I95" s="88"/>
      <c r="L95" s="83"/>
      <c r="M95" s="89"/>
      <c r="T95" s="90"/>
      <c r="AT95" s="85" t="s">
        <v>168</v>
      </c>
      <c r="AU95" s="85" t="s">
        <v>77</v>
      </c>
      <c r="AV95" s="84" t="s">
        <v>162</v>
      </c>
      <c r="AW95" s="84" t="s">
        <v>29</v>
      </c>
      <c r="AX95" s="84" t="s">
        <v>75</v>
      </c>
      <c r="AY95" s="85" t="s">
        <v>155</v>
      </c>
    </row>
    <row r="96" spans="2:65" s="204" customFormat="1" ht="24.2" customHeight="1" x14ac:dyDescent="0.2">
      <c r="B96" s="203"/>
      <c r="C96" s="91" t="s">
        <v>77</v>
      </c>
      <c r="D96" s="91" t="s">
        <v>487</v>
      </c>
      <c r="E96" s="92" t="s">
        <v>2086</v>
      </c>
      <c r="F96" s="93" t="s">
        <v>2087</v>
      </c>
      <c r="G96" s="94" t="s">
        <v>257</v>
      </c>
      <c r="H96" s="95">
        <v>26</v>
      </c>
      <c r="I96" s="96"/>
      <c r="J96" s="95">
        <f>ROUND(I96*H96,2)</f>
        <v>0</v>
      </c>
      <c r="K96" s="93" t="s">
        <v>161</v>
      </c>
      <c r="L96" s="261"/>
      <c r="M96" s="262" t="s">
        <v>18</v>
      </c>
      <c r="N96" s="263" t="s">
        <v>38</v>
      </c>
      <c r="P96" s="257">
        <f>O96*H96</f>
        <v>0</v>
      </c>
      <c r="Q96" s="257">
        <v>2.0000000000000002E-5</v>
      </c>
      <c r="R96" s="257">
        <f>Q96*H96</f>
        <v>5.2000000000000006E-4</v>
      </c>
      <c r="S96" s="257">
        <v>0</v>
      </c>
      <c r="T96" s="63">
        <f>S96*H96</f>
        <v>0</v>
      </c>
      <c r="AR96" s="258" t="s">
        <v>413</v>
      </c>
      <c r="AT96" s="258" t="s">
        <v>487</v>
      </c>
      <c r="AU96" s="258" t="s">
        <v>77</v>
      </c>
      <c r="AY96" s="200" t="s">
        <v>155</v>
      </c>
      <c r="BE96" s="259">
        <f>IF(N96="základní",J96,0)</f>
        <v>0</v>
      </c>
      <c r="BF96" s="259">
        <f>IF(N96="snížená",J96,0)</f>
        <v>0</v>
      </c>
      <c r="BG96" s="259">
        <f>IF(N96="zákl. přenesená",J96,0)</f>
        <v>0</v>
      </c>
      <c r="BH96" s="259">
        <f>IF(N96="sníž. přenesená",J96,0)</f>
        <v>0</v>
      </c>
      <c r="BI96" s="259">
        <f>IF(N96="nulová",J96,0)</f>
        <v>0</v>
      </c>
      <c r="BJ96" s="200" t="s">
        <v>75</v>
      </c>
      <c r="BK96" s="259">
        <f>ROUND(I96*H96,2)</f>
        <v>0</v>
      </c>
      <c r="BL96" s="200" t="s">
        <v>273</v>
      </c>
      <c r="BM96" s="258" t="s">
        <v>162</v>
      </c>
    </row>
    <row r="97" spans="2:65" s="204" customFormat="1" x14ac:dyDescent="0.2">
      <c r="B97" s="203"/>
      <c r="D97" s="64" t="s">
        <v>164</v>
      </c>
      <c r="F97" s="65" t="s">
        <v>2087</v>
      </c>
      <c r="I97" s="197"/>
      <c r="L97" s="203"/>
      <c r="M97" s="260"/>
      <c r="T97" s="213"/>
      <c r="AT97" s="200" t="s">
        <v>164</v>
      </c>
      <c r="AU97" s="200" t="s">
        <v>77</v>
      </c>
    </row>
    <row r="98" spans="2:65" s="204" customFormat="1" ht="24.2" customHeight="1" x14ac:dyDescent="0.2">
      <c r="B98" s="203"/>
      <c r="C98" s="91" t="s">
        <v>179</v>
      </c>
      <c r="D98" s="91" t="s">
        <v>487</v>
      </c>
      <c r="E98" s="92" t="s">
        <v>2088</v>
      </c>
      <c r="F98" s="93" t="s">
        <v>2089</v>
      </c>
      <c r="G98" s="94" t="s">
        <v>257</v>
      </c>
      <c r="H98" s="95">
        <v>9</v>
      </c>
      <c r="I98" s="96"/>
      <c r="J98" s="95">
        <f>ROUND(I98*H98,2)</f>
        <v>0</v>
      </c>
      <c r="K98" s="93" t="s">
        <v>161</v>
      </c>
      <c r="L98" s="261"/>
      <c r="M98" s="262" t="s">
        <v>18</v>
      </c>
      <c r="N98" s="263" t="s">
        <v>38</v>
      </c>
      <c r="P98" s="257">
        <f>O98*H98</f>
        <v>0</v>
      </c>
      <c r="Q98" s="257">
        <v>4.0000000000000003E-5</v>
      </c>
      <c r="R98" s="257">
        <f>Q98*H98</f>
        <v>3.6000000000000002E-4</v>
      </c>
      <c r="S98" s="257">
        <v>0</v>
      </c>
      <c r="T98" s="63">
        <f>S98*H98</f>
        <v>0</v>
      </c>
      <c r="AR98" s="258" t="s">
        <v>413</v>
      </c>
      <c r="AT98" s="258" t="s">
        <v>487</v>
      </c>
      <c r="AU98" s="258" t="s">
        <v>77</v>
      </c>
      <c r="AY98" s="200" t="s">
        <v>155</v>
      </c>
      <c r="BE98" s="259">
        <f>IF(N98="základní",J98,0)</f>
        <v>0</v>
      </c>
      <c r="BF98" s="259">
        <f>IF(N98="snížená",J98,0)</f>
        <v>0</v>
      </c>
      <c r="BG98" s="259">
        <f>IF(N98="zákl. přenesená",J98,0)</f>
        <v>0</v>
      </c>
      <c r="BH98" s="259">
        <f>IF(N98="sníž. přenesená",J98,0)</f>
        <v>0</v>
      </c>
      <c r="BI98" s="259">
        <f>IF(N98="nulová",J98,0)</f>
        <v>0</v>
      </c>
      <c r="BJ98" s="200" t="s">
        <v>75</v>
      </c>
      <c r="BK98" s="259">
        <f>ROUND(I98*H98,2)</f>
        <v>0</v>
      </c>
      <c r="BL98" s="200" t="s">
        <v>273</v>
      </c>
      <c r="BM98" s="258" t="s">
        <v>200</v>
      </c>
    </row>
    <row r="99" spans="2:65" s="204" customFormat="1" x14ac:dyDescent="0.2">
      <c r="B99" s="203"/>
      <c r="D99" s="64" t="s">
        <v>164</v>
      </c>
      <c r="F99" s="65" t="s">
        <v>2089</v>
      </c>
      <c r="I99" s="197"/>
      <c r="L99" s="203"/>
      <c r="M99" s="260"/>
      <c r="T99" s="213"/>
      <c r="AT99" s="200" t="s">
        <v>164</v>
      </c>
      <c r="AU99" s="200" t="s">
        <v>77</v>
      </c>
    </row>
    <row r="100" spans="2:65" s="204" customFormat="1" ht="24.2" customHeight="1" x14ac:dyDescent="0.2">
      <c r="B100" s="203"/>
      <c r="C100" s="91" t="s">
        <v>162</v>
      </c>
      <c r="D100" s="91" t="s">
        <v>487</v>
      </c>
      <c r="E100" s="92" t="s">
        <v>2090</v>
      </c>
      <c r="F100" s="93" t="s">
        <v>2091</v>
      </c>
      <c r="G100" s="94" t="s">
        <v>257</v>
      </c>
      <c r="H100" s="95">
        <v>14</v>
      </c>
      <c r="I100" s="96"/>
      <c r="J100" s="95">
        <f>ROUND(I100*H100,2)</f>
        <v>0</v>
      </c>
      <c r="K100" s="93" t="s">
        <v>161</v>
      </c>
      <c r="L100" s="261"/>
      <c r="M100" s="262" t="s">
        <v>18</v>
      </c>
      <c r="N100" s="263" t="s">
        <v>38</v>
      </c>
      <c r="P100" s="257">
        <f>O100*H100</f>
        <v>0</v>
      </c>
      <c r="Q100" s="257">
        <v>8.0000000000000007E-5</v>
      </c>
      <c r="R100" s="257">
        <f>Q100*H100</f>
        <v>1.1200000000000001E-3</v>
      </c>
      <c r="S100" s="257">
        <v>0</v>
      </c>
      <c r="T100" s="63">
        <f>S100*H100</f>
        <v>0</v>
      </c>
      <c r="AR100" s="258" t="s">
        <v>413</v>
      </c>
      <c r="AT100" s="258" t="s">
        <v>487</v>
      </c>
      <c r="AU100" s="258" t="s">
        <v>77</v>
      </c>
      <c r="AY100" s="200" t="s">
        <v>155</v>
      </c>
      <c r="BE100" s="259">
        <f>IF(N100="základní",J100,0)</f>
        <v>0</v>
      </c>
      <c r="BF100" s="259">
        <f>IF(N100="snížená",J100,0)</f>
        <v>0</v>
      </c>
      <c r="BG100" s="259">
        <f>IF(N100="zákl. přenesená",J100,0)</f>
        <v>0</v>
      </c>
      <c r="BH100" s="259">
        <f>IF(N100="sníž. přenesená",J100,0)</f>
        <v>0</v>
      </c>
      <c r="BI100" s="259">
        <f>IF(N100="nulová",J100,0)</f>
        <v>0</v>
      </c>
      <c r="BJ100" s="200" t="s">
        <v>75</v>
      </c>
      <c r="BK100" s="259">
        <f>ROUND(I100*H100,2)</f>
        <v>0</v>
      </c>
      <c r="BL100" s="200" t="s">
        <v>273</v>
      </c>
      <c r="BM100" s="258" t="s">
        <v>215</v>
      </c>
    </row>
    <row r="101" spans="2:65" s="204" customFormat="1" x14ac:dyDescent="0.2">
      <c r="B101" s="203"/>
      <c r="D101" s="64" t="s">
        <v>164</v>
      </c>
      <c r="F101" s="65" t="s">
        <v>2091</v>
      </c>
      <c r="I101" s="197"/>
      <c r="L101" s="203"/>
      <c r="M101" s="260"/>
      <c r="T101" s="213"/>
      <c r="AT101" s="200" t="s">
        <v>164</v>
      </c>
      <c r="AU101" s="200" t="s">
        <v>77</v>
      </c>
    </row>
    <row r="102" spans="2:65" s="204" customFormat="1" ht="24.2" customHeight="1" x14ac:dyDescent="0.2">
      <c r="B102" s="203"/>
      <c r="C102" s="91" t="s">
        <v>192</v>
      </c>
      <c r="D102" s="91" t="s">
        <v>487</v>
      </c>
      <c r="E102" s="92" t="s">
        <v>2092</v>
      </c>
      <c r="F102" s="93" t="s">
        <v>2093</v>
      </c>
      <c r="G102" s="94" t="s">
        <v>257</v>
      </c>
      <c r="H102" s="95">
        <v>6</v>
      </c>
      <c r="I102" s="96"/>
      <c r="J102" s="95">
        <f>ROUND(I102*H102,2)</f>
        <v>0</v>
      </c>
      <c r="K102" s="93" t="s">
        <v>161</v>
      </c>
      <c r="L102" s="261"/>
      <c r="M102" s="262" t="s">
        <v>18</v>
      </c>
      <c r="N102" s="263" t="s">
        <v>38</v>
      </c>
      <c r="P102" s="257">
        <f>O102*H102</f>
        <v>0</v>
      </c>
      <c r="Q102" s="257">
        <v>2.0000000000000002E-5</v>
      </c>
      <c r="R102" s="257">
        <f>Q102*H102</f>
        <v>1.2000000000000002E-4</v>
      </c>
      <c r="S102" s="257">
        <v>0</v>
      </c>
      <c r="T102" s="63">
        <f>S102*H102</f>
        <v>0</v>
      </c>
      <c r="AR102" s="258" t="s">
        <v>413</v>
      </c>
      <c r="AT102" s="258" t="s">
        <v>487</v>
      </c>
      <c r="AU102" s="258" t="s">
        <v>77</v>
      </c>
      <c r="AY102" s="200" t="s">
        <v>155</v>
      </c>
      <c r="BE102" s="259">
        <f>IF(N102="základní",J102,0)</f>
        <v>0</v>
      </c>
      <c r="BF102" s="259">
        <f>IF(N102="snížená",J102,0)</f>
        <v>0</v>
      </c>
      <c r="BG102" s="259">
        <f>IF(N102="zákl. přenesená",J102,0)</f>
        <v>0</v>
      </c>
      <c r="BH102" s="259">
        <f>IF(N102="sníž. přenesená",J102,0)</f>
        <v>0</v>
      </c>
      <c r="BI102" s="259">
        <f>IF(N102="nulová",J102,0)</f>
        <v>0</v>
      </c>
      <c r="BJ102" s="200" t="s">
        <v>75</v>
      </c>
      <c r="BK102" s="259">
        <f>ROUND(I102*H102,2)</f>
        <v>0</v>
      </c>
      <c r="BL102" s="200" t="s">
        <v>273</v>
      </c>
      <c r="BM102" s="258" t="s">
        <v>231</v>
      </c>
    </row>
    <row r="103" spans="2:65" s="204" customFormat="1" x14ac:dyDescent="0.2">
      <c r="B103" s="203"/>
      <c r="D103" s="64" t="s">
        <v>164</v>
      </c>
      <c r="F103" s="65" t="s">
        <v>2093</v>
      </c>
      <c r="I103" s="197"/>
      <c r="L103" s="203"/>
      <c r="M103" s="260"/>
      <c r="T103" s="213"/>
      <c r="AT103" s="200" t="s">
        <v>164</v>
      </c>
      <c r="AU103" s="200" t="s">
        <v>77</v>
      </c>
    </row>
    <row r="104" spans="2:65" s="204" customFormat="1" ht="24.2" customHeight="1" x14ac:dyDescent="0.2">
      <c r="B104" s="203"/>
      <c r="C104" s="91" t="s">
        <v>200</v>
      </c>
      <c r="D104" s="91" t="s">
        <v>487</v>
      </c>
      <c r="E104" s="92" t="s">
        <v>2094</v>
      </c>
      <c r="F104" s="93" t="s">
        <v>2095</v>
      </c>
      <c r="G104" s="94" t="s">
        <v>257</v>
      </c>
      <c r="H104" s="95">
        <v>6</v>
      </c>
      <c r="I104" s="96"/>
      <c r="J104" s="95">
        <f>ROUND(I104*H104,2)</f>
        <v>0</v>
      </c>
      <c r="K104" s="93" t="s">
        <v>161</v>
      </c>
      <c r="L104" s="261"/>
      <c r="M104" s="262" t="s">
        <v>18</v>
      </c>
      <c r="N104" s="263" t="s">
        <v>38</v>
      </c>
      <c r="P104" s="257">
        <f>O104*H104</f>
        <v>0</v>
      </c>
      <c r="Q104" s="257">
        <v>9.0000000000000006E-5</v>
      </c>
      <c r="R104" s="257">
        <f>Q104*H104</f>
        <v>5.4000000000000001E-4</v>
      </c>
      <c r="S104" s="257">
        <v>0</v>
      </c>
      <c r="T104" s="63">
        <f>S104*H104</f>
        <v>0</v>
      </c>
      <c r="AR104" s="258" t="s">
        <v>413</v>
      </c>
      <c r="AT104" s="258" t="s">
        <v>487</v>
      </c>
      <c r="AU104" s="258" t="s">
        <v>77</v>
      </c>
      <c r="AY104" s="200" t="s">
        <v>155</v>
      </c>
      <c r="BE104" s="259">
        <f>IF(N104="základní",J104,0)</f>
        <v>0</v>
      </c>
      <c r="BF104" s="259">
        <f>IF(N104="snížená",J104,0)</f>
        <v>0</v>
      </c>
      <c r="BG104" s="259">
        <f>IF(N104="zákl. přenesená",J104,0)</f>
        <v>0</v>
      </c>
      <c r="BH104" s="259">
        <f>IF(N104="sníž. přenesená",J104,0)</f>
        <v>0</v>
      </c>
      <c r="BI104" s="259">
        <f>IF(N104="nulová",J104,0)</f>
        <v>0</v>
      </c>
      <c r="BJ104" s="200" t="s">
        <v>75</v>
      </c>
      <c r="BK104" s="259">
        <f>ROUND(I104*H104,2)</f>
        <v>0</v>
      </c>
      <c r="BL104" s="200" t="s">
        <v>273</v>
      </c>
      <c r="BM104" s="258" t="s">
        <v>245</v>
      </c>
    </row>
    <row r="105" spans="2:65" s="204" customFormat="1" x14ac:dyDescent="0.2">
      <c r="B105" s="203"/>
      <c r="D105" s="64" t="s">
        <v>164</v>
      </c>
      <c r="F105" s="65" t="s">
        <v>2095</v>
      </c>
      <c r="I105" s="197"/>
      <c r="L105" s="203"/>
      <c r="M105" s="260"/>
      <c r="T105" s="213"/>
      <c r="AT105" s="200" t="s">
        <v>164</v>
      </c>
      <c r="AU105" s="200" t="s">
        <v>77</v>
      </c>
    </row>
    <row r="106" spans="2:65" s="204" customFormat="1" ht="24.2" customHeight="1" x14ac:dyDescent="0.2">
      <c r="B106" s="203"/>
      <c r="C106" s="91" t="s">
        <v>206</v>
      </c>
      <c r="D106" s="91" t="s">
        <v>487</v>
      </c>
      <c r="E106" s="92" t="s">
        <v>2096</v>
      </c>
      <c r="F106" s="93" t="s">
        <v>2097</v>
      </c>
      <c r="G106" s="94" t="s">
        <v>257</v>
      </c>
      <c r="H106" s="95">
        <v>12.5</v>
      </c>
      <c r="I106" s="96"/>
      <c r="J106" s="95">
        <f>ROUND(I106*H106,2)</f>
        <v>0</v>
      </c>
      <c r="K106" s="93" t="s">
        <v>161</v>
      </c>
      <c r="L106" s="261"/>
      <c r="M106" s="262" t="s">
        <v>18</v>
      </c>
      <c r="N106" s="263" t="s">
        <v>38</v>
      </c>
      <c r="P106" s="257">
        <f>O106*H106</f>
        <v>0</v>
      </c>
      <c r="Q106" s="257">
        <v>2.0000000000000002E-5</v>
      </c>
      <c r="R106" s="257">
        <f>Q106*H106</f>
        <v>2.5000000000000001E-4</v>
      </c>
      <c r="S106" s="257">
        <v>0</v>
      </c>
      <c r="T106" s="63">
        <f>S106*H106</f>
        <v>0</v>
      </c>
      <c r="AR106" s="258" t="s">
        <v>413</v>
      </c>
      <c r="AT106" s="258" t="s">
        <v>487</v>
      </c>
      <c r="AU106" s="258" t="s">
        <v>77</v>
      </c>
      <c r="AY106" s="200" t="s">
        <v>155</v>
      </c>
      <c r="BE106" s="259">
        <f>IF(N106="základní",J106,0)</f>
        <v>0</v>
      </c>
      <c r="BF106" s="259">
        <f>IF(N106="snížená",J106,0)</f>
        <v>0</v>
      </c>
      <c r="BG106" s="259">
        <f>IF(N106="zákl. přenesená",J106,0)</f>
        <v>0</v>
      </c>
      <c r="BH106" s="259">
        <f>IF(N106="sníž. přenesená",J106,0)</f>
        <v>0</v>
      </c>
      <c r="BI106" s="259">
        <f>IF(N106="nulová",J106,0)</f>
        <v>0</v>
      </c>
      <c r="BJ106" s="200" t="s">
        <v>75</v>
      </c>
      <c r="BK106" s="259">
        <f>ROUND(I106*H106,2)</f>
        <v>0</v>
      </c>
      <c r="BL106" s="200" t="s">
        <v>273</v>
      </c>
      <c r="BM106" s="258" t="s">
        <v>261</v>
      </c>
    </row>
    <row r="107" spans="2:65" s="204" customFormat="1" x14ac:dyDescent="0.2">
      <c r="B107" s="203"/>
      <c r="D107" s="64" t="s">
        <v>164</v>
      </c>
      <c r="F107" s="65" t="s">
        <v>2097</v>
      </c>
      <c r="I107" s="197"/>
      <c r="L107" s="203"/>
      <c r="M107" s="260"/>
      <c r="T107" s="213"/>
      <c r="AT107" s="200" t="s">
        <v>164</v>
      </c>
      <c r="AU107" s="200" t="s">
        <v>77</v>
      </c>
    </row>
    <row r="108" spans="2:65" s="204" customFormat="1" ht="24.2" customHeight="1" x14ac:dyDescent="0.2">
      <c r="B108" s="203"/>
      <c r="C108" s="91" t="s">
        <v>215</v>
      </c>
      <c r="D108" s="91" t="s">
        <v>487</v>
      </c>
      <c r="E108" s="92" t="s">
        <v>2098</v>
      </c>
      <c r="F108" s="93" t="s">
        <v>2099</v>
      </c>
      <c r="G108" s="94" t="s">
        <v>257</v>
      </c>
      <c r="H108" s="95">
        <v>12.5</v>
      </c>
      <c r="I108" s="96"/>
      <c r="J108" s="95">
        <f>ROUND(I108*H108,2)</f>
        <v>0</v>
      </c>
      <c r="K108" s="93" t="s">
        <v>161</v>
      </c>
      <c r="L108" s="261"/>
      <c r="M108" s="262" t="s">
        <v>18</v>
      </c>
      <c r="N108" s="263" t="s">
        <v>38</v>
      </c>
      <c r="P108" s="257">
        <f>O108*H108</f>
        <v>0</v>
      </c>
      <c r="Q108" s="257">
        <v>1E-4</v>
      </c>
      <c r="R108" s="257">
        <f>Q108*H108</f>
        <v>1.25E-3</v>
      </c>
      <c r="S108" s="257">
        <v>0</v>
      </c>
      <c r="T108" s="63">
        <f>S108*H108</f>
        <v>0</v>
      </c>
      <c r="AR108" s="258" t="s">
        <v>413</v>
      </c>
      <c r="AT108" s="258" t="s">
        <v>487</v>
      </c>
      <c r="AU108" s="258" t="s">
        <v>77</v>
      </c>
      <c r="AY108" s="200" t="s">
        <v>155</v>
      </c>
      <c r="BE108" s="259">
        <f>IF(N108="základní",J108,0)</f>
        <v>0</v>
      </c>
      <c r="BF108" s="259">
        <f>IF(N108="snížená",J108,0)</f>
        <v>0</v>
      </c>
      <c r="BG108" s="259">
        <f>IF(N108="zákl. přenesená",J108,0)</f>
        <v>0</v>
      </c>
      <c r="BH108" s="259">
        <f>IF(N108="sníž. přenesená",J108,0)</f>
        <v>0</v>
      </c>
      <c r="BI108" s="259">
        <f>IF(N108="nulová",J108,0)</f>
        <v>0</v>
      </c>
      <c r="BJ108" s="200" t="s">
        <v>75</v>
      </c>
      <c r="BK108" s="259">
        <f>ROUND(I108*H108,2)</f>
        <v>0</v>
      </c>
      <c r="BL108" s="200" t="s">
        <v>273</v>
      </c>
      <c r="BM108" s="258" t="s">
        <v>273</v>
      </c>
    </row>
    <row r="109" spans="2:65" s="204" customFormat="1" x14ac:dyDescent="0.2">
      <c r="B109" s="203"/>
      <c r="D109" s="64" t="s">
        <v>164</v>
      </c>
      <c r="F109" s="65" t="s">
        <v>2099</v>
      </c>
      <c r="I109" s="197"/>
      <c r="L109" s="203"/>
      <c r="M109" s="260"/>
      <c r="T109" s="213"/>
      <c r="AT109" s="200" t="s">
        <v>164</v>
      </c>
      <c r="AU109" s="200" t="s">
        <v>77</v>
      </c>
    </row>
    <row r="110" spans="2:65" s="204" customFormat="1" ht="24.2" customHeight="1" x14ac:dyDescent="0.2">
      <c r="B110" s="203"/>
      <c r="C110" s="57" t="s">
        <v>224</v>
      </c>
      <c r="D110" s="57" t="s">
        <v>157</v>
      </c>
      <c r="E110" s="58" t="s">
        <v>2100</v>
      </c>
      <c r="F110" s="59" t="s">
        <v>2101</v>
      </c>
      <c r="G110" s="60" t="s">
        <v>209</v>
      </c>
      <c r="H110" s="61">
        <v>0</v>
      </c>
      <c r="I110" s="62"/>
      <c r="J110" s="61">
        <f>ROUND(I110*H110,2)</f>
        <v>0</v>
      </c>
      <c r="K110" s="59" t="s">
        <v>161</v>
      </c>
      <c r="L110" s="203"/>
      <c r="M110" s="255" t="s">
        <v>18</v>
      </c>
      <c r="N110" s="256" t="s">
        <v>38</v>
      </c>
      <c r="P110" s="257">
        <f>O110*H110</f>
        <v>0</v>
      </c>
      <c r="Q110" s="257">
        <v>0</v>
      </c>
      <c r="R110" s="257">
        <f>Q110*H110</f>
        <v>0</v>
      </c>
      <c r="S110" s="257">
        <v>0</v>
      </c>
      <c r="T110" s="63">
        <f>S110*H110</f>
        <v>0</v>
      </c>
      <c r="AR110" s="258" t="s">
        <v>273</v>
      </c>
      <c r="AT110" s="258" t="s">
        <v>157</v>
      </c>
      <c r="AU110" s="258" t="s">
        <v>77</v>
      </c>
      <c r="AY110" s="200" t="s">
        <v>155</v>
      </c>
      <c r="BE110" s="259">
        <f>IF(N110="základní",J110,0)</f>
        <v>0</v>
      </c>
      <c r="BF110" s="259">
        <f>IF(N110="snížená",J110,0)</f>
        <v>0</v>
      </c>
      <c r="BG110" s="259">
        <f>IF(N110="zákl. přenesená",J110,0)</f>
        <v>0</v>
      </c>
      <c r="BH110" s="259">
        <f>IF(N110="sníž. přenesená",J110,0)</f>
        <v>0</v>
      </c>
      <c r="BI110" s="259">
        <f>IF(N110="nulová",J110,0)</f>
        <v>0</v>
      </c>
      <c r="BJ110" s="200" t="s">
        <v>75</v>
      </c>
      <c r="BK110" s="259">
        <f>ROUND(I110*H110,2)</f>
        <v>0</v>
      </c>
      <c r="BL110" s="200" t="s">
        <v>273</v>
      </c>
      <c r="BM110" s="258" t="s">
        <v>286</v>
      </c>
    </row>
    <row r="111" spans="2:65" s="204" customFormat="1" ht="29.25" x14ac:dyDescent="0.2">
      <c r="B111" s="203"/>
      <c r="D111" s="64" t="s">
        <v>164</v>
      </c>
      <c r="F111" s="65" t="s">
        <v>2102</v>
      </c>
      <c r="I111" s="197"/>
      <c r="L111" s="203"/>
      <c r="M111" s="260"/>
      <c r="T111" s="213"/>
      <c r="AT111" s="200" t="s">
        <v>164</v>
      </c>
      <c r="AU111" s="200" t="s">
        <v>77</v>
      </c>
    </row>
    <row r="112" spans="2:65" s="204" customFormat="1" x14ac:dyDescent="0.2">
      <c r="B112" s="203"/>
      <c r="D112" s="66" t="s">
        <v>166</v>
      </c>
      <c r="F112" s="67" t="s">
        <v>2103</v>
      </c>
      <c r="I112" s="197"/>
      <c r="L112" s="203"/>
      <c r="M112" s="260"/>
      <c r="T112" s="213"/>
      <c r="AT112" s="200" t="s">
        <v>166</v>
      </c>
      <c r="AU112" s="200" t="s">
        <v>77</v>
      </c>
    </row>
    <row r="113" spans="2:65" s="247" customFormat="1" ht="22.9" customHeight="1" x14ac:dyDescent="0.2">
      <c r="B113" s="246"/>
      <c r="D113" s="54" t="s">
        <v>66</v>
      </c>
      <c r="E113" s="56" t="s">
        <v>2104</v>
      </c>
      <c r="F113" s="56" t="s">
        <v>2105</v>
      </c>
      <c r="I113" s="196"/>
      <c r="J113" s="254">
        <f>BK113</f>
        <v>0</v>
      </c>
      <c r="L113" s="246"/>
      <c r="M113" s="249"/>
      <c r="P113" s="250">
        <f>SUM(P114:P170)</f>
        <v>0</v>
      </c>
      <c r="R113" s="250">
        <f>SUM(R114:R170)</f>
        <v>0.11991999999999998</v>
      </c>
      <c r="T113" s="251">
        <f>SUM(T114:T170)</f>
        <v>0</v>
      </c>
      <c r="AR113" s="54" t="s">
        <v>77</v>
      </c>
      <c r="AT113" s="252" t="s">
        <v>66</v>
      </c>
      <c r="AU113" s="252" t="s">
        <v>75</v>
      </c>
      <c r="AY113" s="54" t="s">
        <v>155</v>
      </c>
      <c r="BK113" s="253">
        <f>SUM(BK114:BK170)</f>
        <v>0</v>
      </c>
    </row>
    <row r="114" spans="2:65" s="204" customFormat="1" ht="16.5" customHeight="1" x14ac:dyDescent="0.2">
      <c r="B114" s="203"/>
      <c r="C114" s="57" t="s">
        <v>231</v>
      </c>
      <c r="D114" s="57" t="s">
        <v>157</v>
      </c>
      <c r="E114" s="58" t="s">
        <v>2106</v>
      </c>
      <c r="F114" s="59" t="s">
        <v>2107</v>
      </c>
      <c r="G114" s="60" t="s">
        <v>322</v>
      </c>
      <c r="H114" s="61">
        <v>3</v>
      </c>
      <c r="I114" s="62"/>
      <c r="J114" s="61">
        <f>ROUND(I114*H114,2)</f>
        <v>0</v>
      </c>
      <c r="K114" s="59" t="s">
        <v>161</v>
      </c>
      <c r="L114" s="203"/>
      <c r="M114" s="255" t="s">
        <v>18</v>
      </c>
      <c r="N114" s="256" t="s">
        <v>38</v>
      </c>
      <c r="P114" s="257">
        <f>O114*H114</f>
        <v>0</v>
      </c>
      <c r="Q114" s="257">
        <v>1.6320000000000001E-2</v>
      </c>
      <c r="R114" s="257">
        <f>Q114*H114</f>
        <v>4.8960000000000004E-2</v>
      </c>
      <c r="S114" s="257">
        <v>0</v>
      </c>
      <c r="T114" s="63">
        <f>S114*H114</f>
        <v>0</v>
      </c>
      <c r="AR114" s="258" t="s">
        <v>273</v>
      </c>
      <c r="AT114" s="258" t="s">
        <v>157</v>
      </c>
      <c r="AU114" s="258" t="s">
        <v>77</v>
      </c>
      <c r="AY114" s="200" t="s">
        <v>155</v>
      </c>
      <c r="BE114" s="259">
        <f>IF(N114="základní",J114,0)</f>
        <v>0</v>
      </c>
      <c r="BF114" s="259">
        <f>IF(N114="snížená",J114,0)</f>
        <v>0</v>
      </c>
      <c r="BG114" s="259">
        <f>IF(N114="zákl. přenesená",J114,0)</f>
        <v>0</v>
      </c>
      <c r="BH114" s="259">
        <f>IF(N114="sníž. přenesená",J114,0)</f>
        <v>0</v>
      </c>
      <c r="BI114" s="259">
        <f>IF(N114="nulová",J114,0)</f>
        <v>0</v>
      </c>
      <c r="BJ114" s="200" t="s">
        <v>75</v>
      </c>
      <c r="BK114" s="259">
        <f>ROUND(I114*H114,2)</f>
        <v>0</v>
      </c>
      <c r="BL114" s="200" t="s">
        <v>273</v>
      </c>
      <c r="BM114" s="258" t="s">
        <v>307</v>
      </c>
    </row>
    <row r="115" spans="2:65" s="204" customFormat="1" ht="19.5" x14ac:dyDescent="0.2">
      <c r="B115" s="203"/>
      <c r="D115" s="64" t="s">
        <v>164</v>
      </c>
      <c r="F115" s="65" t="s">
        <v>2108</v>
      </c>
      <c r="I115" s="197"/>
      <c r="L115" s="203"/>
      <c r="M115" s="260"/>
      <c r="T115" s="213"/>
      <c r="AT115" s="200" t="s">
        <v>164</v>
      </c>
      <c r="AU115" s="200" t="s">
        <v>77</v>
      </c>
    </row>
    <row r="116" spans="2:65" s="204" customFormat="1" x14ac:dyDescent="0.2">
      <c r="B116" s="203"/>
      <c r="D116" s="66" t="s">
        <v>166</v>
      </c>
      <c r="F116" s="67" t="s">
        <v>2109</v>
      </c>
      <c r="I116" s="197"/>
      <c r="L116" s="203"/>
      <c r="M116" s="260"/>
      <c r="T116" s="213"/>
      <c r="AT116" s="200" t="s">
        <v>166</v>
      </c>
      <c r="AU116" s="200" t="s">
        <v>77</v>
      </c>
    </row>
    <row r="117" spans="2:65" s="204" customFormat="1" ht="21.75" customHeight="1" x14ac:dyDescent="0.2">
      <c r="B117" s="203"/>
      <c r="C117" s="91" t="s">
        <v>239</v>
      </c>
      <c r="D117" s="91" t="s">
        <v>487</v>
      </c>
      <c r="E117" s="92" t="s">
        <v>2110</v>
      </c>
      <c r="F117" s="93" t="s">
        <v>2111</v>
      </c>
      <c r="G117" s="94" t="s">
        <v>322</v>
      </c>
      <c r="H117" s="95">
        <v>3</v>
      </c>
      <c r="I117" s="96"/>
      <c r="J117" s="95">
        <f>ROUND(I117*H117,2)</f>
        <v>0</v>
      </c>
      <c r="K117" s="93" t="s">
        <v>161</v>
      </c>
      <c r="L117" s="261"/>
      <c r="M117" s="262" t="s">
        <v>18</v>
      </c>
      <c r="N117" s="263" t="s">
        <v>38</v>
      </c>
      <c r="P117" s="257">
        <f>O117*H117</f>
        <v>0</v>
      </c>
      <c r="Q117" s="257">
        <v>9.2000000000000003E-4</v>
      </c>
      <c r="R117" s="257">
        <f>Q117*H117</f>
        <v>2.7600000000000003E-3</v>
      </c>
      <c r="S117" s="257">
        <v>0</v>
      </c>
      <c r="T117" s="63">
        <f>S117*H117</f>
        <v>0</v>
      </c>
      <c r="AR117" s="258" t="s">
        <v>413</v>
      </c>
      <c r="AT117" s="258" t="s">
        <v>487</v>
      </c>
      <c r="AU117" s="258" t="s">
        <v>77</v>
      </c>
      <c r="AY117" s="200" t="s">
        <v>155</v>
      </c>
      <c r="BE117" s="259">
        <f>IF(N117="základní",J117,0)</f>
        <v>0</v>
      </c>
      <c r="BF117" s="259">
        <f>IF(N117="snížená",J117,0)</f>
        <v>0</v>
      </c>
      <c r="BG117" s="259">
        <f>IF(N117="zákl. přenesená",J117,0)</f>
        <v>0</v>
      </c>
      <c r="BH117" s="259">
        <f>IF(N117="sníž. přenesená",J117,0)</f>
        <v>0</v>
      </c>
      <c r="BI117" s="259">
        <f>IF(N117="nulová",J117,0)</f>
        <v>0</v>
      </c>
      <c r="BJ117" s="200" t="s">
        <v>75</v>
      </c>
      <c r="BK117" s="259">
        <f>ROUND(I117*H117,2)</f>
        <v>0</v>
      </c>
      <c r="BL117" s="200" t="s">
        <v>273</v>
      </c>
      <c r="BM117" s="258" t="s">
        <v>319</v>
      </c>
    </row>
    <row r="118" spans="2:65" s="204" customFormat="1" x14ac:dyDescent="0.2">
      <c r="B118" s="203"/>
      <c r="D118" s="64" t="s">
        <v>164</v>
      </c>
      <c r="F118" s="65" t="s">
        <v>2111</v>
      </c>
      <c r="I118" s="197"/>
      <c r="L118" s="203"/>
      <c r="M118" s="260"/>
      <c r="T118" s="213"/>
      <c r="AT118" s="200" t="s">
        <v>164</v>
      </c>
      <c r="AU118" s="200" t="s">
        <v>77</v>
      </c>
    </row>
    <row r="119" spans="2:65" s="204" customFormat="1" ht="16.5" customHeight="1" x14ac:dyDescent="0.2">
      <c r="B119" s="203"/>
      <c r="C119" s="91" t="s">
        <v>245</v>
      </c>
      <c r="D119" s="91" t="s">
        <v>487</v>
      </c>
      <c r="E119" s="92" t="s">
        <v>2112</v>
      </c>
      <c r="F119" s="93" t="s">
        <v>2113</v>
      </c>
      <c r="G119" s="94" t="s">
        <v>322</v>
      </c>
      <c r="H119" s="95">
        <v>3</v>
      </c>
      <c r="I119" s="96"/>
      <c r="J119" s="95">
        <f>ROUND(I119*H119,2)</f>
        <v>0</v>
      </c>
      <c r="K119" s="93" t="s">
        <v>161</v>
      </c>
      <c r="L119" s="261"/>
      <c r="M119" s="262" t="s">
        <v>18</v>
      </c>
      <c r="N119" s="263" t="s">
        <v>38</v>
      </c>
      <c r="P119" s="257">
        <f>O119*H119</f>
        <v>0</v>
      </c>
      <c r="Q119" s="257">
        <v>5.0000000000000002E-5</v>
      </c>
      <c r="R119" s="257">
        <f>Q119*H119</f>
        <v>1.5000000000000001E-4</v>
      </c>
      <c r="S119" s="257">
        <v>0</v>
      </c>
      <c r="T119" s="63">
        <f>S119*H119</f>
        <v>0</v>
      </c>
      <c r="AR119" s="258" t="s">
        <v>413</v>
      </c>
      <c r="AT119" s="258" t="s">
        <v>487</v>
      </c>
      <c r="AU119" s="258" t="s">
        <v>77</v>
      </c>
      <c r="AY119" s="200" t="s">
        <v>155</v>
      </c>
      <c r="BE119" s="259">
        <f>IF(N119="základní",J119,0)</f>
        <v>0</v>
      </c>
      <c r="BF119" s="259">
        <f>IF(N119="snížená",J119,0)</f>
        <v>0</v>
      </c>
      <c r="BG119" s="259">
        <f>IF(N119="zákl. přenesená",J119,0)</f>
        <v>0</v>
      </c>
      <c r="BH119" s="259">
        <f>IF(N119="sníž. přenesená",J119,0)</f>
        <v>0</v>
      </c>
      <c r="BI119" s="259">
        <f>IF(N119="nulová",J119,0)</f>
        <v>0</v>
      </c>
      <c r="BJ119" s="200" t="s">
        <v>75</v>
      </c>
      <c r="BK119" s="259">
        <f>ROUND(I119*H119,2)</f>
        <v>0</v>
      </c>
      <c r="BL119" s="200" t="s">
        <v>273</v>
      </c>
      <c r="BM119" s="258" t="s">
        <v>335</v>
      </c>
    </row>
    <row r="120" spans="2:65" s="204" customFormat="1" x14ac:dyDescent="0.2">
      <c r="B120" s="203"/>
      <c r="D120" s="64" t="s">
        <v>164</v>
      </c>
      <c r="F120" s="65" t="s">
        <v>2113</v>
      </c>
      <c r="I120" s="197"/>
      <c r="L120" s="203"/>
      <c r="M120" s="260"/>
      <c r="T120" s="213"/>
      <c r="AT120" s="200" t="s">
        <v>164</v>
      </c>
      <c r="AU120" s="200" t="s">
        <v>77</v>
      </c>
    </row>
    <row r="121" spans="2:65" s="204" customFormat="1" ht="16.5" customHeight="1" x14ac:dyDescent="0.2">
      <c r="B121" s="203"/>
      <c r="C121" s="57" t="s">
        <v>254</v>
      </c>
      <c r="D121" s="57" t="s">
        <v>157</v>
      </c>
      <c r="E121" s="58" t="s">
        <v>2114</v>
      </c>
      <c r="F121" s="59" t="s">
        <v>2115</v>
      </c>
      <c r="G121" s="60" t="s">
        <v>322</v>
      </c>
      <c r="H121" s="61">
        <v>5</v>
      </c>
      <c r="I121" s="62"/>
      <c r="J121" s="61">
        <f>ROUND(I121*H121,2)</f>
        <v>0</v>
      </c>
      <c r="K121" s="59" t="s">
        <v>161</v>
      </c>
      <c r="L121" s="203"/>
      <c r="M121" s="255" t="s">
        <v>18</v>
      </c>
      <c r="N121" s="256" t="s">
        <v>38</v>
      </c>
      <c r="P121" s="257">
        <f>O121*H121</f>
        <v>0</v>
      </c>
      <c r="Q121" s="257">
        <v>5.1999999999999995E-4</v>
      </c>
      <c r="R121" s="257">
        <f>Q121*H121</f>
        <v>2.5999999999999999E-3</v>
      </c>
      <c r="S121" s="257">
        <v>0</v>
      </c>
      <c r="T121" s="63">
        <f>S121*H121</f>
        <v>0</v>
      </c>
      <c r="AR121" s="258" t="s">
        <v>273</v>
      </c>
      <c r="AT121" s="258" t="s">
        <v>157</v>
      </c>
      <c r="AU121" s="258" t="s">
        <v>77</v>
      </c>
      <c r="AY121" s="200" t="s">
        <v>155</v>
      </c>
      <c r="BE121" s="259">
        <f>IF(N121="základní",J121,0)</f>
        <v>0</v>
      </c>
      <c r="BF121" s="259">
        <f>IF(N121="snížená",J121,0)</f>
        <v>0</v>
      </c>
      <c r="BG121" s="259">
        <f>IF(N121="zákl. přenesená",J121,0)</f>
        <v>0</v>
      </c>
      <c r="BH121" s="259">
        <f>IF(N121="sníž. přenesená",J121,0)</f>
        <v>0</v>
      </c>
      <c r="BI121" s="259">
        <f>IF(N121="nulová",J121,0)</f>
        <v>0</v>
      </c>
      <c r="BJ121" s="200" t="s">
        <v>75</v>
      </c>
      <c r="BK121" s="259">
        <f>ROUND(I121*H121,2)</f>
        <v>0</v>
      </c>
      <c r="BL121" s="200" t="s">
        <v>273</v>
      </c>
      <c r="BM121" s="258" t="s">
        <v>356</v>
      </c>
    </row>
    <row r="122" spans="2:65" s="204" customFormat="1" ht="19.5" x14ac:dyDescent="0.2">
      <c r="B122" s="203"/>
      <c r="D122" s="64" t="s">
        <v>164</v>
      </c>
      <c r="F122" s="65" t="s">
        <v>2116</v>
      </c>
      <c r="I122" s="197"/>
      <c r="L122" s="203"/>
      <c r="M122" s="260"/>
      <c r="T122" s="213"/>
      <c r="AT122" s="200" t="s">
        <v>164</v>
      </c>
      <c r="AU122" s="200" t="s">
        <v>77</v>
      </c>
    </row>
    <row r="123" spans="2:65" s="204" customFormat="1" x14ac:dyDescent="0.2">
      <c r="B123" s="203"/>
      <c r="D123" s="66" t="s">
        <v>166</v>
      </c>
      <c r="F123" s="67" t="s">
        <v>2117</v>
      </c>
      <c r="I123" s="197"/>
      <c r="L123" s="203"/>
      <c r="M123" s="260"/>
      <c r="T123" s="213"/>
      <c r="AT123" s="200" t="s">
        <v>166</v>
      </c>
      <c r="AU123" s="200" t="s">
        <v>77</v>
      </c>
    </row>
    <row r="124" spans="2:65" s="76" customFormat="1" x14ac:dyDescent="0.2">
      <c r="B124" s="75"/>
      <c r="D124" s="64" t="s">
        <v>168</v>
      </c>
      <c r="E124" s="77" t="s">
        <v>18</v>
      </c>
      <c r="F124" s="78" t="s">
        <v>2118</v>
      </c>
      <c r="H124" s="79">
        <v>5</v>
      </c>
      <c r="I124" s="80"/>
      <c r="L124" s="75"/>
      <c r="M124" s="81"/>
      <c r="T124" s="82"/>
      <c r="AT124" s="77" t="s">
        <v>168</v>
      </c>
      <c r="AU124" s="77" t="s">
        <v>77</v>
      </c>
      <c r="AV124" s="76" t="s">
        <v>77</v>
      </c>
      <c r="AW124" s="76" t="s">
        <v>29</v>
      </c>
      <c r="AX124" s="76" t="s">
        <v>67</v>
      </c>
      <c r="AY124" s="77" t="s">
        <v>155</v>
      </c>
    </row>
    <row r="125" spans="2:65" s="84" customFormat="1" x14ac:dyDescent="0.2">
      <c r="B125" s="83"/>
      <c r="D125" s="64" t="s">
        <v>168</v>
      </c>
      <c r="E125" s="85" t="s">
        <v>18</v>
      </c>
      <c r="F125" s="86" t="s">
        <v>297</v>
      </c>
      <c r="H125" s="87">
        <v>5</v>
      </c>
      <c r="I125" s="88"/>
      <c r="L125" s="83"/>
      <c r="M125" s="89"/>
      <c r="T125" s="90"/>
      <c r="AT125" s="85" t="s">
        <v>168</v>
      </c>
      <c r="AU125" s="85" t="s">
        <v>77</v>
      </c>
      <c r="AV125" s="84" t="s">
        <v>162</v>
      </c>
      <c r="AW125" s="84" t="s">
        <v>29</v>
      </c>
      <c r="AX125" s="84" t="s">
        <v>75</v>
      </c>
      <c r="AY125" s="85" t="s">
        <v>155</v>
      </c>
    </row>
    <row r="126" spans="2:65" s="204" customFormat="1" ht="16.5" customHeight="1" x14ac:dyDescent="0.2">
      <c r="B126" s="203"/>
      <c r="C126" s="57" t="s">
        <v>261</v>
      </c>
      <c r="D126" s="57" t="s">
        <v>157</v>
      </c>
      <c r="E126" s="58" t="s">
        <v>2119</v>
      </c>
      <c r="F126" s="59" t="s">
        <v>2120</v>
      </c>
      <c r="G126" s="60" t="s">
        <v>257</v>
      </c>
      <c r="H126" s="61">
        <v>10</v>
      </c>
      <c r="I126" s="62"/>
      <c r="J126" s="61">
        <f>ROUND(I126*H126,2)</f>
        <v>0</v>
      </c>
      <c r="K126" s="59" t="s">
        <v>161</v>
      </c>
      <c r="L126" s="203"/>
      <c r="M126" s="255" t="s">
        <v>18</v>
      </c>
      <c r="N126" s="256" t="s">
        <v>38</v>
      </c>
      <c r="P126" s="257">
        <f>O126*H126</f>
        <v>0</v>
      </c>
      <c r="Q126" s="257">
        <v>5.9000000000000003E-4</v>
      </c>
      <c r="R126" s="257">
        <f>Q126*H126</f>
        <v>5.9000000000000007E-3</v>
      </c>
      <c r="S126" s="257">
        <v>0</v>
      </c>
      <c r="T126" s="63">
        <f>S126*H126</f>
        <v>0</v>
      </c>
      <c r="AR126" s="258" t="s">
        <v>273</v>
      </c>
      <c r="AT126" s="258" t="s">
        <v>157</v>
      </c>
      <c r="AU126" s="258" t="s">
        <v>77</v>
      </c>
      <c r="AY126" s="200" t="s">
        <v>155</v>
      </c>
      <c r="BE126" s="259">
        <f>IF(N126="základní",J126,0)</f>
        <v>0</v>
      </c>
      <c r="BF126" s="259">
        <f>IF(N126="snížená",J126,0)</f>
        <v>0</v>
      </c>
      <c r="BG126" s="259">
        <f>IF(N126="zákl. přenesená",J126,0)</f>
        <v>0</v>
      </c>
      <c r="BH126" s="259">
        <f>IF(N126="sníž. přenesená",J126,0)</f>
        <v>0</v>
      </c>
      <c r="BI126" s="259">
        <f>IF(N126="nulová",J126,0)</f>
        <v>0</v>
      </c>
      <c r="BJ126" s="200" t="s">
        <v>75</v>
      </c>
      <c r="BK126" s="259">
        <f>ROUND(I126*H126,2)</f>
        <v>0</v>
      </c>
      <c r="BL126" s="200" t="s">
        <v>273</v>
      </c>
      <c r="BM126" s="258" t="s">
        <v>377</v>
      </c>
    </row>
    <row r="127" spans="2:65" s="204" customFormat="1" x14ac:dyDescent="0.2">
      <c r="B127" s="203"/>
      <c r="D127" s="64" t="s">
        <v>164</v>
      </c>
      <c r="F127" s="65" t="s">
        <v>2121</v>
      </c>
      <c r="I127" s="197"/>
      <c r="L127" s="203"/>
      <c r="M127" s="260"/>
      <c r="T127" s="213"/>
      <c r="AT127" s="200" t="s">
        <v>164</v>
      </c>
      <c r="AU127" s="200" t="s">
        <v>77</v>
      </c>
    </row>
    <row r="128" spans="2:65" s="204" customFormat="1" x14ac:dyDescent="0.2">
      <c r="B128" s="203"/>
      <c r="D128" s="66" t="s">
        <v>166</v>
      </c>
      <c r="F128" s="67" t="s">
        <v>2122</v>
      </c>
      <c r="I128" s="197"/>
      <c r="L128" s="203"/>
      <c r="M128" s="260"/>
      <c r="T128" s="213"/>
      <c r="AT128" s="200" t="s">
        <v>166</v>
      </c>
      <c r="AU128" s="200" t="s">
        <v>77</v>
      </c>
    </row>
    <row r="129" spans="2:65" s="204" customFormat="1" ht="16.5" customHeight="1" x14ac:dyDescent="0.2">
      <c r="B129" s="203"/>
      <c r="C129" s="57" t="s">
        <v>8</v>
      </c>
      <c r="D129" s="57" t="s">
        <v>157</v>
      </c>
      <c r="E129" s="58" t="s">
        <v>2123</v>
      </c>
      <c r="F129" s="59" t="s">
        <v>2124</v>
      </c>
      <c r="G129" s="60" t="s">
        <v>257</v>
      </c>
      <c r="H129" s="61">
        <v>24.5</v>
      </c>
      <c r="I129" s="62"/>
      <c r="J129" s="61">
        <f>ROUND(I129*H129,2)</f>
        <v>0</v>
      </c>
      <c r="K129" s="59" t="s">
        <v>161</v>
      </c>
      <c r="L129" s="203"/>
      <c r="M129" s="255" t="s">
        <v>18</v>
      </c>
      <c r="N129" s="256" t="s">
        <v>38</v>
      </c>
      <c r="P129" s="257">
        <f>O129*H129</f>
        <v>0</v>
      </c>
      <c r="Q129" s="257">
        <v>2.0100000000000001E-3</v>
      </c>
      <c r="R129" s="257">
        <f>Q129*H129</f>
        <v>4.9245000000000004E-2</v>
      </c>
      <c r="S129" s="257">
        <v>0</v>
      </c>
      <c r="T129" s="63">
        <f>S129*H129</f>
        <v>0</v>
      </c>
      <c r="AR129" s="258" t="s">
        <v>273</v>
      </c>
      <c r="AT129" s="258" t="s">
        <v>157</v>
      </c>
      <c r="AU129" s="258" t="s">
        <v>77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273</v>
      </c>
      <c r="BM129" s="258" t="s">
        <v>393</v>
      </c>
    </row>
    <row r="130" spans="2:65" s="204" customFormat="1" x14ac:dyDescent="0.2">
      <c r="B130" s="203"/>
      <c r="D130" s="64" t="s">
        <v>164</v>
      </c>
      <c r="F130" s="65" t="s">
        <v>2125</v>
      </c>
      <c r="I130" s="197"/>
      <c r="L130" s="203"/>
      <c r="M130" s="260"/>
      <c r="T130" s="213"/>
      <c r="AT130" s="200" t="s">
        <v>164</v>
      </c>
      <c r="AU130" s="200" t="s">
        <v>77</v>
      </c>
    </row>
    <row r="131" spans="2:65" s="204" customFormat="1" x14ac:dyDescent="0.2">
      <c r="B131" s="203"/>
      <c r="D131" s="66" t="s">
        <v>166</v>
      </c>
      <c r="F131" s="67" t="s">
        <v>2126</v>
      </c>
      <c r="I131" s="197"/>
      <c r="L131" s="203"/>
      <c r="M131" s="260"/>
      <c r="T131" s="213"/>
      <c r="AT131" s="200" t="s">
        <v>166</v>
      </c>
      <c r="AU131" s="200" t="s">
        <v>77</v>
      </c>
    </row>
    <row r="132" spans="2:65" s="76" customFormat="1" x14ac:dyDescent="0.2">
      <c r="B132" s="75"/>
      <c r="D132" s="64" t="s">
        <v>168</v>
      </c>
      <c r="E132" s="77" t="s">
        <v>18</v>
      </c>
      <c r="F132" s="78" t="s">
        <v>2127</v>
      </c>
      <c r="H132" s="79">
        <v>24.5</v>
      </c>
      <c r="I132" s="80"/>
      <c r="L132" s="75"/>
      <c r="M132" s="81"/>
      <c r="T132" s="82"/>
      <c r="AT132" s="77" t="s">
        <v>168</v>
      </c>
      <c r="AU132" s="77" t="s">
        <v>77</v>
      </c>
      <c r="AV132" s="76" t="s">
        <v>77</v>
      </c>
      <c r="AW132" s="76" t="s">
        <v>29</v>
      </c>
      <c r="AX132" s="76" t="s">
        <v>67</v>
      </c>
      <c r="AY132" s="77" t="s">
        <v>155</v>
      </c>
    </row>
    <row r="133" spans="2:65" s="84" customFormat="1" x14ac:dyDescent="0.2">
      <c r="B133" s="83"/>
      <c r="D133" s="64" t="s">
        <v>168</v>
      </c>
      <c r="E133" s="85" t="s">
        <v>18</v>
      </c>
      <c r="F133" s="86" t="s">
        <v>297</v>
      </c>
      <c r="H133" s="87">
        <v>24.5</v>
      </c>
      <c r="I133" s="88"/>
      <c r="L133" s="83"/>
      <c r="M133" s="89"/>
      <c r="T133" s="90"/>
      <c r="AT133" s="85" t="s">
        <v>168</v>
      </c>
      <c r="AU133" s="85" t="s">
        <v>77</v>
      </c>
      <c r="AV133" s="84" t="s">
        <v>162</v>
      </c>
      <c r="AW133" s="84" t="s">
        <v>29</v>
      </c>
      <c r="AX133" s="84" t="s">
        <v>75</v>
      </c>
      <c r="AY133" s="85" t="s">
        <v>155</v>
      </c>
    </row>
    <row r="134" spans="2:65" s="204" customFormat="1" ht="16.5" customHeight="1" x14ac:dyDescent="0.2">
      <c r="B134" s="203"/>
      <c r="C134" s="57" t="s">
        <v>273</v>
      </c>
      <c r="D134" s="57" t="s">
        <v>157</v>
      </c>
      <c r="E134" s="58" t="s">
        <v>2128</v>
      </c>
      <c r="F134" s="59" t="s">
        <v>2129</v>
      </c>
      <c r="G134" s="60" t="s">
        <v>257</v>
      </c>
      <c r="H134" s="61">
        <v>9.5</v>
      </c>
      <c r="I134" s="62"/>
      <c r="J134" s="61">
        <f>ROUND(I134*H134,2)</f>
        <v>0</v>
      </c>
      <c r="K134" s="59" t="s">
        <v>161</v>
      </c>
      <c r="L134" s="203"/>
      <c r="M134" s="255" t="s">
        <v>18</v>
      </c>
      <c r="N134" s="256" t="s">
        <v>38</v>
      </c>
      <c r="P134" s="257">
        <f>O134*H134</f>
        <v>0</v>
      </c>
      <c r="Q134" s="257">
        <v>4.0999999999999999E-4</v>
      </c>
      <c r="R134" s="257">
        <f>Q134*H134</f>
        <v>3.895E-3</v>
      </c>
      <c r="S134" s="257">
        <v>0</v>
      </c>
      <c r="T134" s="63">
        <f>S134*H134</f>
        <v>0</v>
      </c>
      <c r="AR134" s="258" t="s">
        <v>273</v>
      </c>
      <c r="AT134" s="258" t="s">
        <v>157</v>
      </c>
      <c r="AU134" s="258" t="s">
        <v>77</v>
      </c>
      <c r="AY134" s="200" t="s">
        <v>155</v>
      </c>
      <c r="BE134" s="259">
        <f>IF(N134="základní",J134,0)</f>
        <v>0</v>
      </c>
      <c r="BF134" s="259">
        <f>IF(N134="snížená",J134,0)</f>
        <v>0</v>
      </c>
      <c r="BG134" s="259">
        <f>IF(N134="zákl. přenesená",J134,0)</f>
        <v>0</v>
      </c>
      <c r="BH134" s="259">
        <f>IF(N134="sníž. přenesená",J134,0)</f>
        <v>0</v>
      </c>
      <c r="BI134" s="259">
        <f>IF(N134="nulová",J134,0)</f>
        <v>0</v>
      </c>
      <c r="BJ134" s="200" t="s">
        <v>75</v>
      </c>
      <c r="BK134" s="259">
        <f>ROUND(I134*H134,2)</f>
        <v>0</v>
      </c>
      <c r="BL134" s="200" t="s">
        <v>273</v>
      </c>
      <c r="BM134" s="258" t="s">
        <v>413</v>
      </c>
    </row>
    <row r="135" spans="2:65" s="204" customFormat="1" x14ac:dyDescent="0.2">
      <c r="B135" s="203"/>
      <c r="D135" s="64" t="s">
        <v>164</v>
      </c>
      <c r="F135" s="65" t="s">
        <v>2130</v>
      </c>
      <c r="I135" s="197"/>
      <c r="L135" s="203"/>
      <c r="M135" s="260"/>
      <c r="T135" s="213"/>
      <c r="AT135" s="200" t="s">
        <v>164</v>
      </c>
      <c r="AU135" s="200" t="s">
        <v>77</v>
      </c>
    </row>
    <row r="136" spans="2:65" s="204" customFormat="1" x14ac:dyDescent="0.2">
      <c r="B136" s="203"/>
      <c r="D136" s="66" t="s">
        <v>166</v>
      </c>
      <c r="F136" s="67" t="s">
        <v>2131</v>
      </c>
      <c r="I136" s="197"/>
      <c r="L136" s="203"/>
      <c r="M136" s="260"/>
      <c r="T136" s="213"/>
      <c r="AT136" s="200" t="s">
        <v>166</v>
      </c>
      <c r="AU136" s="200" t="s">
        <v>77</v>
      </c>
    </row>
    <row r="137" spans="2:65" s="204" customFormat="1" ht="16.5" customHeight="1" x14ac:dyDescent="0.2">
      <c r="B137" s="203"/>
      <c r="C137" s="57" t="s">
        <v>278</v>
      </c>
      <c r="D137" s="57" t="s">
        <v>157</v>
      </c>
      <c r="E137" s="58" t="s">
        <v>2132</v>
      </c>
      <c r="F137" s="59" t="s">
        <v>2133</v>
      </c>
      <c r="G137" s="60" t="s">
        <v>257</v>
      </c>
      <c r="H137" s="61">
        <v>9.5</v>
      </c>
      <c r="I137" s="62"/>
      <c r="J137" s="61">
        <f>ROUND(I137*H137,2)</f>
        <v>0</v>
      </c>
      <c r="K137" s="59" t="s">
        <v>161</v>
      </c>
      <c r="L137" s="203"/>
      <c r="M137" s="255" t="s">
        <v>18</v>
      </c>
      <c r="N137" s="256" t="s">
        <v>38</v>
      </c>
      <c r="P137" s="257">
        <f>O137*H137</f>
        <v>0</v>
      </c>
      <c r="Q137" s="257">
        <v>4.8000000000000001E-4</v>
      </c>
      <c r="R137" s="257">
        <f>Q137*H137</f>
        <v>4.5599999999999998E-3</v>
      </c>
      <c r="S137" s="257">
        <v>0</v>
      </c>
      <c r="T137" s="63">
        <f>S137*H137</f>
        <v>0</v>
      </c>
      <c r="AR137" s="258" t="s">
        <v>273</v>
      </c>
      <c r="AT137" s="258" t="s">
        <v>157</v>
      </c>
      <c r="AU137" s="258" t="s">
        <v>77</v>
      </c>
      <c r="AY137" s="200" t="s">
        <v>155</v>
      </c>
      <c r="BE137" s="259">
        <f>IF(N137="základní",J137,0)</f>
        <v>0</v>
      </c>
      <c r="BF137" s="259">
        <f>IF(N137="snížená",J137,0)</f>
        <v>0</v>
      </c>
      <c r="BG137" s="259">
        <f>IF(N137="zákl. přenesená",J137,0)</f>
        <v>0</v>
      </c>
      <c r="BH137" s="259">
        <f>IF(N137="sníž. přenesená",J137,0)</f>
        <v>0</v>
      </c>
      <c r="BI137" s="259">
        <f>IF(N137="nulová",J137,0)</f>
        <v>0</v>
      </c>
      <c r="BJ137" s="200" t="s">
        <v>75</v>
      </c>
      <c r="BK137" s="259">
        <f>ROUND(I137*H137,2)</f>
        <v>0</v>
      </c>
      <c r="BL137" s="200" t="s">
        <v>273</v>
      </c>
      <c r="BM137" s="258" t="s">
        <v>431</v>
      </c>
    </row>
    <row r="138" spans="2:65" s="204" customFormat="1" x14ac:dyDescent="0.2">
      <c r="B138" s="203"/>
      <c r="D138" s="64" t="s">
        <v>164</v>
      </c>
      <c r="F138" s="65" t="s">
        <v>2134</v>
      </c>
      <c r="I138" s="197"/>
      <c r="L138" s="203"/>
      <c r="M138" s="260"/>
      <c r="T138" s="213"/>
      <c r="AT138" s="200" t="s">
        <v>164</v>
      </c>
      <c r="AU138" s="200" t="s">
        <v>77</v>
      </c>
    </row>
    <row r="139" spans="2:65" s="204" customFormat="1" x14ac:dyDescent="0.2">
      <c r="B139" s="203"/>
      <c r="D139" s="66" t="s">
        <v>166</v>
      </c>
      <c r="F139" s="67" t="s">
        <v>2135</v>
      </c>
      <c r="I139" s="197"/>
      <c r="L139" s="203"/>
      <c r="M139" s="260"/>
      <c r="T139" s="213"/>
      <c r="AT139" s="200" t="s">
        <v>166</v>
      </c>
      <c r="AU139" s="200" t="s">
        <v>77</v>
      </c>
    </row>
    <row r="140" spans="2:65" s="204" customFormat="1" ht="21.75" customHeight="1" x14ac:dyDescent="0.2">
      <c r="B140" s="203"/>
      <c r="C140" s="91" t="s">
        <v>286</v>
      </c>
      <c r="D140" s="91" t="s">
        <v>487</v>
      </c>
      <c r="E140" s="92" t="s">
        <v>2136</v>
      </c>
      <c r="F140" s="93" t="s">
        <v>2137</v>
      </c>
      <c r="G140" s="94" t="s">
        <v>322</v>
      </c>
      <c r="H140" s="95">
        <v>1</v>
      </c>
      <c r="I140" s="96"/>
      <c r="J140" s="95">
        <f>ROUND(I140*H140,2)</f>
        <v>0</v>
      </c>
      <c r="K140" s="93" t="s">
        <v>161</v>
      </c>
      <c r="L140" s="261"/>
      <c r="M140" s="262" t="s">
        <v>18</v>
      </c>
      <c r="N140" s="263" t="s">
        <v>38</v>
      </c>
      <c r="P140" s="257">
        <f>O140*H140</f>
        <v>0</v>
      </c>
      <c r="Q140" s="257">
        <v>9.1E-4</v>
      </c>
      <c r="R140" s="257">
        <f>Q140*H140</f>
        <v>9.1E-4</v>
      </c>
      <c r="S140" s="257">
        <v>0</v>
      </c>
      <c r="T140" s="63">
        <f>S140*H140</f>
        <v>0</v>
      </c>
      <c r="AR140" s="258" t="s">
        <v>413</v>
      </c>
      <c r="AT140" s="258" t="s">
        <v>487</v>
      </c>
      <c r="AU140" s="258" t="s">
        <v>77</v>
      </c>
      <c r="AY140" s="200" t="s">
        <v>155</v>
      </c>
      <c r="BE140" s="259">
        <f>IF(N140="základní",J140,0)</f>
        <v>0</v>
      </c>
      <c r="BF140" s="259">
        <f>IF(N140="snížená",J140,0)</f>
        <v>0</v>
      </c>
      <c r="BG140" s="259">
        <f>IF(N140="zákl. přenesená",J140,0)</f>
        <v>0</v>
      </c>
      <c r="BH140" s="259">
        <f>IF(N140="sníž. přenesená",J140,0)</f>
        <v>0</v>
      </c>
      <c r="BI140" s="259">
        <f>IF(N140="nulová",J140,0)</f>
        <v>0</v>
      </c>
      <c r="BJ140" s="200" t="s">
        <v>75</v>
      </c>
      <c r="BK140" s="259">
        <f>ROUND(I140*H140,2)</f>
        <v>0</v>
      </c>
      <c r="BL140" s="200" t="s">
        <v>273</v>
      </c>
      <c r="BM140" s="258" t="s">
        <v>445</v>
      </c>
    </row>
    <row r="141" spans="2:65" s="204" customFormat="1" x14ac:dyDescent="0.2">
      <c r="B141" s="203"/>
      <c r="D141" s="64" t="s">
        <v>164</v>
      </c>
      <c r="F141" s="65" t="s">
        <v>2137</v>
      </c>
      <c r="I141" s="197"/>
      <c r="L141" s="203"/>
      <c r="M141" s="260"/>
      <c r="T141" s="213"/>
      <c r="AT141" s="200" t="s">
        <v>164</v>
      </c>
      <c r="AU141" s="200" t="s">
        <v>77</v>
      </c>
    </row>
    <row r="142" spans="2:65" s="204" customFormat="1" ht="16.5" customHeight="1" x14ac:dyDescent="0.2">
      <c r="B142" s="203"/>
      <c r="C142" s="57" t="s">
        <v>298</v>
      </c>
      <c r="D142" s="57" t="s">
        <v>157</v>
      </c>
      <c r="E142" s="58" t="s">
        <v>2138</v>
      </c>
      <c r="F142" s="59" t="s">
        <v>2139</v>
      </c>
      <c r="G142" s="60" t="s">
        <v>322</v>
      </c>
      <c r="H142" s="61">
        <v>9</v>
      </c>
      <c r="I142" s="62"/>
      <c r="J142" s="61">
        <f>ROUND(I142*H142,2)</f>
        <v>0</v>
      </c>
      <c r="K142" s="59" t="s">
        <v>161</v>
      </c>
      <c r="L142" s="203"/>
      <c r="M142" s="255" t="s">
        <v>18</v>
      </c>
      <c r="N142" s="256" t="s">
        <v>38</v>
      </c>
      <c r="P142" s="257">
        <f>O142*H142</f>
        <v>0</v>
      </c>
      <c r="Q142" s="257">
        <v>0</v>
      </c>
      <c r="R142" s="257">
        <f>Q142*H142</f>
        <v>0</v>
      </c>
      <c r="S142" s="257">
        <v>0</v>
      </c>
      <c r="T142" s="63">
        <f>S142*H142</f>
        <v>0</v>
      </c>
      <c r="AR142" s="258" t="s">
        <v>273</v>
      </c>
      <c r="AT142" s="258" t="s">
        <v>157</v>
      </c>
      <c r="AU142" s="258" t="s">
        <v>77</v>
      </c>
      <c r="AY142" s="200" t="s">
        <v>155</v>
      </c>
      <c r="BE142" s="259">
        <f>IF(N142="základní",J142,0)</f>
        <v>0</v>
      </c>
      <c r="BF142" s="259">
        <f>IF(N142="snížená",J142,0)</f>
        <v>0</v>
      </c>
      <c r="BG142" s="259">
        <f>IF(N142="zákl. přenesená",J142,0)</f>
        <v>0</v>
      </c>
      <c r="BH142" s="259">
        <f>IF(N142="sníž. přenesená",J142,0)</f>
        <v>0</v>
      </c>
      <c r="BI142" s="259">
        <f>IF(N142="nulová",J142,0)</f>
        <v>0</v>
      </c>
      <c r="BJ142" s="200" t="s">
        <v>75</v>
      </c>
      <c r="BK142" s="259">
        <f>ROUND(I142*H142,2)</f>
        <v>0</v>
      </c>
      <c r="BL142" s="200" t="s">
        <v>273</v>
      </c>
      <c r="BM142" s="258" t="s">
        <v>464</v>
      </c>
    </row>
    <row r="143" spans="2:65" s="204" customFormat="1" ht="19.5" x14ac:dyDescent="0.2">
      <c r="B143" s="203"/>
      <c r="D143" s="64" t="s">
        <v>164</v>
      </c>
      <c r="F143" s="65" t="s">
        <v>2140</v>
      </c>
      <c r="I143" s="197"/>
      <c r="L143" s="203"/>
      <c r="M143" s="260"/>
      <c r="T143" s="213"/>
      <c r="AT143" s="200" t="s">
        <v>164</v>
      </c>
      <c r="AU143" s="200" t="s">
        <v>77</v>
      </c>
    </row>
    <row r="144" spans="2:65" s="204" customFormat="1" x14ac:dyDescent="0.2">
      <c r="B144" s="203"/>
      <c r="D144" s="66" t="s">
        <v>166</v>
      </c>
      <c r="F144" s="67" t="s">
        <v>2141</v>
      </c>
      <c r="I144" s="197"/>
      <c r="L144" s="203"/>
      <c r="M144" s="260"/>
      <c r="T144" s="213"/>
      <c r="AT144" s="200" t="s">
        <v>166</v>
      </c>
      <c r="AU144" s="200" t="s">
        <v>77</v>
      </c>
    </row>
    <row r="145" spans="2:65" s="76" customFormat="1" x14ac:dyDescent="0.2">
      <c r="B145" s="75"/>
      <c r="D145" s="64" t="s">
        <v>168</v>
      </c>
      <c r="E145" s="77" t="s">
        <v>18</v>
      </c>
      <c r="F145" s="78" t="s">
        <v>2142</v>
      </c>
      <c r="H145" s="79">
        <v>9</v>
      </c>
      <c r="I145" s="80"/>
      <c r="L145" s="75"/>
      <c r="M145" s="81"/>
      <c r="T145" s="82"/>
      <c r="AT145" s="77" t="s">
        <v>168</v>
      </c>
      <c r="AU145" s="77" t="s">
        <v>77</v>
      </c>
      <c r="AV145" s="76" t="s">
        <v>77</v>
      </c>
      <c r="AW145" s="76" t="s">
        <v>29</v>
      </c>
      <c r="AX145" s="76" t="s">
        <v>67</v>
      </c>
      <c r="AY145" s="77" t="s">
        <v>155</v>
      </c>
    </row>
    <row r="146" spans="2:65" s="84" customFormat="1" x14ac:dyDescent="0.2">
      <c r="B146" s="83"/>
      <c r="D146" s="64" t="s">
        <v>168</v>
      </c>
      <c r="E146" s="85" t="s">
        <v>18</v>
      </c>
      <c r="F146" s="86" t="s">
        <v>297</v>
      </c>
      <c r="H146" s="87">
        <v>9</v>
      </c>
      <c r="I146" s="88"/>
      <c r="L146" s="83"/>
      <c r="M146" s="89"/>
      <c r="T146" s="90"/>
      <c r="AT146" s="85" t="s">
        <v>168</v>
      </c>
      <c r="AU146" s="85" t="s">
        <v>77</v>
      </c>
      <c r="AV146" s="84" t="s">
        <v>162</v>
      </c>
      <c r="AW146" s="84" t="s">
        <v>29</v>
      </c>
      <c r="AX146" s="84" t="s">
        <v>75</v>
      </c>
      <c r="AY146" s="85" t="s">
        <v>155</v>
      </c>
    </row>
    <row r="147" spans="2:65" s="204" customFormat="1" ht="16.5" customHeight="1" x14ac:dyDescent="0.2">
      <c r="B147" s="203"/>
      <c r="C147" s="57" t="s">
        <v>307</v>
      </c>
      <c r="D147" s="57" t="s">
        <v>157</v>
      </c>
      <c r="E147" s="58" t="s">
        <v>2143</v>
      </c>
      <c r="F147" s="59" t="s">
        <v>2144</v>
      </c>
      <c r="G147" s="60" t="s">
        <v>322</v>
      </c>
      <c r="H147" s="61">
        <v>10</v>
      </c>
      <c r="I147" s="62"/>
      <c r="J147" s="61">
        <f>ROUND(I147*H147,2)</f>
        <v>0</v>
      </c>
      <c r="K147" s="59" t="s">
        <v>161</v>
      </c>
      <c r="L147" s="203"/>
      <c r="M147" s="255" t="s">
        <v>18</v>
      </c>
      <c r="N147" s="256" t="s">
        <v>38</v>
      </c>
      <c r="P147" s="257">
        <f>O147*H147</f>
        <v>0</v>
      </c>
      <c r="Q147" s="257">
        <v>0</v>
      </c>
      <c r="R147" s="257">
        <f>Q147*H147</f>
        <v>0</v>
      </c>
      <c r="S147" s="257">
        <v>0</v>
      </c>
      <c r="T147" s="63">
        <f>S147*H147</f>
        <v>0</v>
      </c>
      <c r="AR147" s="258" t="s">
        <v>273</v>
      </c>
      <c r="AT147" s="258" t="s">
        <v>157</v>
      </c>
      <c r="AU147" s="258" t="s">
        <v>77</v>
      </c>
      <c r="AY147" s="200" t="s">
        <v>155</v>
      </c>
      <c r="BE147" s="259">
        <f>IF(N147="základní",J147,0)</f>
        <v>0</v>
      </c>
      <c r="BF147" s="259">
        <f>IF(N147="snížená",J147,0)</f>
        <v>0</v>
      </c>
      <c r="BG147" s="259">
        <f>IF(N147="zákl. přenesená",J147,0)</f>
        <v>0</v>
      </c>
      <c r="BH147" s="259">
        <f>IF(N147="sníž. přenesená",J147,0)</f>
        <v>0</v>
      </c>
      <c r="BI147" s="259">
        <f>IF(N147="nulová",J147,0)</f>
        <v>0</v>
      </c>
      <c r="BJ147" s="200" t="s">
        <v>75</v>
      </c>
      <c r="BK147" s="259">
        <f>ROUND(I147*H147,2)</f>
        <v>0</v>
      </c>
      <c r="BL147" s="200" t="s">
        <v>273</v>
      </c>
      <c r="BM147" s="258" t="s">
        <v>478</v>
      </c>
    </row>
    <row r="148" spans="2:65" s="204" customFormat="1" ht="19.5" x14ac:dyDescent="0.2">
      <c r="B148" s="203"/>
      <c r="D148" s="64" t="s">
        <v>164</v>
      </c>
      <c r="F148" s="65" t="s">
        <v>2145</v>
      </c>
      <c r="I148" s="197"/>
      <c r="L148" s="203"/>
      <c r="M148" s="260"/>
      <c r="T148" s="213"/>
      <c r="AT148" s="200" t="s">
        <v>164</v>
      </c>
      <c r="AU148" s="200" t="s">
        <v>77</v>
      </c>
    </row>
    <row r="149" spans="2:65" s="204" customFormat="1" x14ac:dyDescent="0.2">
      <c r="B149" s="203"/>
      <c r="D149" s="66" t="s">
        <v>166</v>
      </c>
      <c r="F149" s="67" t="s">
        <v>2146</v>
      </c>
      <c r="I149" s="197"/>
      <c r="L149" s="203"/>
      <c r="M149" s="260"/>
      <c r="T149" s="213"/>
      <c r="AT149" s="200" t="s">
        <v>166</v>
      </c>
      <c r="AU149" s="200" t="s">
        <v>77</v>
      </c>
    </row>
    <row r="150" spans="2:65" s="204" customFormat="1" ht="21.75" customHeight="1" x14ac:dyDescent="0.2">
      <c r="B150" s="203"/>
      <c r="C150" s="57" t="s">
        <v>7</v>
      </c>
      <c r="D150" s="57" t="s">
        <v>157</v>
      </c>
      <c r="E150" s="58" t="s">
        <v>2147</v>
      </c>
      <c r="F150" s="59" t="s">
        <v>2148</v>
      </c>
      <c r="G150" s="60" t="s">
        <v>322</v>
      </c>
      <c r="H150" s="61">
        <v>3</v>
      </c>
      <c r="I150" s="62"/>
      <c r="J150" s="61">
        <f>ROUND(I150*H150,2)</f>
        <v>0</v>
      </c>
      <c r="K150" s="59" t="s">
        <v>161</v>
      </c>
      <c r="L150" s="203"/>
      <c r="M150" s="255" t="s">
        <v>18</v>
      </c>
      <c r="N150" s="256" t="s">
        <v>38</v>
      </c>
      <c r="P150" s="257">
        <f>O150*H150</f>
        <v>0</v>
      </c>
      <c r="Q150" s="257">
        <v>0</v>
      </c>
      <c r="R150" s="257">
        <f>Q150*H150</f>
        <v>0</v>
      </c>
      <c r="S150" s="257">
        <v>0</v>
      </c>
      <c r="T150" s="63">
        <f>S150*H150</f>
        <v>0</v>
      </c>
      <c r="AR150" s="258" t="s">
        <v>273</v>
      </c>
      <c r="AT150" s="258" t="s">
        <v>157</v>
      </c>
      <c r="AU150" s="258" t="s">
        <v>77</v>
      </c>
      <c r="AY150" s="200" t="s">
        <v>155</v>
      </c>
      <c r="BE150" s="259">
        <f>IF(N150="základní",J150,0)</f>
        <v>0</v>
      </c>
      <c r="BF150" s="259">
        <f>IF(N150="snížená",J150,0)</f>
        <v>0</v>
      </c>
      <c r="BG150" s="259">
        <f>IF(N150="zákl. přenesená",J150,0)</f>
        <v>0</v>
      </c>
      <c r="BH150" s="259">
        <f>IF(N150="sníž. přenesená",J150,0)</f>
        <v>0</v>
      </c>
      <c r="BI150" s="259">
        <f>IF(N150="nulová",J150,0)</f>
        <v>0</v>
      </c>
      <c r="BJ150" s="200" t="s">
        <v>75</v>
      </c>
      <c r="BK150" s="259">
        <f>ROUND(I150*H150,2)</f>
        <v>0</v>
      </c>
      <c r="BL150" s="200" t="s">
        <v>273</v>
      </c>
      <c r="BM150" s="258" t="s">
        <v>491</v>
      </c>
    </row>
    <row r="151" spans="2:65" s="204" customFormat="1" ht="19.5" x14ac:dyDescent="0.2">
      <c r="B151" s="203"/>
      <c r="D151" s="64" t="s">
        <v>164</v>
      </c>
      <c r="F151" s="65" t="s">
        <v>2149</v>
      </c>
      <c r="I151" s="197"/>
      <c r="L151" s="203"/>
      <c r="M151" s="260"/>
      <c r="T151" s="213"/>
      <c r="AT151" s="200" t="s">
        <v>164</v>
      </c>
      <c r="AU151" s="200" t="s">
        <v>77</v>
      </c>
    </row>
    <row r="152" spans="2:65" s="204" customFormat="1" x14ac:dyDescent="0.2">
      <c r="B152" s="203"/>
      <c r="D152" s="66" t="s">
        <v>166</v>
      </c>
      <c r="F152" s="67" t="s">
        <v>2150</v>
      </c>
      <c r="I152" s="197"/>
      <c r="L152" s="203"/>
      <c r="M152" s="260"/>
      <c r="T152" s="213"/>
      <c r="AT152" s="200" t="s">
        <v>166</v>
      </c>
      <c r="AU152" s="200" t="s">
        <v>77</v>
      </c>
    </row>
    <row r="153" spans="2:65" s="204" customFormat="1" ht="21.75" customHeight="1" x14ac:dyDescent="0.2">
      <c r="B153" s="203"/>
      <c r="C153" s="57" t="s">
        <v>319</v>
      </c>
      <c r="D153" s="57" t="s">
        <v>157</v>
      </c>
      <c r="E153" s="58" t="s">
        <v>2151</v>
      </c>
      <c r="F153" s="59" t="s">
        <v>2152</v>
      </c>
      <c r="G153" s="60" t="s">
        <v>322</v>
      </c>
      <c r="H153" s="61">
        <v>1</v>
      </c>
      <c r="I153" s="62"/>
      <c r="J153" s="61">
        <f>ROUND(I153*H153,2)</f>
        <v>0</v>
      </c>
      <c r="K153" s="59" t="s">
        <v>161</v>
      </c>
      <c r="L153" s="203"/>
      <c r="M153" s="255" t="s">
        <v>18</v>
      </c>
      <c r="N153" s="256" t="s">
        <v>38</v>
      </c>
      <c r="P153" s="257">
        <f>O153*H153</f>
        <v>0</v>
      </c>
      <c r="Q153" s="257">
        <v>1.4999999999999999E-4</v>
      </c>
      <c r="R153" s="257">
        <f>Q153*H153</f>
        <v>1.4999999999999999E-4</v>
      </c>
      <c r="S153" s="257">
        <v>0</v>
      </c>
      <c r="T153" s="63">
        <f>S153*H153</f>
        <v>0</v>
      </c>
      <c r="AR153" s="258" t="s">
        <v>273</v>
      </c>
      <c r="AT153" s="258" t="s">
        <v>157</v>
      </c>
      <c r="AU153" s="258" t="s">
        <v>77</v>
      </c>
      <c r="AY153" s="200" t="s">
        <v>155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200" t="s">
        <v>75</v>
      </c>
      <c r="BK153" s="259">
        <f>ROUND(I153*H153,2)</f>
        <v>0</v>
      </c>
      <c r="BL153" s="200" t="s">
        <v>273</v>
      </c>
      <c r="BM153" s="258" t="s">
        <v>512</v>
      </c>
    </row>
    <row r="154" spans="2:65" s="204" customFormat="1" ht="19.5" x14ac:dyDescent="0.2">
      <c r="B154" s="203"/>
      <c r="D154" s="64" t="s">
        <v>164</v>
      </c>
      <c r="F154" s="65" t="s">
        <v>2153</v>
      </c>
      <c r="I154" s="197"/>
      <c r="L154" s="203"/>
      <c r="M154" s="260"/>
      <c r="T154" s="213"/>
      <c r="AT154" s="200" t="s">
        <v>164</v>
      </c>
      <c r="AU154" s="200" t="s">
        <v>77</v>
      </c>
    </row>
    <row r="155" spans="2:65" s="204" customFormat="1" x14ac:dyDescent="0.2">
      <c r="B155" s="203"/>
      <c r="D155" s="66" t="s">
        <v>166</v>
      </c>
      <c r="F155" s="67" t="s">
        <v>2154</v>
      </c>
      <c r="I155" s="197"/>
      <c r="L155" s="203"/>
      <c r="M155" s="260"/>
      <c r="T155" s="213"/>
      <c r="AT155" s="200" t="s">
        <v>166</v>
      </c>
      <c r="AU155" s="200" t="s">
        <v>77</v>
      </c>
    </row>
    <row r="156" spans="2:65" s="76" customFormat="1" x14ac:dyDescent="0.2">
      <c r="B156" s="75"/>
      <c r="D156" s="64" t="s">
        <v>168</v>
      </c>
      <c r="E156" s="77" t="s">
        <v>18</v>
      </c>
      <c r="F156" s="78" t="s">
        <v>2155</v>
      </c>
      <c r="H156" s="79">
        <v>1</v>
      </c>
      <c r="I156" s="80"/>
      <c r="L156" s="75"/>
      <c r="M156" s="81"/>
      <c r="T156" s="82"/>
      <c r="AT156" s="77" t="s">
        <v>168</v>
      </c>
      <c r="AU156" s="77" t="s">
        <v>77</v>
      </c>
      <c r="AV156" s="76" t="s">
        <v>77</v>
      </c>
      <c r="AW156" s="76" t="s">
        <v>29</v>
      </c>
      <c r="AX156" s="76" t="s">
        <v>67</v>
      </c>
      <c r="AY156" s="77" t="s">
        <v>155</v>
      </c>
    </row>
    <row r="157" spans="2:65" s="84" customFormat="1" x14ac:dyDescent="0.2">
      <c r="B157" s="83"/>
      <c r="D157" s="64" t="s">
        <v>168</v>
      </c>
      <c r="E157" s="85" t="s">
        <v>18</v>
      </c>
      <c r="F157" s="86" t="s">
        <v>297</v>
      </c>
      <c r="H157" s="87">
        <v>1</v>
      </c>
      <c r="I157" s="88"/>
      <c r="L157" s="83"/>
      <c r="M157" s="89"/>
      <c r="T157" s="90"/>
      <c r="AT157" s="85" t="s">
        <v>168</v>
      </c>
      <c r="AU157" s="85" t="s">
        <v>77</v>
      </c>
      <c r="AV157" s="84" t="s">
        <v>162</v>
      </c>
      <c r="AW157" s="84" t="s">
        <v>29</v>
      </c>
      <c r="AX157" s="84" t="s">
        <v>75</v>
      </c>
      <c r="AY157" s="85" t="s">
        <v>155</v>
      </c>
    </row>
    <row r="158" spans="2:65" s="204" customFormat="1" ht="24.2" customHeight="1" x14ac:dyDescent="0.2">
      <c r="B158" s="203"/>
      <c r="C158" s="91" t="s">
        <v>329</v>
      </c>
      <c r="D158" s="91" t="s">
        <v>487</v>
      </c>
      <c r="E158" s="92" t="s">
        <v>2156</v>
      </c>
      <c r="F158" s="93" t="s">
        <v>2157</v>
      </c>
      <c r="G158" s="94" t="s">
        <v>322</v>
      </c>
      <c r="H158" s="95">
        <v>1</v>
      </c>
      <c r="I158" s="96"/>
      <c r="J158" s="95">
        <f>ROUND(I158*H158,2)</f>
        <v>0</v>
      </c>
      <c r="K158" s="93" t="s">
        <v>161</v>
      </c>
      <c r="L158" s="261"/>
      <c r="M158" s="262" t="s">
        <v>18</v>
      </c>
      <c r="N158" s="263" t="s">
        <v>38</v>
      </c>
      <c r="P158" s="257">
        <f>O158*H158</f>
        <v>0</v>
      </c>
      <c r="Q158" s="257">
        <v>2.7999999999999998E-4</v>
      </c>
      <c r="R158" s="257">
        <f>Q158*H158</f>
        <v>2.7999999999999998E-4</v>
      </c>
      <c r="S158" s="257">
        <v>0</v>
      </c>
      <c r="T158" s="63">
        <f>S158*H158</f>
        <v>0</v>
      </c>
      <c r="AR158" s="258" t="s">
        <v>413</v>
      </c>
      <c r="AT158" s="258" t="s">
        <v>487</v>
      </c>
      <c r="AU158" s="258" t="s">
        <v>77</v>
      </c>
      <c r="AY158" s="200" t="s">
        <v>155</v>
      </c>
      <c r="BE158" s="259">
        <f>IF(N158="základní",J158,0)</f>
        <v>0</v>
      </c>
      <c r="BF158" s="259">
        <f>IF(N158="snížená",J158,0)</f>
        <v>0</v>
      </c>
      <c r="BG158" s="259">
        <f>IF(N158="zákl. přenesená",J158,0)</f>
        <v>0</v>
      </c>
      <c r="BH158" s="259">
        <f>IF(N158="sníž. přenesená",J158,0)</f>
        <v>0</v>
      </c>
      <c r="BI158" s="259">
        <f>IF(N158="nulová",J158,0)</f>
        <v>0</v>
      </c>
      <c r="BJ158" s="200" t="s">
        <v>75</v>
      </c>
      <c r="BK158" s="259">
        <f>ROUND(I158*H158,2)</f>
        <v>0</v>
      </c>
      <c r="BL158" s="200" t="s">
        <v>273</v>
      </c>
      <c r="BM158" s="258" t="s">
        <v>524</v>
      </c>
    </row>
    <row r="159" spans="2:65" s="204" customFormat="1" ht="19.5" x14ac:dyDescent="0.2">
      <c r="B159" s="203"/>
      <c r="D159" s="64" t="s">
        <v>164</v>
      </c>
      <c r="F159" s="65" t="s">
        <v>2157</v>
      </c>
      <c r="I159" s="197"/>
      <c r="L159" s="203"/>
      <c r="M159" s="260"/>
      <c r="T159" s="213"/>
      <c r="AT159" s="200" t="s">
        <v>164</v>
      </c>
      <c r="AU159" s="200" t="s">
        <v>77</v>
      </c>
    </row>
    <row r="160" spans="2:65" s="204" customFormat="1" ht="24.2" customHeight="1" x14ac:dyDescent="0.2">
      <c r="B160" s="203"/>
      <c r="C160" s="57" t="s">
        <v>335</v>
      </c>
      <c r="D160" s="57" t="s">
        <v>157</v>
      </c>
      <c r="E160" s="58" t="s">
        <v>2158</v>
      </c>
      <c r="F160" s="59" t="s">
        <v>2159</v>
      </c>
      <c r="G160" s="60" t="s">
        <v>322</v>
      </c>
      <c r="H160" s="61">
        <v>1</v>
      </c>
      <c r="I160" s="62"/>
      <c r="J160" s="61">
        <f>ROUND(I160*H160,2)</f>
        <v>0</v>
      </c>
      <c r="K160" s="59" t="s">
        <v>161</v>
      </c>
      <c r="L160" s="203"/>
      <c r="M160" s="255" t="s">
        <v>18</v>
      </c>
      <c r="N160" s="256" t="s">
        <v>38</v>
      </c>
      <c r="P160" s="257">
        <f>O160*H160</f>
        <v>0</v>
      </c>
      <c r="Q160" s="257">
        <v>5.1000000000000004E-4</v>
      </c>
      <c r="R160" s="257">
        <f>Q160*H160</f>
        <v>5.1000000000000004E-4</v>
      </c>
      <c r="S160" s="257">
        <v>0</v>
      </c>
      <c r="T160" s="63">
        <f>S160*H160</f>
        <v>0</v>
      </c>
      <c r="AR160" s="258" t="s">
        <v>273</v>
      </c>
      <c r="AT160" s="258" t="s">
        <v>157</v>
      </c>
      <c r="AU160" s="258" t="s">
        <v>77</v>
      </c>
      <c r="AY160" s="200" t="s">
        <v>155</v>
      </c>
      <c r="BE160" s="259">
        <f>IF(N160="základní",J160,0)</f>
        <v>0</v>
      </c>
      <c r="BF160" s="259">
        <f>IF(N160="snížená",J160,0)</f>
        <v>0</v>
      </c>
      <c r="BG160" s="259">
        <f>IF(N160="zákl. přenesená",J160,0)</f>
        <v>0</v>
      </c>
      <c r="BH160" s="259">
        <f>IF(N160="sníž. přenesená",J160,0)</f>
        <v>0</v>
      </c>
      <c r="BI160" s="259">
        <f>IF(N160="nulová",J160,0)</f>
        <v>0</v>
      </c>
      <c r="BJ160" s="200" t="s">
        <v>75</v>
      </c>
      <c r="BK160" s="259">
        <f>ROUND(I160*H160,2)</f>
        <v>0</v>
      </c>
      <c r="BL160" s="200" t="s">
        <v>273</v>
      </c>
      <c r="BM160" s="258" t="s">
        <v>537</v>
      </c>
    </row>
    <row r="161" spans="2:65" s="204" customFormat="1" x14ac:dyDescent="0.2">
      <c r="B161" s="203"/>
      <c r="D161" s="64" t="s">
        <v>164</v>
      </c>
      <c r="F161" s="65" t="s">
        <v>2160</v>
      </c>
      <c r="I161" s="197"/>
      <c r="L161" s="203"/>
      <c r="M161" s="260"/>
      <c r="T161" s="213"/>
      <c r="AT161" s="200" t="s">
        <v>164</v>
      </c>
      <c r="AU161" s="200" t="s">
        <v>77</v>
      </c>
    </row>
    <row r="162" spans="2:65" s="204" customFormat="1" x14ac:dyDescent="0.2">
      <c r="B162" s="203"/>
      <c r="D162" s="66" t="s">
        <v>166</v>
      </c>
      <c r="F162" s="67" t="s">
        <v>2161</v>
      </c>
      <c r="I162" s="197"/>
      <c r="L162" s="203"/>
      <c r="M162" s="260"/>
      <c r="T162" s="213"/>
      <c r="AT162" s="200" t="s">
        <v>166</v>
      </c>
      <c r="AU162" s="200" t="s">
        <v>77</v>
      </c>
    </row>
    <row r="163" spans="2:65" s="204" customFormat="1" ht="21.75" customHeight="1" x14ac:dyDescent="0.2">
      <c r="B163" s="203"/>
      <c r="C163" s="57" t="s">
        <v>344</v>
      </c>
      <c r="D163" s="57" t="s">
        <v>157</v>
      </c>
      <c r="E163" s="58" t="s">
        <v>2162</v>
      </c>
      <c r="F163" s="59" t="s">
        <v>2163</v>
      </c>
      <c r="G163" s="60" t="s">
        <v>257</v>
      </c>
      <c r="H163" s="61">
        <v>53.5</v>
      </c>
      <c r="I163" s="62"/>
      <c r="J163" s="61">
        <f>ROUND(I163*H163,2)</f>
        <v>0</v>
      </c>
      <c r="K163" s="59" t="s">
        <v>161</v>
      </c>
      <c r="L163" s="203"/>
      <c r="M163" s="255" t="s">
        <v>18</v>
      </c>
      <c r="N163" s="256" t="s">
        <v>38</v>
      </c>
      <c r="P163" s="257">
        <f>O163*H163</f>
        <v>0</v>
      </c>
      <c r="Q163" s="257">
        <v>0</v>
      </c>
      <c r="R163" s="257">
        <f>Q163*H163</f>
        <v>0</v>
      </c>
      <c r="S163" s="257">
        <v>0</v>
      </c>
      <c r="T163" s="63">
        <f>S163*H163</f>
        <v>0</v>
      </c>
      <c r="AR163" s="258" t="s">
        <v>273</v>
      </c>
      <c r="AT163" s="258" t="s">
        <v>157</v>
      </c>
      <c r="AU163" s="258" t="s">
        <v>77</v>
      </c>
      <c r="AY163" s="200" t="s">
        <v>155</v>
      </c>
      <c r="BE163" s="259">
        <f>IF(N163="základní",J163,0)</f>
        <v>0</v>
      </c>
      <c r="BF163" s="259">
        <f>IF(N163="snížená",J163,0)</f>
        <v>0</v>
      </c>
      <c r="BG163" s="259">
        <f>IF(N163="zákl. přenesená",J163,0)</f>
        <v>0</v>
      </c>
      <c r="BH163" s="259">
        <f>IF(N163="sníž. přenesená",J163,0)</f>
        <v>0</v>
      </c>
      <c r="BI163" s="259">
        <f>IF(N163="nulová",J163,0)</f>
        <v>0</v>
      </c>
      <c r="BJ163" s="200" t="s">
        <v>75</v>
      </c>
      <c r="BK163" s="259">
        <f>ROUND(I163*H163,2)</f>
        <v>0</v>
      </c>
      <c r="BL163" s="200" t="s">
        <v>273</v>
      </c>
      <c r="BM163" s="258" t="s">
        <v>555</v>
      </c>
    </row>
    <row r="164" spans="2:65" s="204" customFormat="1" x14ac:dyDescent="0.2">
      <c r="B164" s="203"/>
      <c r="D164" s="64" t="s">
        <v>164</v>
      </c>
      <c r="F164" s="65" t="s">
        <v>2164</v>
      </c>
      <c r="I164" s="197"/>
      <c r="L164" s="203"/>
      <c r="M164" s="260"/>
      <c r="T164" s="213"/>
      <c r="AT164" s="200" t="s">
        <v>164</v>
      </c>
      <c r="AU164" s="200" t="s">
        <v>77</v>
      </c>
    </row>
    <row r="165" spans="2:65" s="204" customFormat="1" x14ac:dyDescent="0.2">
      <c r="B165" s="203"/>
      <c r="D165" s="66" t="s">
        <v>166</v>
      </c>
      <c r="F165" s="67" t="s">
        <v>2165</v>
      </c>
      <c r="I165" s="197"/>
      <c r="L165" s="203"/>
      <c r="M165" s="260"/>
      <c r="T165" s="213"/>
      <c r="AT165" s="200" t="s">
        <v>166</v>
      </c>
      <c r="AU165" s="200" t="s">
        <v>77</v>
      </c>
    </row>
    <row r="166" spans="2:65" s="76" customFormat="1" x14ac:dyDescent="0.2">
      <c r="B166" s="75"/>
      <c r="D166" s="64" t="s">
        <v>168</v>
      </c>
      <c r="E166" s="77" t="s">
        <v>18</v>
      </c>
      <c r="F166" s="78" t="s">
        <v>2166</v>
      </c>
      <c r="H166" s="79">
        <v>53.5</v>
      </c>
      <c r="I166" s="80"/>
      <c r="L166" s="75"/>
      <c r="M166" s="81"/>
      <c r="T166" s="82"/>
      <c r="AT166" s="77" t="s">
        <v>168</v>
      </c>
      <c r="AU166" s="77" t="s">
        <v>77</v>
      </c>
      <c r="AV166" s="76" t="s">
        <v>77</v>
      </c>
      <c r="AW166" s="76" t="s">
        <v>29</v>
      </c>
      <c r="AX166" s="76" t="s">
        <v>67</v>
      </c>
      <c r="AY166" s="77" t="s">
        <v>155</v>
      </c>
    </row>
    <row r="167" spans="2:65" s="84" customFormat="1" x14ac:dyDescent="0.2">
      <c r="B167" s="83"/>
      <c r="D167" s="64" t="s">
        <v>168</v>
      </c>
      <c r="E167" s="85" t="s">
        <v>18</v>
      </c>
      <c r="F167" s="86" t="s">
        <v>297</v>
      </c>
      <c r="H167" s="87">
        <v>53.5</v>
      </c>
      <c r="I167" s="88"/>
      <c r="L167" s="83"/>
      <c r="M167" s="89"/>
      <c r="T167" s="90"/>
      <c r="AT167" s="85" t="s">
        <v>168</v>
      </c>
      <c r="AU167" s="85" t="s">
        <v>77</v>
      </c>
      <c r="AV167" s="84" t="s">
        <v>162</v>
      </c>
      <c r="AW167" s="84" t="s">
        <v>29</v>
      </c>
      <c r="AX167" s="84" t="s">
        <v>75</v>
      </c>
      <c r="AY167" s="85" t="s">
        <v>155</v>
      </c>
    </row>
    <row r="168" spans="2:65" s="204" customFormat="1" ht="24.2" customHeight="1" x14ac:dyDescent="0.2">
      <c r="B168" s="203"/>
      <c r="C168" s="57" t="s">
        <v>356</v>
      </c>
      <c r="D168" s="57" t="s">
        <v>157</v>
      </c>
      <c r="E168" s="58" t="s">
        <v>2167</v>
      </c>
      <c r="F168" s="59" t="s">
        <v>2168</v>
      </c>
      <c r="G168" s="60" t="s">
        <v>209</v>
      </c>
      <c r="H168" s="61">
        <v>0.67</v>
      </c>
      <c r="I168" s="62"/>
      <c r="J168" s="61">
        <f>ROUND(I168*H168,2)</f>
        <v>0</v>
      </c>
      <c r="K168" s="59" t="s">
        <v>161</v>
      </c>
      <c r="L168" s="203"/>
      <c r="M168" s="255" t="s">
        <v>18</v>
      </c>
      <c r="N168" s="256" t="s">
        <v>38</v>
      </c>
      <c r="P168" s="257">
        <f>O168*H168</f>
        <v>0</v>
      </c>
      <c r="Q168" s="257">
        <v>0</v>
      </c>
      <c r="R168" s="257">
        <f>Q168*H168</f>
        <v>0</v>
      </c>
      <c r="S168" s="257">
        <v>0</v>
      </c>
      <c r="T168" s="63">
        <f>S168*H168</f>
        <v>0</v>
      </c>
      <c r="AR168" s="258" t="s">
        <v>273</v>
      </c>
      <c r="AT168" s="258" t="s">
        <v>157</v>
      </c>
      <c r="AU168" s="258" t="s">
        <v>77</v>
      </c>
      <c r="AY168" s="200" t="s">
        <v>155</v>
      </c>
      <c r="BE168" s="259">
        <f>IF(N168="základní",J168,0)</f>
        <v>0</v>
      </c>
      <c r="BF168" s="259">
        <f>IF(N168="snížená",J168,0)</f>
        <v>0</v>
      </c>
      <c r="BG168" s="259">
        <f>IF(N168="zákl. přenesená",J168,0)</f>
        <v>0</v>
      </c>
      <c r="BH168" s="259">
        <f>IF(N168="sníž. přenesená",J168,0)</f>
        <v>0</v>
      </c>
      <c r="BI168" s="259">
        <f>IF(N168="nulová",J168,0)</f>
        <v>0</v>
      </c>
      <c r="BJ168" s="200" t="s">
        <v>75</v>
      </c>
      <c r="BK168" s="259">
        <f>ROUND(I168*H168,2)</f>
        <v>0</v>
      </c>
      <c r="BL168" s="200" t="s">
        <v>273</v>
      </c>
      <c r="BM168" s="258" t="s">
        <v>567</v>
      </c>
    </row>
    <row r="169" spans="2:65" s="204" customFormat="1" ht="29.25" x14ac:dyDescent="0.2">
      <c r="B169" s="203"/>
      <c r="D169" s="64" t="s">
        <v>164</v>
      </c>
      <c r="F169" s="65" t="s">
        <v>2169</v>
      </c>
      <c r="I169" s="197"/>
      <c r="L169" s="203"/>
      <c r="M169" s="260"/>
      <c r="T169" s="213"/>
      <c r="AT169" s="200" t="s">
        <v>164</v>
      </c>
      <c r="AU169" s="200" t="s">
        <v>77</v>
      </c>
    </row>
    <row r="170" spans="2:65" s="204" customFormat="1" x14ac:dyDescent="0.2">
      <c r="B170" s="203"/>
      <c r="D170" s="66" t="s">
        <v>166</v>
      </c>
      <c r="F170" s="67" t="s">
        <v>2170</v>
      </c>
      <c r="I170" s="197"/>
      <c r="L170" s="203"/>
      <c r="M170" s="260"/>
      <c r="T170" s="213"/>
      <c r="AT170" s="200" t="s">
        <v>166</v>
      </c>
      <c r="AU170" s="200" t="s">
        <v>77</v>
      </c>
    </row>
    <row r="171" spans="2:65" s="247" customFormat="1" ht="22.9" customHeight="1" x14ac:dyDescent="0.2">
      <c r="B171" s="246"/>
      <c r="D171" s="54" t="s">
        <v>66</v>
      </c>
      <c r="E171" s="56" t="s">
        <v>2171</v>
      </c>
      <c r="F171" s="56" t="s">
        <v>2172</v>
      </c>
      <c r="I171" s="196"/>
      <c r="J171" s="254">
        <f>BK171</f>
        <v>0</v>
      </c>
      <c r="L171" s="246"/>
      <c r="M171" s="249"/>
      <c r="P171" s="250">
        <f>SUM(P172:P230)</f>
        <v>0</v>
      </c>
      <c r="R171" s="250">
        <f>SUM(R172:R230)</f>
        <v>0.11159000000000002</v>
      </c>
      <c r="T171" s="251">
        <f>SUM(T172:T230)</f>
        <v>0</v>
      </c>
      <c r="AR171" s="54" t="s">
        <v>77</v>
      </c>
      <c r="AT171" s="252" t="s">
        <v>66</v>
      </c>
      <c r="AU171" s="252" t="s">
        <v>75</v>
      </c>
      <c r="AY171" s="54" t="s">
        <v>155</v>
      </c>
      <c r="BK171" s="253">
        <f>SUM(BK172:BK230)</f>
        <v>0</v>
      </c>
    </row>
    <row r="172" spans="2:65" s="204" customFormat="1" ht="24.2" customHeight="1" x14ac:dyDescent="0.2">
      <c r="B172" s="203"/>
      <c r="C172" s="57" t="s">
        <v>364</v>
      </c>
      <c r="D172" s="57" t="s">
        <v>157</v>
      </c>
      <c r="E172" s="58" t="s">
        <v>2173</v>
      </c>
      <c r="F172" s="59" t="s">
        <v>2174</v>
      </c>
      <c r="G172" s="60" t="s">
        <v>1296</v>
      </c>
      <c r="H172" s="61">
        <v>4</v>
      </c>
      <c r="I172" s="62"/>
      <c r="J172" s="61">
        <f>ROUND(I172*H172,2)</f>
        <v>0</v>
      </c>
      <c r="K172" s="59" t="s">
        <v>161</v>
      </c>
      <c r="L172" s="203"/>
      <c r="M172" s="255" t="s">
        <v>18</v>
      </c>
      <c r="N172" s="256" t="s">
        <v>38</v>
      </c>
      <c r="P172" s="257">
        <f>O172*H172</f>
        <v>0</v>
      </c>
      <c r="Q172" s="257">
        <v>5.2399999999999999E-3</v>
      </c>
      <c r="R172" s="257">
        <f>Q172*H172</f>
        <v>2.0959999999999999E-2</v>
      </c>
      <c r="S172" s="257">
        <v>0</v>
      </c>
      <c r="T172" s="63">
        <f>S172*H172</f>
        <v>0</v>
      </c>
      <c r="AR172" s="258" t="s">
        <v>273</v>
      </c>
      <c r="AT172" s="258" t="s">
        <v>157</v>
      </c>
      <c r="AU172" s="258" t="s">
        <v>77</v>
      </c>
      <c r="AY172" s="200" t="s">
        <v>155</v>
      </c>
      <c r="BE172" s="259">
        <f>IF(N172="základní",J172,0)</f>
        <v>0</v>
      </c>
      <c r="BF172" s="259">
        <f>IF(N172="snížená",J172,0)</f>
        <v>0</v>
      </c>
      <c r="BG172" s="259">
        <f>IF(N172="zákl. přenesená",J172,0)</f>
        <v>0</v>
      </c>
      <c r="BH172" s="259">
        <f>IF(N172="sníž. přenesená",J172,0)</f>
        <v>0</v>
      </c>
      <c r="BI172" s="259">
        <f>IF(N172="nulová",J172,0)</f>
        <v>0</v>
      </c>
      <c r="BJ172" s="200" t="s">
        <v>75</v>
      </c>
      <c r="BK172" s="259">
        <f>ROUND(I172*H172,2)</f>
        <v>0</v>
      </c>
      <c r="BL172" s="200" t="s">
        <v>273</v>
      </c>
      <c r="BM172" s="258" t="s">
        <v>579</v>
      </c>
    </row>
    <row r="173" spans="2:65" s="204" customFormat="1" ht="19.5" x14ac:dyDescent="0.2">
      <c r="B173" s="203"/>
      <c r="D173" s="64" t="s">
        <v>164</v>
      </c>
      <c r="F173" s="65" t="s">
        <v>2175</v>
      </c>
      <c r="I173" s="197"/>
      <c r="L173" s="203"/>
      <c r="M173" s="260"/>
      <c r="T173" s="213"/>
      <c r="AT173" s="200" t="s">
        <v>164</v>
      </c>
      <c r="AU173" s="200" t="s">
        <v>77</v>
      </c>
    </row>
    <row r="174" spans="2:65" s="204" customFormat="1" x14ac:dyDescent="0.2">
      <c r="B174" s="203"/>
      <c r="D174" s="66" t="s">
        <v>166</v>
      </c>
      <c r="F174" s="67" t="s">
        <v>2176</v>
      </c>
      <c r="I174" s="197"/>
      <c r="L174" s="203"/>
      <c r="M174" s="260"/>
      <c r="T174" s="213"/>
      <c r="AT174" s="200" t="s">
        <v>166</v>
      </c>
      <c r="AU174" s="200" t="s">
        <v>77</v>
      </c>
    </row>
    <row r="175" spans="2:65" s="204" customFormat="1" ht="21.75" customHeight="1" x14ac:dyDescent="0.2">
      <c r="B175" s="203"/>
      <c r="C175" s="91" t="s">
        <v>377</v>
      </c>
      <c r="D175" s="91" t="s">
        <v>487</v>
      </c>
      <c r="E175" s="92" t="s">
        <v>2177</v>
      </c>
      <c r="F175" s="93" t="s">
        <v>2178</v>
      </c>
      <c r="G175" s="94" t="s">
        <v>322</v>
      </c>
      <c r="H175" s="95">
        <v>4</v>
      </c>
      <c r="I175" s="96"/>
      <c r="J175" s="95">
        <f>ROUND(I175*H175,2)</f>
        <v>0</v>
      </c>
      <c r="K175" s="93" t="s">
        <v>161</v>
      </c>
      <c r="L175" s="261"/>
      <c r="M175" s="262" t="s">
        <v>18</v>
      </c>
      <c r="N175" s="263" t="s">
        <v>38</v>
      </c>
      <c r="P175" s="257">
        <f>O175*H175</f>
        <v>0</v>
      </c>
      <c r="Q175" s="257">
        <v>1.9000000000000001E-4</v>
      </c>
      <c r="R175" s="257">
        <f>Q175*H175</f>
        <v>7.6000000000000004E-4</v>
      </c>
      <c r="S175" s="257">
        <v>0</v>
      </c>
      <c r="T175" s="63">
        <f>S175*H175</f>
        <v>0</v>
      </c>
      <c r="AR175" s="258" t="s">
        <v>413</v>
      </c>
      <c r="AT175" s="258" t="s">
        <v>487</v>
      </c>
      <c r="AU175" s="258" t="s">
        <v>77</v>
      </c>
      <c r="AY175" s="200" t="s">
        <v>155</v>
      </c>
      <c r="BE175" s="259">
        <f>IF(N175="základní",J175,0)</f>
        <v>0</v>
      </c>
      <c r="BF175" s="259">
        <f>IF(N175="snížená",J175,0)</f>
        <v>0</v>
      </c>
      <c r="BG175" s="259">
        <f>IF(N175="zákl. přenesená",J175,0)</f>
        <v>0</v>
      </c>
      <c r="BH175" s="259">
        <f>IF(N175="sníž. přenesená",J175,0)</f>
        <v>0</v>
      </c>
      <c r="BI175" s="259">
        <f>IF(N175="nulová",J175,0)</f>
        <v>0</v>
      </c>
      <c r="BJ175" s="200" t="s">
        <v>75</v>
      </c>
      <c r="BK175" s="259">
        <f>ROUND(I175*H175,2)</f>
        <v>0</v>
      </c>
      <c r="BL175" s="200" t="s">
        <v>273</v>
      </c>
      <c r="BM175" s="258" t="s">
        <v>594</v>
      </c>
    </row>
    <row r="176" spans="2:65" s="204" customFormat="1" x14ac:dyDescent="0.2">
      <c r="B176" s="203"/>
      <c r="D176" s="64" t="s">
        <v>164</v>
      </c>
      <c r="F176" s="65" t="s">
        <v>2178</v>
      </c>
      <c r="I176" s="197"/>
      <c r="L176" s="203"/>
      <c r="M176" s="260"/>
      <c r="T176" s="213"/>
      <c r="AT176" s="200" t="s">
        <v>164</v>
      </c>
      <c r="AU176" s="200" t="s">
        <v>77</v>
      </c>
    </row>
    <row r="177" spans="2:65" s="204" customFormat="1" ht="24.2" customHeight="1" x14ac:dyDescent="0.2">
      <c r="B177" s="203"/>
      <c r="C177" s="57" t="s">
        <v>384</v>
      </c>
      <c r="D177" s="57" t="s">
        <v>157</v>
      </c>
      <c r="E177" s="58" t="s">
        <v>2179</v>
      </c>
      <c r="F177" s="59" t="s">
        <v>2180</v>
      </c>
      <c r="G177" s="60" t="s">
        <v>1296</v>
      </c>
      <c r="H177" s="61">
        <v>2</v>
      </c>
      <c r="I177" s="62"/>
      <c r="J177" s="61">
        <f>ROUND(I177*H177,2)</f>
        <v>0</v>
      </c>
      <c r="K177" s="59" t="s">
        <v>161</v>
      </c>
      <c r="L177" s="203"/>
      <c r="M177" s="255" t="s">
        <v>18</v>
      </c>
      <c r="N177" s="256" t="s">
        <v>38</v>
      </c>
      <c r="P177" s="257">
        <f>O177*H177</f>
        <v>0</v>
      </c>
      <c r="Q177" s="257">
        <v>6.4799999999999996E-3</v>
      </c>
      <c r="R177" s="257">
        <f>Q177*H177</f>
        <v>1.2959999999999999E-2</v>
      </c>
      <c r="S177" s="257">
        <v>0</v>
      </c>
      <c r="T177" s="63">
        <f>S177*H177</f>
        <v>0</v>
      </c>
      <c r="AR177" s="258" t="s">
        <v>273</v>
      </c>
      <c r="AT177" s="258" t="s">
        <v>157</v>
      </c>
      <c r="AU177" s="258" t="s">
        <v>77</v>
      </c>
      <c r="AY177" s="200" t="s">
        <v>155</v>
      </c>
      <c r="BE177" s="259">
        <f>IF(N177="základní",J177,0)</f>
        <v>0</v>
      </c>
      <c r="BF177" s="259">
        <f>IF(N177="snížená",J177,0)</f>
        <v>0</v>
      </c>
      <c r="BG177" s="259">
        <f>IF(N177="zákl. přenesená",J177,0)</f>
        <v>0</v>
      </c>
      <c r="BH177" s="259">
        <f>IF(N177="sníž. přenesená",J177,0)</f>
        <v>0</v>
      </c>
      <c r="BI177" s="259">
        <f>IF(N177="nulová",J177,0)</f>
        <v>0</v>
      </c>
      <c r="BJ177" s="200" t="s">
        <v>75</v>
      </c>
      <c r="BK177" s="259">
        <f>ROUND(I177*H177,2)</f>
        <v>0</v>
      </c>
      <c r="BL177" s="200" t="s">
        <v>273</v>
      </c>
      <c r="BM177" s="258" t="s">
        <v>604</v>
      </c>
    </row>
    <row r="178" spans="2:65" s="204" customFormat="1" ht="19.5" x14ac:dyDescent="0.2">
      <c r="B178" s="203"/>
      <c r="D178" s="64" t="s">
        <v>164</v>
      </c>
      <c r="F178" s="65" t="s">
        <v>2181</v>
      </c>
      <c r="I178" s="197"/>
      <c r="L178" s="203"/>
      <c r="M178" s="260"/>
      <c r="T178" s="213"/>
      <c r="AT178" s="200" t="s">
        <v>164</v>
      </c>
      <c r="AU178" s="200" t="s">
        <v>77</v>
      </c>
    </row>
    <row r="179" spans="2:65" s="204" customFormat="1" x14ac:dyDescent="0.2">
      <c r="B179" s="203"/>
      <c r="D179" s="66" t="s">
        <v>166</v>
      </c>
      <c r="F179" s="67" t="s">
        <v>2182</v>
      </c>
      <c r="I179" s="197"/>
      <c r="L179" s="203"/>
      <c r="M179" s="260"/>
      <c r="T179" s="213"/>
      <c r="AT179" s="200" t="s">
        <v>166</v>
      </c>
      <c r="AU179" s="200" t="s">
        <v>77</v>
      </c>
    </row>
    <row r="180" spans="2:65" s="204" customFormat="1" ht="21.75" customHeight="1" x14ac:dyDescent="0.2">
      <c r="B180" s="203"/>
      <c r="C180" s="91" t="s">
        <v>393</v>
      </c>
      <c r="D180" s="91" t="s">
        <v>487</v>
      </c>
      <c r="E180" s="92" t="s">
        <v>2183</v>
      </c>
      <c r="F180" s="93" t="s">
        <v>2184</v>
      </c>
      <c r="G180" s="94" t="s">
        <v>322</v>
      </c>
      <c r="H180" s="95">
        <v>2</v>
      </c>
      <c r="I180" s="96"/>
      <c r="J180" s="95">
        <f>ROUND(I180*H180,2)</f>
        <v>0</v>
      </c>
      <c r="K180" s="93" t="s">
        <v>161</v>
      </c>
      <c r="L180" s="261"/>
      <c r="M180" s="262" t="s">
        <v>18</v>
      </c>
      <c r="N180" s="263" t="s">
        <v>38</v>
      </c>
      <c r="P180" s="257">
        <f>O180*H180</f>
        <v>0</v>
      </c>
      <c r="Q180" s="257">
        <v>3.4000000000000002E-4</v>
      </c>
      <c r="R180" s="257">
        <f>Q180*H180</f>
        <v>6.8000000000000005E-4</v>
      </c>
      <c r="S180" s="257">
        <v>0</v>
      </c>
      <c r="T180" s="63">
        <f>S180*H180</f>
        <v>0</v>
      </c>
      <c r="AR180" s="258" t="s">
        <v>413</v>
      </c>
      <c r="AT180" s="258" t="s">
        <v>487</v>
      </c>
      <c r="AU180" s="258" t="s">
        <v>77</v>
      </c>
      <c r="AY180" s="200" t="s">
        <v>155</v>
      </c>
      <c r="BE180" s="259">
        <f>IF(N180="základní",J180,0)</f>
        <v>0</v>
      </c>
      <c r="BF180" s="259">
        <f>IF(N180="snížená",J180,0)</f>
        <v>0</v>
      </c>
      <c r="BG180" s="259">
        <f>IF(N180="zákl. přenesená",J180,0)</f>
        <v>0</v>
      </c>
      <c r="BH180" s="259">
        <f>IF(N180="sníž. přenesená",J180,0)</f>
        <v>0</v>
      </c>
      <c r="BI180" s="259">
        <f>IF(N180="nulová",J180,0)</f>
        <v>0</v>
      </c>
      <c r="BJ180" s="200" t="s">
        <v>75</v>
      </c>
      <c r="BK180" s="259">
        <f>ROUND(I180*H180,2)</f>
        <v>0</v>
      </c>
      <c r="BL180" s="200" t="s">
        <v>273</v>
      </c>
      <c r="BM180" s="258" t="s">
        <v>619</v>
      </c>
    </row>
    <row r="181" spans="2:65" s="204" customFormat="1" x14ac:dyDescent="0.2">
      <c r="B181" s="203"/>
      <c r="D181" s="64" t="s">
        <v>164</v>
      </c>
      <c r="F181" s="65" t="s">
        <v>2184</v>
      </c>
      <c r="I181" s="197"/>
      <c r="L181" s="203"/>
      <c r="M181" s="260"/>
      <c r="T181" s="213"/>
      <c r="AT181" s="200" t="s">
        <v>164</v>
      </c>
      <c r="AU181" s="200" t="s">
        <v>77</v>
      </c>
    </row>
    <row r="182" spans="2:65" s="204" customFormat="1" ht="21.75" customHeight="1" x14ac:dyDescent="0.2">
      <c r="B182" s="203"/>
      <c r="C182" s="57" t="s">
        <v>402</v>
      </c>
      <c r="D182" s="57" t="s">
        <v>157</v>
      </c>
      <c r="E182" s="58" t="s">
        <v>2185</v>
      </c>
      <c r="F182" s="59" t="s">
        <v>2186</v>
      </c>
      <c r="G182" s="60" t="s">
        <v>322</v>
      </c>
      <c r="H182" s="61">
        <v>10</v>
      </c>
      <c r="I182" s="62"/>
      <c r="J182" s="61">
        <f>ROUND(I182*H182,2)</f>
        <v>0</v>
      </c>
      <c r="K182" s="59" t="s">
        <v>161</v>
      </c>
      <c r="L182" s="203"/>
      <c r="M182" s="255" t="s">
        <v>18</v>
      </c>
      <c r="N182" s="256" t="s">
        <v>38</v>
      </c>
      <c r="P182" s="257">
        <f>O182*H182</f>
        <v>0</v>
      </c>
      <c r="Q182" s="257">
        <v>4.2999999999999999E-4</v>
      </c>
      <c r="R182" s="257">
        <f>Q182*H182</f>
        <v>4.3E-3</v>
      </c>
      <c r="S182" s="257">
        <v>0</v>
      </c>
      <c r="T182" s="63">
        <f>S182*H182</f>
        <v>0</v>
      </c>
      <c r="AR182" s="258" t="s">
        <v>273</v>
      </c>
      <c r="AT182" s="258" t="s">
        <v>157</v>
      </c>
      <c r="AU182" s="258" t="s">
        <v>77</v>
      </c>
      <c r="AY182" s="200" t="s">
        <v>155</v>
      </c>
      <c r="BE182" s="259">
        <f>IF(N182="základní",J182,0)</f>
        <v>0</v>
      </c>
      <c r="BF182" s="259">
        <f>IF(N182="snížená",J182,0)</f>
        <v>0</v>
      </c>
      <c r="BG182" s="259">
        <f>IF(N182="zákl. přenesená",J182,0)</f>
        <v>0</v>
      </c>
      <c r="BH182" s="259">
        <f>IF(N182="sníž. přenesená",J182,0)</f>
        <v>0</v>
      </c>
      <c r="BI182" s="259">
        <f>IF(N182="nulová",J182,0)</f>
        <v>0</v>
      </c>
      <c r="BJ182" s="200" t="s">
        <v>75</v>
      </c>
      <c r="BK182" s="259">
        <f>ROUND(I182*H182,2)</f>
        <v>0</v>
      </c>
      <c r="BL182" s="200" t="s">
        <v>273</v>
      </c>
      <c r="BM182" s="258" t="s">
        <v>632</v>
      </c>
    </row>
    <row r="183" spans="2:65" s="204" customFormat="1" ht="19.5" x14ac:dyDescent="0.2">
      <c r="B183" s="203"/>
      <c r="D183" s="64" t="s">
        <v>164</v>
      </c>
      <c r="F183" s="65" t="s">
        <v>2187</v>
      </c>
      <c r="I183" s="197"/>
      <c r="L183" s="203"/>
      <c r="M183" s="260"/>
      <c r="T183" s="213"/>
      <c r="AT183" s="200" t="s">
        <v>164</v>
      </c>
      <c r="AU183" s="200" t="s">
        <v>77</v>
      </c>
    </row>
    <row r="184" spans="2:65" s="204" customFormat="1" x14ac:dyDescent="0.2">
      <c r="B184" s="203"/>
      <c r="D184" s="66" t="s">
        <v>166</v>
      </c>
      <c r="F184" s="67" t="s">
        <v>2188</v>
      </c>
      <c r="I184" s="197"/>
      <c r="L184" s="203"/>
      <c r="M184" s="260"/>
      <c r="T184" s="213"/>
      <c r="AT184" s="200" t="s">
        <v>166</v>
      </c>
      <c r="AU184" s="200" t="s">
        <v>77</v>
      </c>
    </row>
    <row r="185" spans="2:65" s="204" customFormat="1" ht="21.75" customHeight="1" x14ac:dyDescent="0.2">
      <c r="B185" s="203"/>
      <c r="C185" s="91" t="s">
        <v>413</v>
      </c>
      <c r="D185" s="91" t="s">
        <v>487</v>
      </c>
      <c r="E185" s="92" t="s">
        <v>2189</v>
      </c>
      <c r="F185" s="93" t="s">
        <v>2190</v>
      </c>
      <c r="G185" s="94" t="s">
        <v>322</v>
      </c>
      <c r="H185" s="95">
        <v>10</v>
      </c>
      <c r="I185" s="96"/>
      <c r="J185" s="95">
        <f>ROUND(I185*H185,2)</f>
        <v>0</v>
      </c>
      <c r="K185" s="93" t="s">
        <v>161</v>
      </c>
      <c r="L185" s="261"/>
      <c r="M185" s="262" t="s">
        <v>18</v>
      </c>
      <c r="N185" s="263" t="s">
        <v>38</v>
      </c>
      <c r="P185" s="257">
        <f>O185*H185</f>
        <v>0</v>
      </c>
      <c r="Q185" s="257">
        <v>1.2E-4</v>
      </c>
      <c r="R185" s="257">
        <f>Q185*H185</f>
        <v>1.2000000000000001E-3</v>
      </c>
      <c r="S185" s="257">
        <v>0</v>
      </c>
      <c r="T185" s="63">
        <f>S185*H185</f>
        <v>0</v>
      </c>
      <c r="AR185" s="258" t="s">
        <v>413</v>
      </c>
      <c r="AT185" s="258" t="s">
        <v>487</v>
      </c>
      <c r="AU185" s="258" t="s">
        <v>77</v>
      </c>
      <c r="AY185" s="200" t="s">
        <v>155</v>
      </c>
      <c r="BE185" s="259">
        <f>IF(N185="základní",J185,0)</f>
        <v>0</v>
      </c>
      <c r="BF185" s="259">
        <f>IF(N185="snížená",J185,0)</f>
        <v>0</v>
      </c>
      <c r="BG185" s="259">
        <f>IF(N185="zákl. přenesená",J185,0)</f>
        <v>0</v>
      </c>
      <c r="BH185" s="259">
        <f>IF(N185="sníž. přenesená",J185,0)</f>
        <v>0</v>
      </c>
      <c r="BI185" s="259">
        <f>IF(N185="nulová",J185,0)</f>
        <v>0</v>
      </c>
      <c r="BJ185" s="200" t="s">
        <v>75</v>
      </c>
      <c r="BK185" s="259">
        <f>ROUND(I185*H185,2)</f>
        <v>0</v>
      </c>
      <c r="BL185" s="200" t="s">
        <v>273</v>
      </c>
      <c r="BM185" s="258" t="s">
        <v>649</v>
      </c>
    </row>
    <row r="186" spans="2:65" s="204" customFormat="1" x14ac:dyDescent="0.2">
      <c r="B186" s="203"/>
      <c r="D186" s="64" t="s">
        <v>164</v>
      </c>
      <c r="F186" s="65" t="s">
        <v>2190</v>
      </c>
      <c r="I186" s="197"/>
      <c r="L186" s="203"/>
      <c r="M186" s="260"/>
      <c r="T186" s="213"/>
      <c r="AT186" s="200" t="s">
        <v>164</v>
      </c>
      <c r="AU186" s="200" t="s">
        <v>77</v>
      </c>
    </row>
    <row r="187" spans="2:65" s="204" customFormat="1" ht="24.2" customHeight="1" x14ac:dyDescent="0.2">
      <c r="B187" s="203"/>
      <c r="C187" s="57" t="s">
        <v>425</v>
      </c>
      <c r="D187" s="57" t="s">
        <v>157</v>
      </c>
      <c r="E187" s="58" t="s">
        <v>2191</v>
      </c>
      <c r="F187" s="59" t="s">
        <v>2192</v>
      </c>
      <c r="G187" s="60" t="s">
        <v>257</v>
      </c>
      <c r="H187" s="61">
        <v>26</v>
      </c>
      <c r="I187" s="62"/>
      <c r="J187" s="61">
        <f>ROUND(I187*H187,2)</f>
        <v>0</v>
      </c>
      <c r="K187" s="59" t="s">
        <v>161</v>
      </c>
      <c r="L187" s="203"/>
      <c r="M187" s="255" t="s">
        <v>18</v>
      </c>
      <c r="N187" s="256" t="s">
        <v>38</v>
      </c>
      <c r="P187" s="257">
        <f>O187*H187</f>
        <v>0</v>
      </c>
      <c r="Q187" s="257">
        <v>8.4000000000000003E-4</v>
      </c>
      <c r="R187" s="257">
        <f>Q187*H187</f>
        <v>2.1840000000000002E-2</v>
      </c>
      <c r="S187" s="257">
        <v>0</v>
      </c>
      <c r="T187" s="63">
        <f>S187*H187</f>
        <v>0</v>
      </c>
      <c r="AR187" s="258" t="s">
        <v>273</v>
      </c>
      <c r="AT187" s="258" t="s">
        <v>157</v>
      </c>
      <c r="AU187" s="258" t="s">
        <v>77</v>
      </c>
      <c r="AY187" s="200" t="s">
        <v>155</v>
      </c>
      <c r="BE187" s="259">
        <f>IF(N187="základní",J187,0)</f>
        <v>0</v>
      </c>
      <c r="BF187" s="259">
        <f>IF(N187="snížená",J187,0)</f>
        <v>0</v>
      </c>
      <c r="BG187" s="259">
        <f>IF(N187="zákl. přenesená",J187,0)</f>
        <v>0</v>
      </c>
      <c r="BH187" s="259">
        <f>IF(N187="sníž. přenesená",J187,0)</f>
        <v>0</v>
      </c>
      <c r="BI187" s="259">
        <f>IF(N187="nulová",J187,0)</f>
        <v>0</v>
      </c>
      <c r="BJ187" s="200" t="s">
        <v>75</v>
      </c>
      <c r="BK187" s="259">
        <f>ROUND(I187*H187,2)</f>
        <v>0</v>
      </c>
      <c r="BL187" s="200" t="s">
        <v>273</v>
      </c>
      <c r="BM187" s="258" t="s">
        <v>665</v>
      </c>
    </row>
    <row r="188" spans="2:65" s="204" customFormat="1" ht="19.5" x14ac:dyDescent="0.2">
      <c r="B188" s="203"/>
      <c r="D188" s="64" t="s">
        <v>164</v>
      </c>
      <c r="F188" s="65" t="s">
        <v>2193</v>
      </c>
      <c r="I188" s="197"/>
      <c r="L188" s="203"/>
      <c r="M188" s="260"/>
      <c r="T188" s="213"/>
      <c r="AT188" s="200" t="s">
        <v>164</v>
      </c>
      <c r="AU188" s="200" t="s">
        <v>77</v>
      </c>
    </row>
    <row r="189" spans="2:65" s="204" customFormat="1" x14ac:dyDescent="0.2">
      <c r="B189" s="203"/>
      <c r="D189" s="66" t="s">
        <v>166</v>
      </c>
      <c r="F189" s="67" t="s">
        <v>2194</v>
      </c>
      <c r="I189" s="197"/>
      <c r="L189" s="203"/>
      <c r="M189" s="260"/>
      <c r="T189" s="213"/>
      <c r="AT189" s="200" t="s">
        <v>166</v>
      </c>
      <c r="AU189" s="200" t="s">
        <v>77</v>
      </c>
    </row>
    <row r="190" spans="2:65" s="204" customFormat="1" ht="24.2" customHeight="1" x14ac:dyDescent="0.2">
      <c r="B190" s="203"/>
      <c r="C190" s="57" t="s">
        <v>431</v>
      </c>
      <c r="D190" s="57" t="s">
        <v>157</v>
      </c>
      <c r="E190" s="58" t="s">
        <v>2195</v>
      </c>
      <c r="F190" s="59" t="s">
        <v>2196</v>
      </c>
      <c r="G190" s="60" t="s">
        <v>257</v>
      </c>
      <c r="H190" s="61">
        <v>6</v>
      </c>
      <c r="I190" s="62"/>
      <c r="J190" s="61">
        <f>ROUND(I190*H190,2)</f>
        <v>0</v>
      </c>
      <c r="K190" s="59" t="s">
        <v>161</v>
      </c>
      <c r="L190" s="203"/>
      <c r="M190" s="255" t="s">
        <v>18</v>
      </c>
      <c r="N190" s="256" t="s">
        <v>38</v>
      </c>
      <c r="P190" s="257">
        <f>O190*H190</f>
        <v>0</v>
      </c>
      <c r="Q190" s="257">
        <v>1.16E-3</v>
      </c>
      <c r="R190" s="257">
        <f>Q190*H190</f>
        <v>6.96E-3</v>
      </c>
      <c r="S190" s="257">
        <v>0</v>
      </c>
      <c r="T190" s="63">
        <f>S190*H190</f>
        <v>0</v>
      </c>
      <c r="AR190" s="258" t="s">
        <v>273</v>
      </c>
      <c r="AT190" s="258" t="s">
        <v>157</v>
      </c>
      <c r="AU190" s="258" t="s">
        <v>77</v>
      </c>
      <c r="AY190" s="200" t="s">
        <v>155</v>
      </c>
      <c r="BE190" s="259">
        <f>IF(N190="základní",J190,0)</f>
        <v>0</v>
      </c>
      <c r="BF190" s="259">
        <f>IF(N190="snížená",J190,0)</f>
        <v>0</v>
      </c>
      <c r="BG190" s="259">
        <f>IF(N190="zákl. přenesená",J190,0)</f>
        <v>0</v>
      </c>
      <c r="BH190" s="259">
        <f>IF(N190="sníž. přenesená",J190,0)</f>
        <v>0</v>
      </c>
      <c r="BI190" s="259">
        <f>IF(N190="nulová",J190,0)</f>
        <v>0</v>
      </c>
      <c r="BJ190" s="200" t="s">
        <v>75</v>
      </c>
      <c r="BK190" s="259">
        <f>ROUND(I190*H190,2)</f>
        <v>0</v>
      </c>
      <c r="BL190" s="200" t="s">
        <v>273</v>
      </c>
      <c r="BM190" s="258" t="s">
        <v>678</v>
      </c>
    </row>
    <row r="191" spans="2:65" s="204" customFormat="1" ht="19.5" x14ac:dyDescent="0.2">
      <c r="B191" s="203"/>
      <c r="D191" s="64" t="s">
        <v>164</v>
      </c>
      <c r="F191" s="65" t="s">
        <v>2197</v>
      </c>
      <c r="I191" s="197"/>
      <c r="L191" s="203"/>
      <c r="M191" s="260"/>
      <c r="T191" s="213"/>
      <c r="AT191" s="200" t="s">
        <v>164</v>
      </c>
      <c r="AU191" s="200" t="s">
        <v>77</v>
      </c>
    </row>
    <row r="192" spans="2:65" s="204" customFormat="1" x14ac:dyDescent="0.2">
      <c r="B192" s="203"/>
      <c r="D192" s="66" t="s">
        <v>166</v>
      </c>
      <c r="F192" s="67" t="s">
        <v>2198</v>
      </c>
      <c r="I192" s="197"/>
      <c r="L192" s="203"/>
      <c r="M192" s="260"/>
      <c r="T192" s="213"/>
      <c r="AT192" s="200" t="s">
        <v>166</v>
      </c>
      <c r="AU192" s="200" t="s">
        <v>77</v>
      </c>
    </row>
    <row r="193" spans="2:65" s="204" customFormat="1" ht="24.2" customHeight="1" x14ac:dyDescent="0.2">
      <c r="B193" s="203"/>
      <c r="C193" s="57" t="s">
        <v>438</v>
      </c>
      <c r="D193" s="57" t="s">
        <v>157</v>
      </c>
      <c r="E193" s="58" t="s">
        <v>2199</v>
      </c>
      <c r="F193" s="59" t="s">
        <v>2200</v>
      </c>
      <c r="G193" s="60" t="s">
        <v>257</v>
      </c>
      <c r="H193" s="61">
        <v>12.5</v>
      </c>
      <c r="I193" s="62"/>
      <c r="J193" s="61">
        <f>ROUND(I193*H193,2)</f>
        <v>0</v>
      </c>
      <c r="K193" s="59" t="s">
        <v>161</v>
      </c>
      <c r="L193" s="203"/>
      <c r="M193" s="255" t="s">
        <v>18</v>
      </c>
      <c r="N193" s="256" t="s">
        <v>38</v>
      </c>
      <c r="P193" s="257">
        <f>O193*H193</f>
        <v>0</v>
      </c>
      <c r="Q193" s="257">
        <v>1.4400000000000001E-3</v>
      </c>
      <c r="R193" s="257">
        <f>Q193*H193</f>
        <v>1.8000000000000002E-2</v>
      </c>
      <c r="S193" s="257">
        <v>0</v>
      </c>
      <c r="T193" s="63">
        <f>S193*H193</f>
        <v>0</v>
      </c>
      <c r="AR193" s="258" t="s">
        <v>273</v>
      </c>
      <c r="AT193" s="258" t="s">
        <v>157</v>
      </c>
      <c r="AU193" s="258" t="s">
        <v>77</v>
      </c>
      <c r="AY193" s="200" t="s">
        <v>155</v>
      </c>
      <c r="BE193" s="259">
        <f>IF(N193="základní",J193,0)</f>
        <v>0</v>
      </c>
      <c r="BF193" s="259">
        <f>IF(N193="snížená",J193,0)</f>
        <v>0</v>
      </c>
      <c r="BG193" s="259">
        <f>IF(N193="zákl. přenesená",J193,0)</f>
        <v>0</v>
      </c>
      <c r="BH193" s="259">
        <f>IF(N193="sníž. přenesená",J193,0)</f>
        <v>0</v>
      </c>
      <c r="BI193" s="259">
        <f>IF(N193="nulová",J193,0)</f>
        <v>0</v>
      </c>
      <c r="BJ193" s="200" t="s">
        <v>75</v>
      </c>
      <c r="BK193" s="259">
        <f>ROUND(I193*H193,2)</f>
        <v>0</v>
      </c>
      <c r="BL193" s="200" t="s">
        <v>273</v>
      </c>
      <c r="BM193" s="258" t="s">
        <v>697</v>
      </c>
    </row>
    <row r="194" spans="2:65" s="204" customFormat="1" ht="19.5" x14ac:dyDescent="0.2">
      <c r="B194" s="203"/>
      <c r="D194" s="64" t="s">
        <v>164</v>
      </c>
      <c r="F194" s="65" t="s">
        <v>2201</v>
      </c>
      <c r="I194" s="197"/>
      <c r="L194" s="203"/>
      <c r="M194" s="260"/>
      <c r="T194" s="213"/>
      <c r="AT194" s="200" t="s">
        <v>164</v>
      </c>
      <c r="AU194" s="200" t="s">
        <v>77</v>
      </c>
    </row>
    <row r="195" spans="2:65" s="204" customFormat="1" x14ac:dyDescent="0.2">
      <c r="B195" s="203"/>
      <c r="D195" s="66" t="s">
        <v>166</v>
      </c>
      <c r="F195" s="67" t="s">
        <v>2202</v>
      </c>
      <c r="I195" s="197"/>
      <c r="L195" s="203"/>
      <c r="M195" s="260"/>
      <c r="T195" s="213"/>
      <c r="AT195" s="200" t="s">
        <v>166</v>
      </c>
      <c r="AU195" s="200" t="s">
        <v>77</v>
      </c>
    </row>
    <row r="196" spans="2:65" s="204" customFormat="1" ht="16.5" customHeight="1" x14ac:dyDescent="0.2">
      <c r="B196" s="203"/>
      <c r="C196" s="57" t="s">
        <v>445</v>
      </c>
      <c r="D196" s="57" t="s">
        <v>157</v>
      </c>
      <c r="E196" s="58" t="s">
        <v>2203</v>
      </c>
      <c r="F196" s="59" t="s">
        <v>2204</v>
      </c>
      <c r="G196" s="60" t="s">
        <v>257</v>
      </c>
      <c r="H196" s="61">
        <v>23</v>
      </c>
      <c r="I196" s="62"/>
      <c r="J196" s="61">
        <f>ROUND(I196*H196,2)</f>
        <v>0</v>
      </c>
      <c r="K196" s="59" t="s">
        <v>18</v>
      </c>
      <c r="L196" s="203"/>
      <c r="M196" s="255" t="s">
        <v>18</v>
      </c>
      <c r="N196" s="256" t="s">
        <v>38</v>
      </c>
      <c r="P196" s="257">
        <f>O196*H196</f>
        <v>0</v>
      </c>
      <c r="Q196" s="257">
        <v>0</v>
      </c>
      <c r="R196" s="257">
        <f>Q196*H196</f>
        <v>0</v>
      </c>
      <c r="S196" s="257">
        <v>0</v>
      </c>
      <c r="T196" s="63">
        <f>S196*H196</f>
        <v>0</v>
      </c>
      <c r="AR196" s="258" t="s">
        <v>273</v>
      </c>
      <c r="AT196" s="258" t="s">
        <v>157</v>
      </c>
      <c r="AU196" s="258" t="s">
        <v>77</v>
      </c>
      <c r="AY196" s="200" t="s">
        <v>155</v>
      </c>
      <c r="BE196" s="259">
        <f>IF(N196="základní",J196,0)</f>
        <v>0</v>
      </c>
      <c r="BF196" s="259">
        <f>IF(N196="snížená",J196,0)</f>
        <v>0</v>
      </c>
      <c r="BG196" s="259">
        <f>IF(N196="zákl. přenesená",J196,0)</f>
        <v>0</v>
      </c>
      <c r="BH196" s="259">
        <f>IF(N196="sníž. přenesená",J196,0)</f>
        <v>0</v>
      </c>
      <c r="BI196" s="259">
        <f>IF(N196="nulová",J196,0)</f>
        <v>0</v>
      </c>
      <c r="BJ196" s="200" t="s">
        <v>75</v>
      </c>
      <c r="BK196" s="259">
        <f>ROUND(I196*H196,2)</f>
        <v>0</v>
      </c>
      <c r="BL196" s="200" t="s">
        <v>273</v>
      </c>
      <c r="BM196" s="258" t="s">
        <v>714</v>
      </c>
    </row>
    <row r="197" spans="2:65" s="204" customFormat="1" x14ac:dyDescent="0.2">
      <c r="B197" s="203"/>
      <c r="D197" s="64" t="s">
        <v>164</v>
      </c>
      <c r="F197" s="65" t="s">
        <v>2204</v>
      </c>
      <c r="I197" s="197"/>
      <c r="L197" s="203"/>
      <c r="M197" s="260"/>
      <c r="T197" s="213"/>
      <c r="AT197" s="200" t="s">
        <v>164</v>
      </c>
      <c r="AU197" s="200" t="s">
        <v>77</v>
      </c>
    </row>
    <row r="198" spans="2:65" s="204" customFormat="1" ht="16.5" customHeight="1" x14ac:dyDescent="0.2">
      <c r="B198" s="203"/>
      <c r="C198" s="57" t="s">
        <v>453</v>
      </c>
      <c r="D198" s="57" t="s">
        <v>157</v>
      </c>
      <c r="E198" s="58" t="s">
        <v>2205</v>
      </c>
      <c r="F198" s="59" t="s">
        <v>2206</v>
      </c>
      <c r="G198" s="60" t="s">
        <v>257</v>
      </c>
      <c r="H198" s="61">
        <v>6</v>
      </c>
      <c r="I198" s="62"/>
      <c r="J198" s="61">
        <f>ROUND(I198*H198,2)</f>
        <v>0</v>
      </c>
      <c r="K198" s="59" t="s">
        <v>18</v>
      </c>
      <c r="L198" s="203"/>
      <c r="M198" s="255" t="s">
        <v>18</v>
      </c>
      <c r="N198" s="256" t="s">
        <v>38</v>
      </c>
      <c r="P198" s="257">
        <f>O198*H198</f>
        <v>0</v>
      </c>
      <c r="Q198" s="257">
        <v>0</v>
      </c>
      <c r="R198" s="257">
        <f>Q198*H198</f>
        <v>0</v>
      </c>
      <c r="S198" s="257">
        <v>0</v>
      </c>
      <c r="T198" s="63">
        <f>S198*H198</f>
        <v>0</v>
      </c>
      <c r="AR198" s="258" t="s">
        <v>273</v>
      </c>
      <c r="AT198" s="258" t="s">
        <v>157</v>
      </c>
      <c r="AU198" s="258" t="s">
        <v>77</v>
      </c>
      <c r="AY198" s="200" t="s">
        <v>155</v>
      </c>
      <c r="BE198" s="259">
        <f>IF(N198="základní",J198,0)</f>
        <v>0</v>
      </c>
      <c r="BF198" s="259">
        <f>IF(N198="snížená",J198,0)</f>
        <v>0</v>
      </c>
      <c r="BG198" s="259">
        <f>IF(N198="zákl. přenesená",J198,0)</f>
        <v>0</v>
      </c>
      <c r="BH198" s="259">
        <f>IF(N198="sníž. přenesená",J198,0)</f>
        <v>0</v>
      </c>
      <c r="BI198" s="259">
        <f>IF(N198="nulová",J198,0)</f>
        <v>0</v>
      </c>
      <c r="BJ198" s="200" t="s">
        <v>75</v>
      </c>
      <c r="BK198" s="259">
        <f>ROUND(I198*H198,2)</f>
        <v>0</v>
      </c>
      <c r="BL198" s="200" t="s">
        <v>273</v>
      </c>
      <c r="BM198" s="258" t="s">
        <v>724</v>
      </c>
    </row>
    <row r="199" spans="2:65" s="204" customFormat="1" x14ac:dyDescent="0.2">
      <c r="B199" s="203"/>
      <c r="D199" s="64" t="s">
        <v>164</v>
      </c>
      <c r="F199" s="65" t="s">
        <v>2206</v>
      </c>
      <c r="I199" s="197"/>
      <c r="L199" s="203"/>
      <c r="M199" s="260"/>
      <c r="T199" s="213"/>
      <c r="AT199" s="200" t="s">
        <v>164</v>
      </c>
      <c r="AU199" s="200" t="s">
        <v>77</v>
      </c>
    </row>
    <row r="200" spans="2:65" s="204" customFormat="1" ht="16.5" customHeight="1" x14ac:dyDescent="0.2">
      <c r="B200" s="203"/>
      <c r="C200" s="57" t="s">
        <v>464</v>
      </c>
      <c r="D200" s="57" t="s">
        <v>157</v>
      </c>
      <c r="E200" s="58" t="s">
        <v>2207</v>
      </c>
      <c r="F200" s="59" t="s">
        <v>2208</v>
      </c>
      <c r="G200" s="60" t="s">
        <v>257</v>
      </c>
      <c r="H200" s="61">
        <v>12.5</v>
      </c>
      <c r="I200" s="62"/>
      <c r="J200" s="61">
        <f>ROUND(I200*H200,2)</f>
        <v>0</v>
      </c>
      <c r="K200" s="59" t="s">
        <v>18</v>
      </c>
      <c r="L200" s="203"/>
      <c r="M200" s="255" t="s">
        <v>18</v>
      </c>
      <c r="N200" s="256" t="s">
        <v>38</v>
      </c>
      <c r="P200" s="257">
        <f>O200*H200</f>
        <v>0</v>
      </c>
      <c r="Q200" s="257">
        <v>0</v>
      </c>
      <c r="R200" s="257">
        <f>Q200*H200</f>
        <v>0</v>
      </c>
      <c r="S200" s="257">
        <v>0</v>
      </c>
      <c r="T200" s="63">
        <f>S200*H200</f>
        <v>0</v>
      </c>
      <c r="AR200" s="258" t="s">
        <v>273</v>
      </c>
      <c r="AT200" s="258" t="s">
        <v>157</v>
      </c>
      <c r="AU200" s="258" t="s">
        <v>77</v>
      </c>
      <c r="AY200" s="200" t="s">
        <v>155</v>
      </c>
      <c r="BE200" s="259">
        <f>IF(N200="základní",J200,0)</f>
        <v>0</v>
      </c>
      <c r="BF200" s="259">
        <f>IF(N200="snížená",J200,0)</f>
        <v>0</v>
      </c>
      <c r="BG200" s="259">
        <f>IF(N200="zákl. přenesená",J200,0)</f>
        <v>0</v>
      </c>
      <c r="BH200" s="259">
        <f>IF(N200="sníž. přenesená",J200,0)</f>
        <v>0</v>
      </c>
      <c r="BI200" s="259">
        <f>IF(N200="nulová",J200,0)</f>
        <v>0</v>
      </c>
      <c r="BJ200" s="200" t="s">
        <v>75</v>
      </c>
      <c r="BK200" s="259">
        <f>ROUND(I200*H200,2)</f>
        <v>0</v>
      </c>
      <c r="BL200" s="200" t="s">
        <v>273</v>
      </c>
      <c r="BM200" s="258" t="s">
        <v>735</v>
      </c>
    </row>
    <row r="201" spans="2:65" s="204" customFormat="1" x14ac:dyDescent="0.2">
      <c r="B201" s="203"/>
      <c r="D201" s="64" t="s">
        <v>164</v>
      </c>
      <c r="F201" s="65" t="s">
        <v>2208</v>
      </c>
      <c r="I201" s="197"/>
      <c r="L201" s="203"/>
      <c r="M201" s="260"/>
      <c r="T201" s="213"/>
      <c r="AT201" s="200" t="s">
        <v>164</v>
      </c>
      <c r="AU201" s="200" t="s">
        <v>77</v>
      </c>
    </row>
    <row r="202" spans="2:65" s="204" customFormat="1" ht="16.5" customHeight="1" x14ac:dyDescent="0.2">
      <c r="B202" s="203"/>
      <c r="C202" s="57" t="s">
        <v>471</v>
      </c>
      <c r="D202" s="57" t="s">
        <v>157</v>
      </c>
      <c r="E202" s="58" t="s">
        <v>2209</v>
      </c>
      <c r="F202" s="59" t="s">
        <v>2210</v>
      </c>
      <c r="G202" s="60" t="s">
        <v>322</v>
      </c>
      <c r="H202" s="61">
        <v>38</v>
      </c>
      <c r="I202" s="62"/>
      <c r="J202" s="61">
        <f>ROUND(I202*H202,2)</f>
        <v>0</v>
      </c>
      <c r="K202" s="59" t="s">
        <v>161</v>
      </c>
      <c r="L202" s="203"/>
      <c r="M202" s="255" t="s">
        <v>18</v>
      </c>
      <c r="N202" s="256" t="s">
        <v>38</v>
      </c>
      <c r="P202" s="257">
        <f>O202*H202</f>
        <v>0</v>
      </c>
      <c r="Q202" s="257">
        <v>0</v>
      </c>
      <c r="R202" s="257">
        <f>Q202*H202</f>
        <v>0</v>
      </c>
      <c r="S202" s="257">
        <v>0</v>
      </c>
      <c r="T202" s="63">
        <f>S202*H202</f>
        <v>0</v>
      </c>
      <c r="AR202" s="258" t="s">
        <v>273</v>
      </c>
      <c r="AT202" s="258" t="s">
        <v>157</v>
      </c>
      <c r="AU202" s="258" t="s">
        <v>77</v>
      </c>
      <c r="AY202" s="200" t="s">
        <v>155</v>
      </c>
      <c r="BE202" s="259">
        <f>IF(N202="základní",J202,0)</f>
        <v>0</v>
      </c>
      <c r="BF202" s="259">
        <f>IF(N202="snížená",J202,0)</f>
        <v>0</v>
      </c>
      <c r="BG202" s="259">
        <f>IF(N202="zákl. přenesená",J202,0)</f>
        <v>0</v>
      </c>
      <c r="BH202" s="259">
        <f>IF(N202="sníž. přenesená",J202,0)</f>
        <v>0</v>
      </c>
      <c r="BI202" s="259">
        <f>IF(N202="nulová",J202,0)</f>
        <v>0</v>
      </c>
      <c r="BJ202" s="200" t="s">
        <v>75</v>
      </c>
      <c r="BK202" s="259">
        <f>ROUND(I202*H202,2)</f>
        <v>0</v>
      </c>
      <c r="BL202" s="200" t="s">
        <v>273</v>
      </c>
      <c r="BM202" s="258" t="s">
        <v>747</v>
      </c>
    </row>
    <row r="203" spans="2:65" s="204" customFormat="1" ht="19.5" x14ac:dyDescent="0.2">
      <c r="B203" s="203"/>
      <c r="D203" s="64" t="s">
        <v>164</v>
      </c>
      <c r="F203" s="65" t="s">
        <v>2211</v>
      </c>
      <c r="I203" s="197"/>
      <c r="L203" s="203"/>
      <c r="M203" s="260"/>
      <c r="T203" s="213"/>
      <c r="AT203" s="200" t="s">
        <v>164</v>
      </c>
      <c r="AU203" s="200" t="s">
        <v>77</v>
      </c>
    </row>
    <row r="204" spans="2:65" s="204" customFormat="1" x14ac:dyDescent="0.2">
      <c r="B204" s="203"/>
      <c r="D204" s="66" t="s">
        <v>166</v>
      </c>
      <c r="F204" s="67" t="s">
        <v>2212</v>
      </c>
      <c r="I204" s="197"/>
      <c r="L204" s="203"/>
      <c r="M204" s="260"/>
      <c r="T204" s="213"/>
      <c r="AT204" s="200" t="s">
        <v>166</v>
      </c>
      <c r="AU204" s="200" t="s">
        <v>77</v>
      </c>
    </row>
    <row r="205" spans="2:65" s="76" customFormat="1" x14ac:dyDescent="0.2">
      <c r="B205" s="75"/>
      <c r="D205" s="64" t="s">
        <v>168</v>
      </c>
      <c r="E205" s="77" t="s">
        <v>18</v>
      </c>
      <c r="F205" s="78" t="s">
        <v>2213</v>
      </c>
      <c r="H205" s="79">
        <v>38</v>
      </c>
      <c r="I205" s="80"/>
      <c r="L205" s="75"/>
      <c r="M205" s="81"/>
      <c r="T205" s="82"/>
      <c r="AT205" s="77" t="s">
        <v>168</v>
      </c>
      <c r="AU205" s="77" t="s">
        <v>77</v>
      </c>
      <c r="AV205" s="76" t="s">
        <v>77</v>
      </c>
      <c r="AW205" s="76" t="s">
        <v>29</v>
      </c>
      <c r="AX205" s="76" t="s">
        <v>67</v>
      </c>
      <c r="AY205" s="77" t="s">
        <v>155</v>
      </c>
    </row>
    <row r="206" spans="2:65" s="84" customFormat="1" x14ac:dyDescent="0.2">
      <c r="B206" s="83"/>
      <c r="D206" s="64" t="s">
        <v>168</v>
      </c>
      <c r="E206" s="85" t="s">
        <v>18</v>
      </c>
      <c r="F206" s="86" t="s">
        <v>297</v>
      </c>
      <c r="H206" s="87">
        <v>38</v>
      </c>
      <c r="I206" s="88"/>
      <c r="L206" s="83"/>
      <c r="M206" s="89"/>
      <c r="T206" s="90"/>
      <c r="AT206" s="85" t="s">
        <v>168</v>
      </c>
      <c r="AU206" s="85" t="s">
        <v>77</v>
      </c>
      <c r="AV206" s="84" t="s">
        <v>162</v>
      </c>
      <c r="AW206" s="84" t="s">
        <v>29</v>
      </c>
      <c r="AX206" s="84" t="s">
        <v>75</v>
      </c>
      <c r="AY206" s="85" t="s">
        <v>155</v>
      </c>
    </row>
    <row r="207" spans="2:65" s="204" customFormat="1" ht="21.75" customHeight="1" x14ac:dyDescent="0.2">
      <c r="B207" s="203"/>
      <c r="C207" s="57" t="s">
        <v>478</v>
      </c>
      <c r="D207" s="57" t="s">
        <v>157</v>
      </c>
      <c r="E207" s="58" t="s">
        <v>2214</v>
      </c>
      <c r="F207" s="59" t="s">
        <v>2215</v>
      </c>
      <c r="G207" s="60" t="s">
        <v>322</v>
      </c>
      <c r="H207" s="61">
        <v>4</v>
      </c>
      <c r="I207" s="62"/>
      <c r="J207" s="61">
        <f>ROUND(I207*H207,2)</f>
        <v>0</v>
      </c>
      <c r="K207" s="59" t="s">
        <v>161</v>
      </c>
      <c r="L207" s="203"/>
      <c r="M207" s="255" t="s">
        <v>18</v>
      </c>
      <c r="N207" s="256" t="s">
        <v>38</v>
      </c>
      <c r="P207" s="257">
        <f>O207*H207</f>
        <v>0</v>
      </c>
      <c r="Q207" s="257">
        <v>1.2999999999999999E-4</v>
      </c>
      <c r="R207" s="257">
        <f>Q207*H207</f>
        <v>5.1999999999999995E-4</v>
      </c>
      <c r="S207" s="257">
        <v>0</v>
      </c>
      <c r="T207" s="63">
        <f>S207*H207</f>
        <v>0</v>
      </c>
      <c r="AR207" s="258" t="s">
        <v>273</v>
      </c>
      <c r="AT207" s="258" t="s">
        <v>157</v>
      </c>
      <c r="AU207" s="258" t="s">
        <v>77</v>
      </c>
      <c r="AY207" s="200" t="s">
        <v>155</v>
      </c>
      <c r="BE207" s="259">
        <f>IF(N207="základní",J207,0)</f>
        <v>0</v>
      </c>
      <c r="BF207" s="259">
        <f>IF(N207="snížená",J207,0)</f>
        <v>0</v>
      </c>
      <c r="BG207" s="259">
        <f>IF(N207="zákl. přenesená",J207,0)</f>
        <v>0</v>
      </c>
      <c r="BH207" s="259">
        <f>IF(N207="sníž. přenesená",J207,0)</f>
        <v>0</v>
      </c>
      <c r="BI207" s="259">
        <f>IF(N207="nulová",J207,0)</f>
        <v>0</v>
      </c>
      <c r="BJ207" s="200" t="s">
        <v>75</v>
      </c>
      <c r="BK207" s="259">
        <f>ROUND(I207*H207,2)</f>
        <v>0</v>
      </c>
      <c r="BL207" s="200" t="s">
        <v>273</v>
      </c>
      <c r="BM207" s="258" t="s">
        <v>755</v>
      </c>
    </row>
    <row r="208" spans="2:65" s="204" customFormat="1" x14ac:dyDescent="0.2">
      <c r="B208" s="203"/>
      <c r="D208" s="64" t="s">
        <v>164</v>
      </c>
      <c r="F208" s="65" t="s">
        <v>2216</v>
      </c>
      <c r="I208" s="197"/>
      <c r="L208" s="203"/>
      <c r="M208" s="260"/>
      <c r="T208" s="213"/>
      <c r="AT208" s="200" t="s">
        <v>164</v>
      </c>
      <c r="AU208" s="200" t="s">
        <v>77</v>
      </c>
    </row>
    <row r="209" spans="2:65" s="204" customFormat="1" x14ac:dyDescent="0.2">
      <c r="B209" s="203"/>
      <c r="D209" s="66" t="s">
        <v>166</v>
      </c>
      <c r="F209" s="67" t="s">
        <v>2217</v>
      </c>
      <c r="I209" s="197"/>
      <c r="L209" s="203"/>
      <c r="M209" s="260"/>
      <c r="T209" s="213"/>
      <c r="AT209" s="200" t="s">
        <v>166</v>
      </c>
      <c r="AU209" s="200" t="s">
        <v>77</v>
      </c>
    </row>
    <row r="210" spans="2:65" s="204" customFormat="1" ht="16.5" customHeight="1" x14ac:dyDescent="0.2">
      <c r="B210" s="203"/>
      <c r="C210" s="57" t="s">
        <v>486</v>
      </c>
      <c r="D210" s="57" t="s">
        <v>157</v>
      </c>
      <c r="E210" s="58" t="s">
        <v>2218</v>
      </c>
      <c r="F210" s="59" t="s">
        <v>2219</v>
      </c>
      <c r="G210" s="60" t="s">
        <v>2220</v>
      </c>
      <c r="H210" s="61">
        <v>17</v>
      </c>
      <c r="I210" s="62"/>
      <c r="J210" s="61">
        <f>ROUND(I210*H210,2)</f>
        <v>0</v>
      </c>
      <c r="K210" s="59" t="s">
        <v>161</v>
      </c>
      <c r="L210" s="203"/>
      <c r="M210" s="255" t="s">
        <v>18</v>
      </c>
      <c r="N210" s="256" t="s">
        <v>38</v>
      </c>
      <c r="P210" s="257">
        <f>O210*H210</f>
        <v>0</v>
      </c>
      <c r="Q210" s="257">
        <v>2.5000000000000001E-4</v>
      </c>
      <c r="R210" s="257">
        <f>Q210*H210</f>
        <v>4.2500000000000003E-3</v>
      </c>
      <c r="S210" s="257">
        <v>0</v>
      </c>
      <c r="T210" s="63">
        <f>S210*H210</f>
        <v>0</v>
      </c>
      <c r="AR210" s="258" t="s">
        <v>273</v>
      </c>
      <c r="AT210" s="258" t="s">
        <v>157</v>
      </c>
      <c r="AU210" s="258" t="s">
        <v>77</v>
      </c>
      <c r="AY210" s="200" t="s">
        <v>155</v>
      </c>
      <c r="BE210" s="259">
        <f>IF(N210="základní",J210,0)</f>
        <v>0</v>
      </c>
      <c r="BF210" s="259">
        <f>IF(N210="snížená",J210,0)</f>
        <v>0</v>
      </c>
      <c r="BG210" s="259">
        <f>IF(N210="zákl. přenesená",J210,0)</f>
        <v>0</v>
      </c>
      <c r="BH210" s="259">
        <f>IF(N210="sníž. přenesená",J210,0)</f>
        <v>0</v>
      </c>
      <c r="BI210" s="259">
        <f>IF(N210="nulová",J210,0)</f>
        <v>0</v>
      </c>
      <c r="BJ210" s="200" t="s">
        <v>75</v>
      </c>
      <c r="BK210" s="259">
        <f>ROUND(I210*H210,2)</f>
        <v>0</v>
      </c>
      <c r="BL210" s="200" t="s">
        <v>273</v>
      </c>
      <c r="BM210" s="258" t="s">
        <v>770</v>
      </c>
    </row>
    <row r="211" spans="2:65" s="204" customFormat="1" x14ac:dyDescent="0.2">
      <c r="B211" s="203"/>
      <c r="D211" s="64" t="s">
        <v>164</v>
      </c>
      <c r="F211" s="65" t="s">
        <v>2221</v>
      </c>
      <c r="I211" s="197"/>
      <c r="L211" s="203"/>
      <c r="M211" s="260"/>
      <c r="T211" s="213"/>
      <c r="AT211" s="200" t="s">
        <v>164</v>
      </c>
      <c r="AU211" s="200" t="s">
        <v>77</v>
      </c>
    </row>
    <row r="212" spans="2:65" s="204" customFormat="1" x14ac:dyDescent="0.2">
      <c r="B212" s="203"/>
      <c r="D212" s="66" t="s">
        <v>166</v>
      </c>
      <c r="F212" s="67" t="s">
        <v>2222</v>
      </c>
      <c r="I212" s="197"/>
      <c r="L212" s="203"/>
      <c r="M212" s="260"/>
      <c r="T212" s="213"/>
      <c r="AT212" s="200" t="s">
        <v>166</v>
      </c>
      <c r="AU212" s="200" t="s">
        <v>77</v>
      </c>
    </row>
    <row r="213" spans="2:65" s="76" customFormat="1" x14ac:dyDescent="0.2">
      <c r="B213" s="75"/>
      <c r="D213" s="64" t="s">
        <v>168</v>
      </c>
      <c r="E213" s="77" t="s">
        <v>18</v>
      </c>
      <c r="F213" s="78" t="s">
        <v>2223</v>
      </c>
      <c r="H213" s="79">
        <v>17</v>
      </c>
      <c r="I213" s="80"/>
      <c r="L213" s="75"/>
      <c r="M213" s="81"/>
      <c r="T213" s="82"/>
      <c r="AT213" s="77" t="s">
        <v>168</v>
      </c>
      <c r="AU213" s="77" t="s">
        <v>77</v>
      </c>
      <c r="AV213" s="76" t="s">
        <v>77</v>
      </c>
      <c r="AW213" s="76" t="s">
        <v>29</v>
      </c>
      <c r="AX213" s="76" t="s">
        <v>67</v>
      </c>
      <c r="AY213" s="77" t="s">
        <v>155</v>
      </c>
    </row>
    <row r="214" spans="2:65" s="84" customFormat="1" x14ac:dyDescent="0.2">
      <c r="B214" s="83"/>
      <c r="D214" s="64" t="s">
        <v>168</v>
      </c>
      <c r="E214" s="85" t="s">
        <v>18</v>
      </c>
      <c r="F214" s="86" t="s">
        <v>297</v>
      </c>
      <c r="H214" s="87">
        <v>17</v>
      </c>
      <c r="I214" s="88"/>
      <c r="L214" s="83"/>
      <c r="M214" s="89"/>
      <c r="T214" s="90"/>
      <c r="AT214" s="85" t="s">
        <v>168</v>
      </c>
      <c r="AU214" s="85" t="s">
        <v>77</v>
      </c>
      <c r="AV214" s="84" t="s">
        <v>162</v>
      </c>
      <c r="AW214" s="84" t="s">
        <v>29</v>
      </c>
      <c r="AX214" s="84" t="s">
        <v>75</v>
      </c>
      <c r="AY214" s="85" t="s">
        <v>155</v>
      </c>
    </row>
    <row r="215" spans="2:65" s="204" customFormat="1" ht="21.75" customHeight="1" x14ac:dyDescent="0.2">
      <c r="B215" s="203"/>
      <c r="C215" s="57" t="s">
        <v>491</v>
      </c>
      <c r="D215" s="57" t="s">
        <v>157</v>
      </c>
      <c r="E215" s="58" t="s">
        <v>2224</v>
      </c>
      <c r="F215" s="59" t="s">
        <v>2225</v>
      </c>
      <c r="G215" s="60" t="s">
        <v>322</v>
      </c>
      <c r="H215" s="61">
        <v>4</v>
      </c>
      <c r="I215" s="62"/>
      <c r="J215" s="61">
        <f>ROUND(I215*H215,2)</f>
        <v>0</v>
      </c>
      <c r="K215" s="59" t="s">
        <v>161</v>
      </c>
      <c r="L215" s="203"/>
      <c r="M215" s="255" t="s">
        <v>18</v>
      </c>
      <c r="N215" s="256" t="s">
        <v>38</v>
      </c>
      <c r="P215" s="257">
        <f>O215*H215</f>
        <v>0</v>
      </c>
      <c r="Q215" s="257">
        <v>2.0000000000000002E-5</v>
      </c>
      <c r="R215" s="257">
        <f>Q215*H215</f>
        <v>8.0000000000000007E-5</v>
      </c>
      <c r="S215" s="257">
        <v>0</v>
      </c>
      <c r="T215" s="63">
        <f>S215*H215</f>
        <v>0</v>
      </c>
      <c r="AR215" s="258" t="s">
        <v>273</v>
      </c>
      <c r="AT215" s="258" t="s">
        <v>157</v>
      </c>
      <c r="AU215" s="258" t="s">
        <v>77</v>
      </c>
      <c r="AY215" s="200" t="s">
        <v>155</v>
      </c>
      <c r="BE215" s="259">
        <f>IF(N215="základní",J215,0)</f>
        <v>0</v>
      </c>
      <c r="BF215" s="259">
        <f>IF(N215="snížená",J215,0)</f>
        <v>0</v>
      </c>
      <c r="BG215" s="259">
        <f>IF(N215="zákl. přenesená",J215,0)</f>
        <v>0</v>
      </c>
      <c r="BH215" s="259">
        <f>IF(N215="sníž. přenesená",J215,0)</f>
        <v>0</v>
      </c>
      <c r="BI215" s="259">
        <f>IF(N215="nulová",J215,0)</f>
        <v>0</v>
      </c>
      <c r="BJ215" s="200" t="s">
        <v>75</v>
      </c>
      <c r="BK215" s="259">
        <f>ROUND(I215*H215,2)</f>
        <v>0</v>
      </c>
      <c r="BL215" s="200" t="s">
        <v>273</v>
      </c>
      <c r="BM215" s="258" t="s">
        <v>788</v>
      </c>
    </row>
    <row r="216" spans="2:65" s="204" customFormat="1" ht="19.5" x14ac:dyDescent="0.2">
      <c r="B216" s="203"/>
      <c r="D216" s="64" t="s">
        <v>164</v>
      </c>
      <c r="F216" s="65" t="s">
        <v>2226</v>
      </c>
      <c r="I216" s="197"/>
      <c r="L216" s="203"/>
      <c r="M216" s="260"/>
      <c r="T216" s="213"/>
      <c r="AT216" s="200" t="s">
        <v>164</v>
      </c>
      <c r="AU216" s="200" t="s">
        <v>77</v>
      </c>
    </row>
    <row r="217" spans="2:65" s="204" customFormat="1" x14ac:dyDescent="0.2">
      <c r="B217" s="203"/>
      <c r="D217" s="66" t="s">
        <v>166</v>
      </c>
      <c r="F217" s="67" t="s">
        <v>2227</v>
      </c>
      <c r="I217" s="197"/>
      <c r="L217" s="203"/>
      <c r="M217" s="260"/>
      <c r="T217" s="213"/>
      <c r="AT217" s="200" t="s">
        <v>166</v>
      </c>
      <c r="AU217" s="200" t="s">
        <v>77</v>
      </c>
    </row>
    <row r="218" spans="2:65" s="204" customFormat="1" ht="24.2" customHeight="1" x14ac:dyDescent="0.2">
      <c r="B218" s="203"/>
      <c r="C218" s="91" t="s">
        <v>507</v>
      </c>
      <c r="D218" s="91" t="s">
        <v>487</v>
      </c>
      <c r="E218" s="92" t="s">
        <v>2228</v>
      </c>
      <c r="F218" s="93" t="s">
        <v>2229</v>
      </c>
      <c r="G218" s="94" t="s">
        <v>322</v>
      </c>
      <c r="H218" s="95">
        <v>4</v>
      </c>
      <c r="I218" s="96"/>
      <c r="J218" s="95">
        <f>ROUND(I218*H218,2)</f>
        <v>0</v>
      </c>
      <c r="K218" s="93" t="s">
        <v>161</v>
      </c>
      <c r="L218" s="261"/>
      <c r="M218" s="262" t="s">
        <v>18</v>
      </c>
      <c r="N218" s="263" t="s">
        <v>38</v>
      </c>
      <c r="P218" s="257">
        <f>O218*H218</f>
        <v>0</v>
      </c>
      <c r="Q218" s="257">
        <v>4.6999999999999999E-4</v>
      </c>
      <c r="R218" s="257">
        <f>Q218*H218</f>
        <v>1.8799999999999999E-3</v>
      </c>
      <c r="S218" s="257">
        <v>0</v>
      </c>
      <c r="T218" s="63">
        <f>S218*H218</f>
        <v>0</v>
      </c>
      <c r="AR218" s="258" t="s">
        <v>413</v>
      </c>
      <c r="AT218" s="258" t="s">
        <v>487</v>
      </c>
      <c r="AU218" s="258" t="s">
        <v>77</v>
      </c>
      <c r="AY218" s="200" t="s">
        <v>155</v>
      </c>
      <c r="BE218" s="259">
        <f>IF(N218="základní",J218,0)</f>
        <v>0</v>
      </c>
      <c r="BF218" s="259">
        <f>IF(N218="snížená",J218,0)</f>
        <v>0</v>
      </c>
      <c r="BG218" s="259">
        <f>IF(N218="zákl. přenesená",J218,0)</f>
        <v>0</v>
      </c>
      <c r="BH218" s="259">
        <f>IF(N218="sníž. přenesená",J218,0)</f>
        <v>0</v>
      </c>
      <c r="BI218" s="259">
        <f>IF(N218="nulová",J218,0)</f>
        <v>0</v>
      </c>
      <c r="BJ218" s="200" t="s">
        <v>75</v>
      </c>
      <c r="BK218" s="259">
        <f>ROUND(I218*H218,2)</f>
        <v>0</v>
      </c>
      <c r="BL218" s="200" t="s">
        <v>273</v>
      </c>
      <c r="BM218" s="258" t="s">
        <v>799</v>
      </c>
    </row>
    <row r="219" spans="2:65" s="204" customFormat="1" ht="19.5" x14ac:dyDescent="0.2">
      <c r="B219" s="203"/>
      <c r="D219" s="64" t="s">
        <v>164</v>
      </c>
      <c r="F219" s="65" t="s">
        <v>2229</v>
      </c>
      <c r="I219" s="197"/>
      <c r="L219" s="203"/>
      <c r="M219" s="260"/>
      <c r="T219" s="213"/>
      <c r="AT219" s="200" t="s">
        <v>164</v>
      </c>
      <c r="AU219" s="200" t="s">
        <v>77</v>
      </c>
    </row>
    <row r="220" spans="2:65" s="204" customFormat="1" ht="24.2" customHeight="1" x14ac:dyDescent="0.2">
      <c r="B220" s="203"/>
      <c r="C220" s="57" t="s">
        <v>512</v>
      </c>
      <c r="D220" s="57" t="s">
        <v>157</v>
      </c>
      <c r="E220" s="58" t="s">
        <v>2230</v>
      </c>
      <c r="F220" s="59" t="s">
        <v>2231</v>
      </c>
      <c r="G220" s="60" t="s">
        <v>257</v>
      </c>
      <c r="H220" s="61">
        <v>86</v>
      </c>
      <c r="I220" s="62"/>
      <c r="J220" s="61">
        <f>ROUND(I220*H220,2)</f>
        <v>0</v>
      </c>
      <c r="K220" s="59" t="s">
        <v>161</v>
      </c>
      <c r="L220" s="203"/>
      <c r="M220" s="255" t="s">
        <v>18</v>
      </c>
      <c r="N220" s="256" t="s">
        <v>38</v>
      </c>
      <c r="P220" s="257">
        <f>O220*H220</f>
        <v>0</v>
      </c>
      <c r="Q220" s="257">
        <v>1.9000000000000001E-4</v>
      </c>
      <c r="R220" s="257">
        <f>Q220*H220</f>
        <v>1.634E-2</v>
      </c>
      <c r="S220" s="257">
        <v>0</v>
      </c>
      <c r="T220" s="63">
        <f>S220*H220</f>
        <v>0</v>
      </c>
      <c r="AR220" s="258" t="s">
        <v>273</v>
      </c>
      <c r="AT220" s="258" t="s">
        <v>157</v>
      </c>
      <c r="AU220" s="258" t="s">
        <v>77</v>
      </c>
      <c r="AY220" s="200" t="s">
        <v>155</v>
      </c>
      <c r="BE220" s="259">
        <f>IF(N220="základní",J220,0)</f>
        <v>0</v>
      </c>
      <c r="BF220" s="259">
        <f>IF(N220="snížená",J220,0)</f>
        <v>0</v>
      </c>
      <c r="BG220" s="259">
        <f>IF(N220="zákl. přenesená",J220,0)</f>
        <v>0</v>
      </c>
      <c r="BH220" s="259">
        <f>IF(N220="sníž. přenesená",J220,0)</f>
        <v>0</v>
      </c>
      <c r="BI220" s="259">
        <f>IF(N220="nulová",J220,0)</f>
        <v>0</v>
      </c>
      <c r="BJ220" s="200" t="s">
        <v>75</v>
      </c>
      <c r="BK220" s="259">
        <f>ROUND(I220*H220,2)</f>
        <v>0</v>
      </c>
      <c r="BL220" s="200" t="s">
        <v>273</v>
      </c>
      <c r="BM220" s="258" t="s">
        <v>813</v>
      </c>
    </row>
    <row r="221" spans="2:65" s="204" customFormat="1" ht="19.5" x14ac:dyDescent="0.2">
      <c r="B221" s="203"/>
      <c r="D221" s="64" t="s">
        <v>164</v>
      </c>
      <c r="F221" s="65" t="s">
        <v>2232</v>
      </c>
      <c r="I221" s="197"/>
      <c r="L221" s="203"/>
      <c r="M221" s="260"/>
      <c r="T221" s="213"/>
      <c r="AT221" s="200" t="s">
        <v>164</v>
      </c>
      <c r="AU221" s="200" t="s">
        <v>77</v>
      </c>
    </row>
    <row r="222" spans="2:65" s="204" customFormat="1" x14ac:dyDescent="0.2">
      <c r="B222" s="203"/>
      <c r="D222" s="66" t="s">
        <v>166</v>
      </c>
      <c r="F222" s="67" t="s">
        <v>2233</v>
      </c>
      <c r="I222" s="197"/>
      <c r="L222" s="203"/>
      <c r="M222" s="260"/>
      <c r="T222" s="213"/>
      <c r="AT222" s="200" t="s">
        <v>166</v>
      </c>
      <c r="AU222" s="200" t="s">
        <v>77</v>
      </c>
    </row>
    <row r="223" spans="2:65" s="76" customFormat="1" x14ac:dyDescent="0.2">
      <c r="B223" s="75"/>
      <c r="D223" s="64" t="s">
        <v>168</v>
      </c>
      <c r="E223" s="77" t="s">
        <v>18</v>
      </c>
      <c r="F223" s="78" t="s">
        <v>2234</v>
      </c>
      <c r="H223" s="79">
        <v>86</v>
      </c>
      <c r="I223" s="80"/>
      <c r="L223" s="75"/>
      <c r="M223" s="81"/>
      <c r="T223" s="82"/>
      <c r="AT223" s="77" t="s">
        <v>168</v>
      </c>
      <c r="AU223" s="77" t="s">
        <v>77</v>
      </c>
      <c r="AV223" s="76" t="s">
        <v>77</v>
      </c>
      <c r="AW223" s="76" t="s">
        <v>29</v>
      </c>
      <c r="AX223" s="76" t="s">
        <v>67</v>
      </c>
      <c r="AY223" s="77" t="s">
        <v>155</v>
      </c>
    </row>
    <row r="224" spans="2:65" s="84" customFormat="1" x14ac:dyDescent="0.2">
      <c r="B224" s="83"/>
      <c r="D224" s="64" t="s">
        <v>168</v>
      </c>
      <c r="E224" s="85" t="s">
        <v>18</v>
      </c>
      <c r="F224" s="86" t="s">
        <v>297</v>
      </c>
      <c r="H224" s="87">
        <v>86</v>
      </c>
      <c r="I224" s="88"/>
      <c r="L224" s="83"/>
      <c r="M224" s="89"/>
      <c r="T224" s="90"/>
      <c r="AT224" s="85" t="s">
        <v>168</v>
      </c>
      <c r="AU224" s="85" t="s">
        <v>77</v>
      </c>
      <c r="AV224" s="84" t="s">
        <v>162</v>
      </c>
      <c r="AW224" s="84" t="s">
        <v>29</v>
      </c>
      <c r="AX224" s="84" t="s">
        <v>75</v>
      </c>
      <c r="AY224" s="85" t="s">
        <v>155</v>
      </c>
    </row>
    <row r="225" spans="2:65" s="204" customFormat="1" ht="21.75" customHeight="1" x14ac:dyDescent="0.2">
      <c r="B225" s="203"/>
      <c r="C225" s="57" t="s">
        <v>516</v>
      </c>
      <c r="D225" s="57" t="s">
        <v>157</v>
      </c>
      <c r="E225" s="58" t="s">
        <v>2235</v>
      </c>
      <c r="F225" s="59" t="s">
        <v>2236</v>
      </c>
      <c r="G225" s="60" t="s">
        <v>257</v>
      </c>
      <c r="H225" s="61">
        <v>86</v>
      </c>
      <c r="I225" s="62"/>
      <c r="J225" s="61">
        <f>ROUND(I225*H225,2)</f>
        <v>0</v>
      </c>
      <c r="K225" s="59" t="s">
        <v>161</v>
      </c>
      <c r="L225" s="203"/>
      <c r="M225" s="255" t="s">
        <v>18</v>
      </c>
      <c r="N225" s="256" t="s">
        <v>38</v>
      </c>
      <c r="P225" s="257">
        <f>O225*H225</f>
        <v>0</v>
      </c>
      <c r="Q225" s="257">
        <v>1.0000000000000001E-5</v>
      </c>
      <c r="R225" s="257">
        <f>Q225*H225</f>
        <v>8.6000000000000009E-4</v>
      </c>
      <c r="S225" s="257">
        <v>0</v>
      </c>
      <c r="T225" s="63">
        <f>S225*H225</f>
        <v>0</v>
      </c>
      <c r="AR225" s="258" t="s">
        <v>273</v>
      </c>
      <c r="AT225" s="258" t="s">
        <v>157</v>
      </c>
      <c r="AU225" s="258" t="s">
        <v>77</v>
      </c>
      <c r="AY225" s="200" t="s">
        <v>155</v>
      </c>
      <c r="BE225" s="259">
        <f>IF(N225="základní",J225,0)</f>
        <v>0</v>
      </c>
      <c r="BF225" s="259">
        <f>IF(N225="snížená",J225,0)</f>
        <v>0</v>
      </c>
      <c r="BG225" s="259">
        <f>IF(N225="zákl. přenesená",J225,0)</f>
        <v>0</v>
      </c>
      <c r="BH225" s="259">
        <f>IF(N225="sníž. přenesená",J225,0)</f>
        <v>0</v>
      </c>
      <c r="BI225" s="259">
        <f>IF(N225="nulová",J225,0)</f>
        <v>0</v>
      </c>
      <c r="BJ225" s="200" t="s">
        <v>75</v>
      </c>
      <c r="BK225" s="259">
        <f>ROUND(I225*H225,2)</f>
        <v>0</v>
      </c>
      <c r="BL225" s="200" t="s">
        <v>273</v>
      </c>
      <c r="BM225" s="258" t="s">
        <v>826</v>
      </c>
    </row>
    <row r="226" spans="2:65" s="204" customFormat="1" ht="19.5" x14ac:dyDescent="0.2">
      <c r="B226" s="203"/>
      <c r="D226" s="64" t="s">
        <v>164</v>
      </c>
      <c r="F226" s="65" t="s">
        <v>2237</v>
      </c>
      <c r="I226" s="197"/>
      <c r="L226" s="203"/>
      <c r="M226" s="260"/>
      <c r="T226" s="213"/>
      <c r="AT226" s="200" t="s">
        <v>164</v>
      </c>
      <c r="AU226" s="200" t="s">
        <v>77</v>
      </c>
    </row>
    <row r="227" spans="2:65" s="204" customFormat="1" x14ac:dyDescent="0.2">
      <c r="B227" s="203"/>
      <c r="D227" s="66" t="s">
        <v>166</v>
      </c>
      <c r="F227" s="67" t="s">
        <v>2238</v>
      </c>
      <c r="I227" s="197"/>
      <c r="L227" s="203"/>
      <c r="M227" s="260"/>
      <c r="T227" s="213"/>
      <c r="AT227" s="200" t="s">
        <v>166</v>
      </c>
      <c r="AU227" s="200" t="s">
        <v>77</v>
      </c>
    </row>
    <row r="228" spans="2:65" s="204" customFormat="1" ht="24.2" customHeight="1" x14ac:dyDescent="0.2">
      <c r="B228" s="203"/>
      <c r="C228" s="57" t="s">
        <v>524</v>
      </c>
      <c r="D228" s="57" t="s">
        <v>157</v>
      </c>
      <c r="E228" s="58" t="s">
        <v>2239</v>
      </c>
      <c r="F228" s="59" t="s">
        <v>2240</v>
      </c>
      <c r="G228" s="60" t="s">
        <v>209</v>
      </c>
      <c r="H228" s="61">
        <v>0.16</v>
      </c>
      <c r="I228" s="62"/>
      <c r="J228" s="61">
        <f>ROUND(I228*H228,2)</f>
        <v>0</v>
      </c>
      <c r="K228" s="59" t="s">
        <v>161</v>
      </c>
      <c r="L228" s="203"/>
      <c r="M228" s="255" t="s">
        <v>18</v>
      </c>
      <c r="N228" s="256" t="s">
        <v>38</v>
      </c>
      <c r="P228" s="257">
        <f>O228*H228</f>
        <v>0</v>
      </c>
      <c r="Q228" s="257">
        <v>0</v>
      </c>
      <c r="R228" s="257">
        <f>Q228*H228</f>
        <v>0</v>
      </c>
      <c r="S228" s="257">
        <v>0</v>
      </c>
      <c r="T228" s="63">
        <f>S228*H228</f>
        <v>0</v>
      </c>
      <c r="AR228" s="258" t="s">
        <v>273</v>
      </c>
      <c r="AT228" s="258" t="s">
        <v>157</v>
      </c>
      <c r="AU228" s="258" t="s">
        <v>77</v>
      </c>
      <c r="AY228" s="200" t="s">
        <v>155</v>
      </c>
      <c r="BE228" s="259">
        <f>IF(N228="základní",J228,0)</f>
        <v>0</v>
      </c>
      <c r="BF228" s="259">
        <f>IF(N228="snížená",J228,0)</f>
        <v>0</v>
      </c>
      <c r="BG228" s="259">
        <f>IF(N228="zákl. přenesená",J228,0)</f>
        <v>0</v>
      </c>
      <c r="BH228" s="259">
        <f>IF(N228="sníž. přenesená",J228,0)</f>
        <v>0</v>
      </c>
      <c r="BI228" s="259">
        <f>IF(N228="nulová",J228,0)</f>
        <v>0</v>
      </c>
      <c r="BJ228" s="200" t="s">
        <v>75</v>
      </c>
      <c r="BK228" s="259">
        <f>ROUND(I228*H228,2)</f>
        <v>0</v>
      </c>
      <c r="BL228" s="200" t="s">
        <v>273</v>
      </c>
      <c r="BM228" s="258" t="s">
        <v>838</v>
      </c>
    </row>
    <row r="229" spans="2:65" s="204" customFormat="1" ht="29.25" x14ac:dyDescent="0.2">
      <c r="B229" s="203"/>
      <c r="D229" s="64" t="s">
        <v>164</v>
      </c>
      <c r="F229" s="65" t="s">
        <v>2241</v>
      </c>
      <c r="I229" s="197"/>
      <c r="L229" s="203"/>
      <c r="M229" s="260"/>
      <c r="T229" s="213"/>
      <c r="AT229" s="200" t="s">
        <v>164</v>
      </c>
      <c r="AU229" s="200" t="s">
        <v>77</v>
      </c>
    </row>
    <row r="230" spans="2:65" s="204" customFormat="1" x14ac:dyDescent="0.2">
      <c r="B230" s="203"/>
      <c r="D230" s="66" t="s">
        <v>166</v>
      </c>
      <c r="F230" s="67" t="s">
        <v>2242</v>
      </c>
      <c r="I230" s="197"/>
      <c r="L230" s="203"/>
      <c r="M230" s="260"/>
      <c r="T230" s="213"/>
      <c r="AT230" s="200" t="s">
        <v>166</v>
      </c>
      <c r="AU230" s="200" t="s">
        <v>77</v>
      </c>
    </row>
    <row r="231" spans="2:65" s="247" customFormat="1" ht="22.9" customHeight="1" x14ac:dyDescent="0.2">
      <c r="B231" s="246"/>
      <c r="D231" s="54" t="s">
        <v>66</v>
      </c>
      <c r="E231" s="56" t="s">
        <v>1291</v>
      </c>
      <c r="F231" s="56" t="s">
        <v>2243</v>
      </c>
      <c r="I231" s="196"/>
      <c r="J231" s="254">
        <f>BK231</f>
        <v>0</v>
      </c>
      <c r="L231" s="246"/>
      <c r="M231" s="249"/>
      <c r="P231" s="250">
        <f>SUM(P232:P323)</f>
        <v>0</v>
      </c>
      <c r="R231" s="250">
        <f>SUM(R232:R323)</f>
        <v>0.28299999999999997</v>
      </c>
      <c r="T231" s="251">
        <f>SUM(T232:T323)</f>
        <v>0.1507</v>
      </c>
      <c r="AR231" s="54" t="s">
        <v>77</v>
      </c>
      <c r="AT231" s="252" t="s">
        <v>66</v>
      </c>
      <c r="AU231" s="252" t="s">
        <v>75</v>
      </c>
      <c r="AY231" s="54" t="s">
        <v>155</v>
      </c>
      <c r="BK231" s="253">
        <f>SUM(BK232:BK323)</f>
        <v>0</v>
      </c>
    </row>
    <row r="232" spans="2:65" s="204" customFormat="1" ht="16.5" customHeight="1" x14ac:dyDescent="0.2">
      <c r="B232" s="203"/>
      <c r="C232" s="57" t="s">
        <v>532</v>
      </c>
      <c r="D232" s="57" t="s">
        <v>157</v>
      </c>
      <c r="E232" s="58" t="s">
        <v>2244</v>
      </c>
      <c r="F232" s="59" t="s">
        <v>2245</v>
      </c>
      <c r="G232" s="60" t="s">
        <v>1296</v>
      </c>
      <c r="H232" s="61">
        <v>6</v>
      </c>
      <c r="I232" s="62"/>
      <c r="J232" s="61">
        <f>ROUND(I232*H232,2)</f>
        <v>0</v>
      </c>
      <c r="K232" s="59" t="s">
        <v>161</v>
      </c>
      <c r="L232" s="203"/>
      <c r="M232" s="255" t="s">
        <v>18</v>
      </c>
      <c r="N232" s="256" t="s">
        <v>38</v>
      </c>
      <c r="P232" s="257">
        <f>O232*H232</f>
        <v>0</v>
      </c>
      <c r="Q232" s="257">
        <v>0</v>
      </c>
      <c r="R232" s="257">
        <f>Q232*H232</f>
        <v>0</v>
      </c>
      <c r="S232" s="257">
        <v>1.9460000000000002E-2</v>
      </c>
      <c r="T232" s="63">
        <f>S232*H232</f>
        <v>0.11676</v>
      </c>
      <c r="AR232" s="258" t="s">
        <v>273</v>
      </c>
      <c r="AT232" s="258" t="s">
        <v>157</v>
      </c>
      <c r="AU232" s="258" t="s">
        <v>77</v>
      </c>
      <c r="AY232" s="200" t="s">
        <v>155</v>
      </c>
      <c r="BE232" s="259">
        <f>IF(N232="základní",J232,0)</f>
        <v>0</v>
      </c>
      <c r="BF232" s="259">
        <f>IF(N232="snížená",J232,0)</f>
        <v>0</v>
      </c>
      <c r="BG232" s="259">
        <f>IF(N232="zákl. přenesená",J232,0)</f>
        <v>0</v>
      </c>
      <c r="BH232" s="259">
        <f>IF(N232="sníž. přenesená",J232,0)</f>
        <v>0</v>
      </c>
      <c r="BI232" s="259">
        <f>IF(N232="nulová",J232,0)</f>
        <v>0</v>
      </c>
      <c r="BJ232" s="200" t="s">
        <v>75</v>
      </c>
      <c r="BK232" s="259">
        <f>ROUND(I232*H232,2)</f>
        <v>0</v>
      </c>
      <c r="BL232" s="200" t="s">
        <v>273</v>
      </c>
      <c r="BM232" s="258" t="s">
        <v>797</v>
      </c>
    </row>
    <row r="233" spans="2:65" s="204" customFormat="1" x14ac:dyDescent="0.2">
      <c r="B233" s="203"/>
      <c r="D233" s="64" t="s">
        <v>164</v>
      </c>
      <c r="F233" s="65" t="s">
        <v>2246</v>
      </c>
      <c r="I233" s="197"/>
      <c r="L233" s="203"/>
      <c r="M233" s="260"/>
      <c r="T233" s="213"/>
      <c r="AT233" s="200" t="s">
        <v>164</v>
      </c>
      <c r="AU233" s="200" t="s">
        <v>77</v>
      </c>
    </row>
    <row r="234" spans="2:65" s="204" customFormat="1" x14ac:dyDescent="0.2">
      <c r="B234" s="203"/>
      <c r="D234" s="66" t="s">
        <v>166</v>
      </c>
      <c r="F234" s="67" t="s">
        <v>2247</v>
      </c>
      <c r="I234" s="197"/>
      <c r="L234" s="203"/>
      <c r="M234" s="260"/>
      <c r="T234" s="213"/>
      <c r="AT234" s="200" t="s">
        <v>166</v>
      </c>
      <c r="AU234" s="200" t="s">
        <v>77</v>
      </c>
    </row>
    <row r="235" spans="2:65" s="204" customFormat="1" ht="24.2" customHeight="1" x14ac:dyDescent="0.2">
      <c r="B235" s="203"/>
      <c r="C235" s="57" t="s">
        <v>537</v>
      </c>
      <c r="D235" s="57" t="s">
        <v>157</v>
      </c>
      <c r="E235" s="58" t="s">
        <v>2248</v>
      </c>
      <c r="F235" s="59" t="s">
        <v>2249</v>
      </c>
      <c r="G235" s="60" t="s">
        <v>1296</v>
      </c>
      <c r="H235" s="61">
        <v>1</v>
      </c>
      <c r="I235" s="62"/>
      <c r="J235" s="61">
        <f>ROUND(I235*H235,2)</f>
        <v>0</v>
      </c>
      <c r="K235" s="59" t="s">
        <v>161</v>
      </c>
      <c r="L235" s="203"/>
      <c r="M235" s="255" t="s">
        <v>18</v>
      </c>
      <c r="N235" s="256" t="s">
        <v>38</v>
      </c>
      <c r="P235" s="257">
        <f>O235*H235</f>
        <v>0</v>
      </c>
      <c r="Q235" s="257">
        <v>0</v>
      </c>
      <c r="R235" s="257">
        <f>Q235*H235</f>
        <v>0</v>
      </c>
      <c r="S235" s="257">
        <v>1.7069999999999998E-2</v>
      </c>
      <c r="T235" s="63">
        <f>S235*H235</f>
        <v>1.7069999999999998E-2</v>
      </c>
      <c r="AR235" s="258" t="s">
        <v>273</v>
      </c>
      <c r="AT235" s="258" t="s">
        <v>157</v>
      </c>
      <c r="AU235" s="258" t="s">
        <v>77</v>
      </c>
      <c r="AY235" s="200" t="s">
        <v>155</v>
      </c>
      <c r="BE235" s="259">
        <f>IF(N235="základní",J235,0)</f>
        <v>0</v>
      </c>
      <c r="BF235" s="259">
        <f>IF(N235="snížená",J235,0)</f>
        <v>0</v>
      </c>
      <c r="BG235" s="259">
        <f>IF(N235="zákl. přenesená",J235,0)</f>
        <v>0</v>
      </c>
      <c r="BH235" s="259">
        <f>IF(N235="sníž. přenesená",J235,0)</f>
        <v>0</v>
      </c>
      <c r="BI235" s="259">
        <f>IF(N235="nulová",J235,0)</f>
        <v>0</v>
      </c>
      <c r="BJ235" s="200" t="s">
        <v>75</v>
      </c>
      <c r="BK235" s="259">
        <f>ROUND(I235*H235,2)</f>
        <v>0</v>
      </c>
      <c r="BL235" s="200" t="s">
        <v>273</v>
      </c>
      <c r="BM235" s="258" t="s">
        <v>865</v>
      </c>
    </row>
    <row r="236" spans="2:65" s="204" customFormat="1" x14ac:dyDescent="0.2">
      <c r="B236" s="203"/>
      <c r="D236" s="64" t="s">
        <v>164</v>
      </c>
      <c r="F236" s="65" t="s">
        <v>2250</v>
      </c>
      <c r="I236" s="197"/>
      <c r="L236" s="203"/>
      <c r="M236" s="260"/>
      <c r="T236" s="213"/>
      <c r="AT236" s="200" t="s">
        <v>164</v>
      </c>
      <c r="AU236" s="200" t="s">
        <v>77</v>
      </c>
    </row>
    <row r="237" spans="2:65" s="204" customFormat="1" x14ac:dyDescent="0.2">
      <c r="B237" s="203"/>
      <c r="D237" s="66" t="s">
        <v>166</v>
      </c>
      <c r="F237" s="67" t="s">
        <v>2251</v>
      </c>
      <c r="I237" s="197"/>
      <c r="L237" s="203"/>
      <c r="M237" s="260"/>
      <c r="T237" s="213"/>
      <c r="AT237" s="200" t="s">
        <v>166</v>
      </c>
      <c r="AU237" s="200" t="s">
        <v>77</v>
      </c>
    </row>
    <row r="238" spans="2:65" s="204" customFormat="1" ht="16.5" customHeight="1" x14ac:dyDescent="0.2">
      <c r="B238" s="203"/>
      <c r="C238" s="57" t="s">
        <v>547</v>
      </c>
      <c r="D238" s="57" t="s">
        <v>157</v>
      </c>
      <c r="E238" s="58" t="s">
        <v>2252</v>
      </c>
      <c r="F238" s="59" t="s">
        <v>2253</v>
      </c>
      <c r="G238" s="60" t="s">
        <v>1296</v>
      </c>
      <c r="H238" s="61">
        <v>7</v>
      </c>
      <c r="I238" s="62"/>
      <c r="J238" s="61">
        <f>ROUND(I238*H238,2)</f>
        <v>0</v>
      </c>
      <c r="K238" s="59" t="s">
        <v>161</v>
      </c>
      <c r="L238" s="203"/>
      <c r="M238" s="255" t="s">
        <v>18</v>
      </c>
      <c r="N238" s="256" t="s">
        <v>38</v>
      </c>
      <c r="P238" s="257">
        <f>O238*H238</f>
        <v>0</v>
      </c>
      <c r="Q238" s="257">
        <v>0</v>
      </c>
      <c r="R238" s="257">
        <f>Q238*H238</f>
        <v>0</v>
      </c>
      <c r="S238" s="257">
        <v>1.56E-3</v>
      </c>
      <c r="T238" s="63">
        <f>S238*H238</f>
        <v>1.0919999999999999E-2</v>
      </c>
      <c r="AR238" s="258" t="s">
        <v>273</v>
      </c>
      <c r="AT238" s="258" t="s">
        <v>157</v>
      </c>
      <c r="AU238" s="258" t="s">
        <v>77</v>
      </c>
      <c r="AY238" s="200" t="s">
        <v>155</v>
      </c>
      <c r="BE238" s="259">
        <f>IF(N238="základní",J238,0)</f>
        <v>0</v>
      </c>
      <c r="BF238" s="259">
        <f>IF(N238="snížená",J238,0)</f>
        <v>0</v>
      </c>
      <c r="BG238" s="259">
        <f>IF(N238="zákl. přenesená",J238,0)</f>
        <v>0</v>
      </c>
      <c r="BH238" s="259">
        <f>IF(N238="sníž. přenesená",J238,0)</f>
        <v>0</v>
      </c>
      <c r="BI238" s="259">
        <f>IF(N238="nulová",J238,0)</f>
        <v>0</v>
      </c>
      <c r="BJ238" s="200" t="s">
        <v>75</v>
      </c>
      <c r="BK238" s="259">
        <f>ROUND(I238*H238,2)</f>
        <v>0</v>
      </c>
      <c r="BL238" s="200" t="s">
        <v>273</v>
      </c>
      <c r="BM238" s="258" t="s">
        <v>878</v>
      </c>
    </row>
    <row r="239" spans="2:65" s="204" customFormat="1" x14ac:dyDescent="0.2">
      <c r="B239" s="203"/>
      <c r="D239" s="64" t="s">
        <v>164</v>
      </c>
      <c r="F239" s="65" t="s">
        <v>2254</v>
      </c>
      <c r="I239" s="197"/>
      <c r="L239" s="203"/>
      <c r="M239" s="260"/>
      <c r="T239" s="213"/>
      <c r="AT239" s="200" t="s">
        <v>164</v>
      </c>
      <c r="AU239" s="200" t="s">
        <v>77</v>
      </c>
    </row>
    <row r="240" spans="2:65" s="204" customFormat="1" x14ac:dyDescent="0.2">
      <c r="B240" s="203"/>
      <c r="D240" s="66" t="s">
        <v>166</v>
      </c>
      <c r="F240" s="67" t="s">
        <v>2255</v>
      </c>
      <c r="I240" s="197"/>
      <c r="L240" s="203"/>
      <c r="M240" s="260"/>
      <c r="T240" s="213"/>
      <c r="AT240" s="200" t="s">
        <v>166</v>
      </c>
      <c r="AU240" s="200" t="s">
        <v>77</v>
      </c>
    </row>
    <row r="241" spans="2:65" s="204" customFormat="1" ht="16.5" customHeight="1" x14ac:dyDescent="0.2">
      <c r="B241" s="203"/>
      <c r="C241" s="57" t="s">
        <v>555</v>
      </c>
      <c r="D241" s="57" t="s">
        <v>157</v>
      </c>
      <c r="E241" s="58" t="s">
        <v>2256</v>
      </c>
      <c r="F241" s="59" t="s">
        <v>2257</v>
      </c>
      <c r="G241" s="60" t="s">
        <v>322</v>
      </c>
      <c r="H241" s="61">
        <v>7</v>
      </c>
      <c r="I241" s="62"/>
      <c r="J241" s="61">
        <f>ROUND(I241*H241,2)</f>
        <v>0</v>
      </c>
      <c r="K241" s="59" t="s">
        <v>161</v>
      </c>
      <c r="L241" s="203"/>
      <c r="M241" s="255" t="s">
        <v>18</v>
      </c>
      <c r="N241" s="256" t="s">
        <v>38</v>
      </c>
      <c r="P241" s="257">
        <f>O241*H241</f>
        <v>0</v>
      </c>
      <c r="Q241" s="257">
        <v>0</v>
      </c>
      <c r="R241" s="257">
        <f>Q241*H241</f>
        <v>0</v>
      </c>
      <c r="S241" s="257">
        <v>8.4999999999999995E-4</v>
      </c>
      <c r="T241" s="63">
        <f>S241*H241</f>
        <v>5.9499999999999996E-3</v>
      </c>
      <c r="AR241" s="258" t="s">
        <v>273</v>
      </c>
      <c r="AT241" s="258" t="s">
        <v>157</v>
      </c>
      <c r="AU241" s="258" t="s">
        <v>77</v>
      </c>
      <c r="AY241" s="200" t="s">
        <v>155</v>
      </c>
      <c r="BE241" s="259">
        <f>IF(N241="základní",J241,0)</f>
        <v>0</v>
      </c>
      <c r="BF241" s="259">
        <f>IF(N241="snížená",J241,0)</f>
        <v>0</v>
      </c>
      <c r="BG241" s="259">
        <f>IF(N241="zákl. přenesená",J241,0)</f>
        <v>0</v>
      </c>
      <c r="BH241" s="259">
        <f>IF(N241="sníž. přenesená",J241,0)</f>
        <v>0</v>
      </c>
      <c r="BI241" s="259">
        <f>IF(N241="nulová",J241,0)</f>
        <v>0</v>
      </c>
      <c r="BJ241" s="200" t="s">
        <v>75</v>
      </c>
      <c r="BK241" s="259">
        <f>ROUND(I241*H241,2)</f>
        <v>0</v>
      </c>
      <c r="BL241" s="200" t="s">
        <v>273</v>
      </c>
      <c r="BM241" s="258" t="s">
        <v>895</v>
      </c>
    </row>
    <row r="242" spans="2:65" s="204" customFormat="1" ht="19.5" x14ac:dyDescent="0.2">
      <c r="B242" s="203"/>
      <c r="D242" s="64" t="s">
        <v>164</v>
      </c>
      <c r="F242" s="65" t="s">
        <v>2258</v>
      </c>
      <c r="I242" s="197"/>
      <c r="L242" s="203"/>
      <c r="M242" s="260"/>
      <c r="T242" s="213"/>
      <c r="AT242" s="200" t="s">
        <v>164</v>
      </c>
      <c r="AU242" s="200" t="s">
        <v>77</v>
      </c>
    </row>
    <row r="243" spans="2:65" s="204" customFormat="1" x14ac:dyDescent="0.2">
      <c r="B243" s="203"/>
      <c r="D243" s="66" t="s">
        <v>166</v>
      </c>
      <c r="F243" s="67" t="s">
        <v>2259</v>
      </c>
      <c r="I243" s="197"/>
      <c r="L243" s="203"/>
      <c r="M243" s="260"/>
      <c r="T243" s="213"/>
      <c r="AT243" s="200" t="s">
        <v>166</v>
      </c>
      <c r="AU243" s="200" t="s">
        <v>77</v>
      </c>
    </row>
    <row r="244" spans="2:65" s="204" customFormat="1" ht="33" customHeight="1" x14ac:dyDescent="0.2">
      <c r="B244" s="203"/>
      <c r="C244" s="57" t="s">
        <v>561</v>
      </c>
      <c r="D244" s="57" t="s">
        <v>157</v>
      </c>
      <c r="E244" s="58" t="s">
        <v>2260</v>
      </c>
      <c r="F244" s="59" t="s">
        <v>2261</v>
      </c>
      <c r="G244" s="60" t="s">
        <v>209</v>
      </c>
      <c r="H244" s="61">
        <v>0.15</v>
      </c>
      <c r="I244" s="62"/>
      <c r="J244" s="61">
        <f>ROUND(I244*H244,2)</f>
        <v>0</v>
      </c>
      <c r="K244" s="59" t="s">
        <v>161</v>
      </c>
      <c r="L244" s="203"/>
      <c r="M244" s="255" t="s">
        <v>18</v>
      </c>
      <c r="N244" s="256" t="s">
        <v>38</v>
      </c>
      <c r="P244" s="257">
        <f>O244*H244</f>
        <v>0</v>
      </c>
      <c r="Q244" s="257">
        <v>0</v>
      </c>
      <c r="R244" s="257">
        <f>Q244*H244</f>
        <v>0</v>
      </c>
      <c r="S244" s="257">
        <v>0</v>
      </c>
      <c r="T244" s="63">
        <f>S244*H244</f>
        <v>0</v>
      </c>
      <c r="AR244" s="258" t="s">
        <v>273</v>
      </c>
      <c r="AT244" s="258" t="s">
        <v>157</v>
      </c>
      <c r="AU244" s="258" t="s">
        <v>77</v>
      </c>
      <c r="AY244" s="200" t="s">
        <v>155</v>
      </c>
      <c r="BE244" s="259">
        <f>IF(N244="základní",J244,0)</f>
        <v>0</v>
      </c>
      <c r="BF244" s="259">
        <f>IF(N244="snížená",J244,0)</f>
        <v>0</v>
      </c>
      <c r="BG244" s="259">
        <f>IF(N244="zákl. přenesená",J244,0)</f>
        <v>0</v>
      </c>
      <c r="BH244" s="259">
        <f>IF(N244="sníž. přenesená",J244,0)</f>
        <v>0</v>
      </c>
      <c r="BI244" s="259">
        <f>IF(N244="nulová",J244,0)</f>
        <v>0</v>
      </c>
      <c r="BJ244" s="200" t="s">
        <v>75</v>
      </c>
      <c r="BK244" s="259">
        <f>ROUND(I244*H244,2)</f>
        <v>0</v>
      </c>
      <c r="BL244" s="200" t="s">
        <v>273</v>
      </c>
      <c r="BM244" s="258" t="s">
        <v>915</v>
      </c>
    </row>
    <row r="245" spans="2:65" s="204" customFormat="1" ht="29.25" x14ac:dyDescent="0.2">
      <c r="B245" s="203"/>
      <c r="D245" s="64" t="s">
        <v>164</v>
      </c>
      <c r="F245" s="65" t="s">
        <v>2262</v>
      </c>
      <c r="I245" s="197"/>
      <c r="L245" s="203"/>
      <c r="M245" s="260"/>
      <c r="T245" s="213"/>
      <c r="AT245" s="200" t="s">
        <v>164</v>
      </c>
      <c r="AU245" s="200" t="s">
        <v>77</v>
      </c>
    </row>
    <row r="246" spans="2:65" s="204" customFormat="1" x14ac:dyDescent="0.2">
      <c r="B246" s="203"/>
      <c r="D246" s="66" t="s">
        <v>166</v>
      </c>
      <c r="F246" s="67" t="s">
        <v>2263</v>
      </c>
      <c r="I246" s="197"/>
      <c r="L246" s="203"/>
      <c r="M246" s="260"/>
      <c r="T246" s="213"/>
      <c r="AT246" s="200" t="s">
        <v>166</v>
      </c>
      <c r="AU246" s="200" t="s">
        <v>77</v>
      </c>
    </row>
    <row r="247" spans="2:65" s="204" customFormat="1" ht="24.2" customHeight="1" x14ac:dyDescent="0.2">
      <c r="B247" s="203"/>
      <c r="C247" s="57" t="s">
        <v>567</v>
      </c>
      <c r="D247" s="57" t="s">
        <v>157</v>
      </c>
      <c r="E247" s="58" t="s">
        <v>2264</v>
      </c>
      <c r="F247" s="59" t="s">
        <v>2265</v>
      </c>
      <c r="G247" s="60" t="s">
        <v>1296</v>
      </c>
      <c r="H247" s="61">
        <v>3</v>
      </c>
      <c r="I247" s="62"/>
      <c r="J247" s="61">
        <f>ROUND(I247*H247,2)</f>
        <v>0</v>
      </c>
      <c r="K247" s="59" t="s">
        <v>161</v>
      </c>
      <c r="L247" s="203"/>
      <c r="M247" s="255" t="s">
        <v>18</v>
      </c>
      <c r="N247" s="256" t="s">
        <v>38</v>
      </c>
      <c r="P247" s="257">
        <f>O247*H247</f>
        <v>0</v>
      </c>
      <c r="Q247" s="257">
        <v>3.9910000000000001E-2</v>
      </c>
      <c r="R247" s="257">
        <f>Q247*H247</f>
        <v>0.11973</v>
      </c>
      <c r="S247" s="257">
        <v>0</v>
      </c>
      <c r="T247" s="63">
        <f>S247*H247</f>
        <v>0</v>
      </c>
      <c r="AR247" s="258" t="s">
        <v>273</v>
      </c>
      <c r="AT247" s="258" t="s">
        <v>157</v>
      </c>
      <c r="AU247" s="258" t="s">
        <v>77</v>
      </c>
      <c r="AY247" s="200" t="s">
        <v>155</v>
      </c>
      <c r="BE247" s="259">
        <f>IF(N247="základní",J247,0)</f>
        <v>0</v>
      </c>
      <c r="BF247" s="259">
        <f>IF(N247="snížená",J247,0)</f>
        <v>0</v>
      </c>
      <c r="BG247" s="259">
        <f>IF(N247="zákl. přenesená",J247,0)</f>
        <v>0</v>
      </c>
      <c r="BH247" s="259">
        <f>IF(N247="sníž. přenesená",J247,0)</f>
        <v>0</v>
      </c>
      <c r="BI247" s="259">
        <f>IF(N247="nulová",J247,0)</f>
        <v>0</v>
      </c>
      <c r="BJ247" s="200" t="s">
        <v>75</v>
      </c>
      <c r="BK247" s="259">
        <f>ROUND(I247*H247,2)</f>
        <v>0</v>
      </c>
      <c r="BL247" s="200" t="s">
        <v>273</v>
      </c>
      <c r="BM247" s="258" t="s">
        <v>931</v>
      </c>
    </row>
    <row r="248" spans="2:65" s="204" customFormat="1" ht="19.5" x14ac:dyDescent="0.2">
      <c r="B248" s="203"/>
      <c r="D248" s="64" t="s">
        <v>164</v>
      </c>
      <c r="F248" s="65" t="s">
        <v>2266</v>
      </c>
      <c r="I248" s="197"/>
      <c r="L248" s="203"/>
      <c r="M248" s="260"/>
      <c r="T248" s="213"/>
      <c r="AT248" s="200" t="s">
        <v>164</v>
      </c>
      <c r="AU248" s="200" t="s">
        <v>77</v>
      </c>
    </row>
    <row r="249" spans="2:65" s="204" customFormat="1" x14ac:dyDescent="0.2">
      <c r="B249" s="203"/>
      <c r="D249" s="66" t="s">
        <v>166</v>
      </c>
      <c r="F249" s="67" t="s">
        <v>2267</v>
      </c>
      <c r="I249" s="197"/>
      <c r="L249" s="203"/>
      <c r="M249" s="260"/>
      <c r="T249" s="213"/>
      <c r="AT249" s="200" t="s">
        <v>166</v>
      </c>
      <c r="AU249" s="200" t="s">
        <v>77</v>
      </c>
    </row>
    <row r="250" spans="2:65" s="204" customFormat="1" ht="16.5" customHeight="1" x14ac:dyDescent="0.2">
      <c r="B250" s="203"/>
      <c r="C250" s="57" t="s">
        <v>574</v>
      </c>
      <c r="D250" s="57" t="s">
        <v>157</v>
      </c>
      <c r="E250" s="58" t="s">
        <v>2268</v>
      </c>
      <c r="F250" s="59" t="s">
        <v>2269</v>
      </c>
      <c r="G250" s="60" t="s">
        <v>322</v>
      </c>
      <c r="H250" s="61">
        <v>12</v>
      </c>
      <c r="I250" s="62"/>
      <c r="J250" s="61">
        <f>ROUND(I250*H250,2)</f>
        <v>0</v>
      </c>
      <c r="K250" s="59" t="s">
        <v>161</v>
      </c>
      <c r="L250" s="203"/>
      <c r="M250" s="255" t="s">
        <v>18</v>
      </c>
      <c r="N250" s="256" t="s">
        <v>38</v>
      </c>
      <c r="P250" s="257">
        <f>O250*H250</f>
        <v>0</v>
      </c>
      <c r="Q250" s="257">
        <v>0</v>
      </c>
      <c r="R250" s="257">
        <f>Q250*H250</f>
        <v>0</v>
      </c>
      <c r="S250" s="257">
        <v>0</v>
      </c>
      <c r="T250" s="63">
        <f>S250*H250</f>
        <v>0</v>
      </c>
      <c r="AR250" s="258" t="s">
        <v>273</v>
      </c>
      <c r="AT250" s="258" t="s">
        <v>157</v>
      </c>
      <c r="AU250" s="258" t="s">
        <v>77</v>
      </c>
      <c r="AY250" s="200" t="s">
        <v>155</v>
      </c>
      <c r="BE250" s="259">
        <f>IF(N250="základní",J250,0)</f>
        <v>0</v>
      </c>
      <c r="BF250" s="259">
        <f>IF(N250="snížená",J250,0)</f>
        <v>0</v>
      </c>
      <c r="BG250" s="259">
        <f>IF(N250="zákl. přenesená",J250,0)</f>
        <v>0</v>
      </c>
      <c r="BH250" s="259">
        <f>IF(N250="sníž. přenesená",J250,0)</f>
        <v>0</v>
      </c>
      <c r="BI250" s="259">
        <f>IF(N250="nulová",J250,0)</f>
        <v>0</v>
      </c>
      <c r="BJ250" s="200" t="s">
        <v>75</v>
      </c>
      <c r="BK250" s="259">
        <f>ROUND(I250*H250,2)</f>
        <v>0</v>
      </c>
      <c r="BL250" s="200" t="s">
        <v>273</v>
      </c>
      <c r="BM250" s="258" t="s">
        <v>943</v>
      </c>
    </row>
    <row r="251" spans="2:65" s="204" customFormat="1" ht="19.5" x14ac:dyDescent="0.2">
      <c r="B251" s="203"/>
      <c r="D251" s="64" t="s">
        <v>164</v>
      </c>
      <c r="F251" s="65" t="s">
        <v>2270</v>
      </c>
      <c r="I251" s="197"/>
      <c r="L251" s="203"/>
      <c r="M251" s="260"/>
      <c r="T251" s="213"/>
      <c r="AT251" s="200" t="s">
        <v>164</v>
      </c>
      <c r="AU251" s="200" t="s">
        <v>77</v>
      </c>
    </row>
    <row r="252" spans="2:65" s="204" customFormat="1" x14ac:dyDescent="0.2">
      <c r="B252" s="203"/>
      <c r="D252" s="66" t="s">
        <v>166</v>
      </c>
      <c r="F252" s="67" t="s">
        <v>2271</v>
      </c>
      <c r="I252" s="197"/>
      <c r="L252" s="203"/>
      <c r="M252" s="260"/>
      <c r="T252" s="213"/>
      <c r="AT252" s="200" t="s">
        <v>166</v>
      </c>
      <c r="AU252" s="200" t="s">
        <v>77</v>
      </c>
    </row>
    <row r="253" spans="2:65" s="76" customFormat="1" x14ac:dyDescent="0.2">
      <c r="B253" s="75"/>
      <c r="D253" s="64" t="s">
        <v>168</v>
      </c>
      <c r="E253" s="77" t="s">
        <v>18</v>
      </c>
      <c r="F253" s="78" t="s">
        <v>2272</v>
      </c>
      <c r="H253" s="79">
        <v>12</v>
      </c>
      <c r="I253" s="80"/>
      <c r="L253" s="75"/>
      <c r="M253" s="81"/>
      <c r="T253" s="82"/>
      <c r="AT253" s="77" t="s">
        <v>168</v>
      </c>
      <c r="AU253" s="77" t="s">
        <v>77</v>
      </c>
      <c r="AV253" s="76" t="s">
        <v>77</v>
      </c>
      <c r="AW253" s="76" t="s">
        <v>29</v>
      </c>
      <c r="AX253" s="76" t="s">
        <v>67</v>
      </c>
      <c r="AY253" s="77" t="s">
        <v>155</v>
      </c>
    </row>
    <row r="254" spans="2:65" s="84" customFormat="1" x14ac:dyDescent="0.2">
      <c r="B254" s="83"/>
      <c r="D254" s="64" t="s">
        <v>168</v>
      </c>
      <c r="E254" s="85" t="s">
        <v>18</v>
      </c>
      <c r="F254" s="86" t="s">
        <v>297</v>
      </c>
      <c r="H254" s="87">
        <v>12</v>
      </c>
      <c r="I254" s="88"/>
      <c r="L254" s="83"/>
      <c r="M254" s="89"/>
      <c r="T254" s="90"/>
      <c r="AT254" s="85" t="s">
        <v>168</v>
      </c>
      <c r="AU254" s="85" t="s">
        <v>77</v>
      </c>
      <c r="AV254" s="84" t="s">
        <v>162</v>
      </c>
      <c r="AW254" s="84" t="s">
        <v>29</v>
      </c>
      <c r="AX254" s="84" t="s">
        <v>75</v>
      </c>
      <c r="AY254" s="85" t="s">
        <v>155</v>
      </c>
    </row>
    <row r="255" spans="2:65" s="204" customFormat="1" ht="16.5" customHeight="1" x14ac:dyDescent="0.2">
      <c r="B255" s="203"/>
      <c r="C255" s="91" t="s">
        <v>579</v>
      </c>
      <c r="D255" s="91" t="s">
        <v>487</v>
      </c>
      <c r="E255" s="92" t="s">
        <v>2273</v>
      </c>
      <c r="F255" s="93" t="s">
        <v>2274</v>
      </c>
      <c r="G255" s="94" t="s">
        <v>2275</v>
      </c>
      <c r="H255" s="95">
        <v>3</v>
      </c>
      <c r="I255" s="96"/>
      <c r="J255" s="95">
        <f>ROUND(I255*H255,2)</f>
        <v>0</v>
      </c>
      <c r="K255" s="93" t="s">
        <v>18</v>
      </c>
      <c r="L255" s="261"/>
      <c r="M255" s="262" t="s">
        <v>18</v>
      </c>
      <c r="N255" s="263" t="s">
        <v>38</v>
      </c>
      <c r="P255" s="257">
        <f>O255*H255</f>
        <v>0</v>
      </c>
      <c r="Q255" s="257">
        <v>0</v>
      </c>
      <c r="R255" s="257">
        <f>Q255*H255</f>
        <v>0</v>
      </c>
      <c r="S255" s="257">
        <v>0</v>
      </c>
      <c r="T255" s="63">
        <f>S255*H255</f>
        <v>0</v>
      </c>
      <c r="AR255" s="258" t="s">
        <v>413</v>
      </c>
      <c r="AT255" s="258" t="s">
        <v>487</v>
      </c>
      <c r="AU255" s="258" t="s">
        <v>77</v>
      </c>
      <c r="AY255" s="200" t="s">
        <v>155</v>
      </c>
      <c r="BE255" s="259">
        <f>IF(N255="základní",J255,0)</f>
        <v>0</v>
      </c>
      <c r="BF255" s="259">
        <f>IF(N255="snížená",J255,0)</f>
        <v>0</v>
      </c>
      <c r="BG255" s="259">
        <f>IF(N255="zákl. přenesená",J255,0)</f>
        <v>0</v>
      </c>
      <c r="BH255" s="259">
        <f>IF(N255="sníž. přenesená",J255,0)</f>
        <v>0</v>
      </c>
      <c r="BI255" s="259">
        <f>IF(N255="nulová",J255,0)</f>
        <v>0</v>
      </c>
      <c r="BJ255" s="200" t="s">
        <v>75</v>
      </c>
      <c r="BK255" s="259">
        <f>ROUND(I255*H255,2)</f>
        <v>0</v>
      </c>
      <c r="BL255" s="200" t="s">
        <v>273</v>
      </c>
      <c r="BM255" s="258" t="s">
        <v>960</v>
      </c>
    </row>
    <row r="256" spans="2:65" s="204" customFormat="1" x14ac:dyDescent="0.2">
      <c r="B256" s="203"/>
      <c r="D256" s="64" t="s">
        <v>164</v>
      </c>
      <c r="F256" s="65" t="s">
        <v>2274</v>
      </c>
      <c r="I256" s="197"/>
      <c r="L256" s="203"/>
      <c r="M256" s="260"/>
      <c r="T256" s="213"/>
      <c r="AT256" s="200" t="s">
        <v>164</v>
      </c>
      <c r="AU256" s="200" t="s">
        <v>77</v>
      </c>
    </row>
    <row r="257" spans="2:65" s="204" customFormat="1" ht="16.5" customHeight="1" x14ac:dyDescent="0.2">
      <c r="B257" s="203"/>
      <c r="C257" s="91" t="s">
        <v>589</v>
      </c>
      <c r="D257" s="91" t="s">
        <v>487</v>
      </c>
      <c r="E257" s="92" t="s">
        <v>2276</v>
      </c>
      <c r="F257" s="93" t="s">
        <v>2277</v>
      </c>
      <c r="G257" s="94" t="s">
        <v>2275</v>
      </c>
      <c r="H257" s="95">
        <v>3</v>
      </c>
      <c r="I257" s="96"/>
      <c r="J257" s="95">
        <f>ROUND(I257*H257,2)</f>
        <v>0</v>
      </c>
      <c r="K257" s="93" t="s">
        <v>18</v>
      </c>
      <c r="L257" s="261"/>
      <c r="M257" s="262" t="s">
        <v>18</v>
      </c>
      <c r="N257" s="263" t="s">
        <v>38</v>
      </c>
      <c r="P257" s="257">
        <f>O257*H257</f>
        <v>0</v>
      </c>
      <c r="Q257" s="257">
        <v>0</v>
      </c>
      <c r="R257" s="257">
        <f>Q257*H257</f>
        <v>0</v>
      </c>
      <c r="S257" s="257">
        <v>0</v>
      </c>
      <c r="T257" s="63">
        <f>S257*H257</f>
        <v>0</v>
      </c>
      <c r="AR257" s="258" t="s">
        <v>413</v>
      </c>
      <c r="AT257" s="258" t="s">
        <v>487</v>
      </c>
      <c r="AU257" s="258" t="s">
        <v>77</v>
      </c>
      <c r="AY257" s="200" t="s">
        <v>155</v>
      </c>
      <c r="BE257" s="259">
        <f>IF(N257="základní",J257,0)</f>
        <v>0</v>
      </c>
      <c r="BF257" s="259">
        <f>IF(N257="snížená",J257,0)</f>
        <v>0</v>
      </c>
      <c r="BG257" s="259">
        <f>IF(N257="zákl. přenesená",J257,0)</f>
        <v>0</v>
      </c>
      <c r="BH257" s="259">
        <f>IF(N257="sníž. přenesená",J257,0)</f>
        <v>0</v>
      </c>
      <c r="BI257" s="259">
        <f>IF(N257="nulová",J257,0)</f>
        <v>0</v>
      </c>
      <c r="BJ257" s="200" t="s">
        <v>75</v>
      </c>
      <c r="BK257" s="259">
        <f>ROUND(I257*H257,2)</f>
        <v>0</v>
      </c>
      <c r="BL257" s="200" t="s">
        <v>273</v>
      </c>
      <c r="BM257" s="258" t="s">
        <v>976</v>
      </c>
    </row>
    <row r="258" spans="2:65" s="204" customFormat="1" x14ac:dyDescent="0.2">
      <c r="B258" s="203"/>
      <c r="D258" s="64" t="s">
        <v>164</v>
      </c>
      <c r="F258" s="65" t="s">
        <v>2277</v>
      </c>
      <c r="I258" s="197"/>
      <c r="L258" s="203"/>
      <c r="M258" s="260"/>
      <c r="T258" s="213"/>
      <c r="AT258" s="200" t="s">
        <v>164</v>
      </c>
      <c r="AU258" s="200" t="s">
        <v>77</v>
      </c>
    </row>
    <row r="259" spans="2:65" s="204" customFormat="1" ht="19.5" x14ac:dyDescent="0.2">
      <c r="B259" s="203"/>
      <c r="D259" s="64" t="s">
        <v>1120</v>
      </c>
      <c r="F259" s="98" t="s">
        <v>2278</v>
      </c>
      <c r="I259" s="197"/>
      <c r="L259" s="203"/>
      <c r="M259" s="260"/>
      <c r="T259" s="213"/>
      <c r="AT259" s="200" t="s">
        <v>1120</v>
      </c>
      <c r="AU259" s="200" t="s">
        <v>77</v>
      </c>
    </row>
    <row r="260" spans="2:65" s="204" customFormat="1" ht="21.75" customHeight="1" x14ac:dyDescent="0.2">
      <c r="B260" s="203"/>
      <c r="C260" s="57" t="s">
        <v>594</v>
      </c>
      <c r="D260" s="57" t="s">
        <v>157</v>
      </c>
      <c r="E260" s="58" t="s">
        <v>2279</v>
      </c>
      <c r="F260" s="59" t="s">
        <v>2280</v>
      </c>
      <c r="G260" s="60" t="s">
        <v>1296</v>
      </c>
      <c r="H260" s="61">
        <v>6</v>
      </c>
      <c r="I260" s="62"/>
      <c r="J260" s="61">
        <f>ROUND(I260*H260,2)</f>
        <v>0</v>
      </c>
      <c r="K260" s="59" t="s">
        <v>161</v>
      </c>
      <c r="L260" s="203"/>
      <c r="M260" s="255" t="s">
        <v>18</v>
      </c>
      <c r="N260" s="256" t="s">
        <v>38</v>
      </c>
      <c r="P260" s="257">
        <f>O260*H260</f>
        <v>0</v>
      </c>
      <c r="Q260" s="257">
        <v>1.73E-3</v>
      </c>
      <c r="R260" s="257">
        <f>Q260*H260</f>
        <v>1.038E-2</v>
      </c>
      <c r="S260" s="257">
        <v>0</v>
      </c>
      <c r="T260" s="63">
        <f>S260*H260</f>
        <v>0</v>
      </c>
      <c r="AR260" s="258" t="s">
        <v>273</v>
      </c>
      <c r="AT260" s="258" t="s">
        <v>157</v>
      </c>
      <c r="AU260" s="258" t="s">
        <v>77</v>
      </c>
      <c r="AY260" s="200" t="s">
        <v>155</v>
      </c>
      <c r="BE260" s="259">
        <f>IF(N260="základní",J260,0)</f>
        <v>0</v>
      </c>
      <c r="BF260" s="259">
        <f>IF(N260="snížená",J260,0)</f>
        <v>0</v>
      </c>
      <c r="BG260" s="259">
        <f>IF(N260="zákl. přenesená",J260,0)</f>
        <v>0</v>
      </c>
      <c r="BH260" s="259">
        <f>IF(N260="sníž. přenesená",J260,0)</f>
        <v>0</v>
      </c>
      <c r="BI260" s="259">
        <f>IF(N260="nulová",J260,0)</f>
        <v>0</v>
      </c>
      <c r="BJ260" s="200" t="s">
        <v>75</v>
      </c>
      <c r="BK260" s="259">
        <f>ROUND(I260*H260,2)</f>
        <v>0</v>
      </c>
      <c r="BL260" s="200" t="s">
        <v>273</v>
      </c>
      <c r="BM260" s="258" t="s">
        <v>992</v>
      </c>
    </row>
    <row r="261" spans="2:65" s="204" customFormat="1" x14ac:dyDescent="0.2">
      <c r="B261" s="203"/>
      <c r="D261" s="64" t="s">
        <v>164</v>
      </c>
      <c r="F261" s="65" t="s">
        <v>2281</v>
      </c>
      <c r="I261" s="197"/>
      <c r="L261" s="203"/>
      <c r="M261" s="260"/>
      <c r="T261" s="213"/>
      <c r="AT261" s="200" t="s">
        <v>164</v>
      </c>
      <c r="AU261" s="200" t="s">
        <v>77</v>
      </c>
    </row>
    <row r="262" spans="2:65" s="204" customFormat="1" x14ac:dyDescent="0.2">
      <c r="B262" s="203"/>
      <c r="D262" s="66" t="s">
        <v>166</v>
      </c>
      <c r="F262" s="67" t="s">
        <v>2282</v>
      </c>
      <c r="I262" s="197"/>
      <c r="L262" s="203"/>
      <c r="M262" s="260"/>
      <c r="T262" s="213"/>
      <c r="AT262" s="200" t="s">
        <v>166</v>
      </c>
      <c r="AU262" s="200" t="s">
        <v>77</v>
      </c>
    </row>
    <row r="263" spans="2:65" s="204" customFormat="1" ht="24.2" customHeight="1" x14ac:dyDescent="0.2">
      <c r="B263" s="203"/>
      <c r="C263" s="91" t="s">
        <v>599</v>
      </c>
      <c r="D263" s="91" t="s">
        <v>487</v>
      </c>
      <c r="E263" s="92" t="s">
        <v>2283</v>
      </c>
      <c r="F263" s="93" t="s">
        <v>2284</v>
      </c>
      <c r="G263" s="94" t="s">
        <v>322</v>
      </c>
      <c r="H263" s="95">
        <v>3</v>
      </c>
      <c r="I263" s="96"/>
      <c r="J263" s="95">
        <f>ROUND(I263*H263,2)</f>
        <v>0</v>
      </c>
      <c r="K263" s="93" t="s">
        <v>161</v>
      </c>
      <c r="L263" s="261"/>
      <c r="M263" s="262" t="s">
        <v>18</v>
      </c>
      <c r="N263" s="263" t="s">
        <v>38</v>
      </c>
      <c r="P263" s="257">
        <f>O263*H263</f>
        <v>0</v>
      </c>
      <c r="Q263" s="257">
        <v>1.7600000000000001E-2</v>
      </c>
      <c r="R263" s="257">
        <f>Q263*H263</f>
        <v>5.28E-2</v>
      </c>
      <c r="S263" s="257">
        <v>0</v>
      </c>
      <c r="T263" s="63">
        <f>S263*H263</f>
        <v>0</v>
      </c>
      <c r="AR263" s="258" t="s">
        <v>413</v>
      </c>
      <c r="AT263" s="258" t="s">
        <v>487</v>
      </c>
      <c r="AU263" s="258" t="s">
        <v>77</v>
      </c>
      <c r="AY263" s="200" t="s">
        <v>155</v>
      </c>
      <c r="BE263" s="259">
        <f>IF(N263="základní",J263,0)</f>
        <v>0</v>
      </c>
      <c r="BF263" s="259">
        <f>IF(N263="snížená",J263,0)</f>
        <v>0</v>
      </c>
      <c r="BG263" s="259">
        <f>IF(N263="zákl. přenesená",J263,0)</f>
        <v>0</v>
      </c>
      <c r="BH263" s="259">
        <f>IF(N263="sníž. přenesená",J263,0)</f>
        <v>0</v>
      </c>
      <c r="BI263" s="259">
        <f>IF(N263="nulová",J263,0)</f>
        <v>0</v>
      </c>
      <c r="BJ263" s="200" t="s">
        <v>75</v>
      </c>
      <c r="BK263" s="259">
        <f>ROUND(I263*H263,2)</f>
        <v>0</v>
      </c>
      <c r="BL263" s="200" t="s">
        <v>273</v>
      </c>
      <c r="BM263" s="258" t="s">
        <v>1008</v>
      </c>
    </row>
    <row r="264" spans="2:65" s="204" customFormat="1" x14ac:dyDescent="0.2">
      <c r="B264" s="203"/>
      <c r="D264" s="64" t="s">
        <v>164</v>
      </c>
      <c r="F264" s="65" t="s">
        <v>2284</v>
      </c>
      <c r="I264" s="197"/>
      <c r="L264" s="203"/>
      <c r="M264" s="260"/>
      <c r="T264" s="213"/>
      <c r="AT264" s="200" t="s">
        <v>164</v>
      </c>
      <c r="AU264" s="200" t="s">
        <v>77</v>
      </c>
    </row>
    <row r="265" spans="2:65" s="204" customFormat="1" ht="16.5" customHeight="1" x14ac:dyDescent="0.2">
      <c r="B265" s="203"/>
      <c r="C265" s="91" t="s">
        <v>604</v>
      </c>
      <c r="D265" s="91" t="s">
        <v>487</v>
      </c>
      <c r="E265" s="92" t="s">
        <v>2285</v>
      </c>
      <c r="F265" s="93" t="s">
        <v>2286</v>
      </c>
      <c r="G265" s="94" t="s">
        <v>322</v>
      </c>
      <c r="H265" s="95">
        <v>3</v>
      </c>
      <c r="I265" s="96"/>
      <c r="J265" s="95">
        <f>ROUND(I265*H265,2)</f>
        <v>0</v>
      </c>
      <c r="K265" s="93" t="s">
        <v>161</v>
      </c>
      <c r="L265" s="261"/>
      <c r="M265" s="262" t="s">
        <v>18</v>
      </c>
      <c r="N265" s="263" t="s">
        <v>38</v>
      </c>
      <c r="P265" s="257">
        <f>O265*H265</f>
        <v>0</v>
      </c>
      <c r="Q265" s="257">
        <v>1.2E-2</v>
      </c>
      <c r="R265" s="257">
        <f>Q265*H265</f>
        <v>3.6000000000000004E-2</v>
      </c>
      <c r="S265" s="257">
        <v>0</v>
      </c>
      <c r="T265" s="63">
        <f>S265*H265</f>
        <v>0</v>
      </c>
      <c r="AR265" s="258" t="s">
        <v>413</v>
      </c>
      <c r="AT265" s="258" t="s">
        <v>487</v>
      </c>
      <c r="AU265" s="258" t="s">
        <v>77</v>
      </c>
      <c r="AY265" s="200" t="s">
        <v>155</v>
      </c>
      <c r="BE265" s="259">
        <f>IF(N265="základní",J265,0)</f>
        <v>0</v>
      </c>
      <c r="BF265" s="259">
        <f>IF(N265="snížená",J265,0)</f>
        <v>0</v>
      </c>
      <c r="BG265" s="259">
        <f>IF(N265="zákl. přenesená",J265,0)</f>
        <v>0</v>
      </c>
      <c r="BH265" s="259">
        <f>IF(N265="sníž. přenesená",J265,0)</f>
        <v>0</v>
      </c>
      <c r="BI265" s="259">
        <f>IF(N265="nulová",J265,0)</f>
        <v>0</v>
      </c>
      <c r="BJ265" s="200" t="s">
        <v>75</v>
      </c>
      <c r="BK265" s="259">
        <f>ROUND(I265*H265,2)</f>
        <v>0</v>
      </c>
      <c r="BL265" s="200" t="s">
        <v>273</v>
      </c>
      <c r="BM265" s="258" t="s">
        <v>1023</v>
      </c>
    </row>
    <row r="266" spans="2:65" s="204" customFormat="1" x14ac:dyDescent="0.2">
      <c r="B266" s="203"/>
      <c r="D266" s="64" t="s">
        <v>164</v>
      </c>
      <c r="F266" s="65" t="s">
        <v>2286</v>
      </c>
      <c r="I266" s="197"/>
      <c r="L266" s="203"/>
      <c r="M266" s="260"/>
      <c r="T266" s="213"/>
      <c r="AT266" s="200" t="s">
        <v>164</v>
      </c>
      <c r="AU266" s="200" t="s">
        <v>77</v>
      </c>
    </row>
    <row r="267" spans="2:65" s="204" customFormat="1" ht="16.5" customHeight="1" x14ac:dyDescent="0.2">
      <c r="B267" s="203"/>
      <c r="C267" s="57" t="s">
        <v>611</v>
      </c>
      <c r="D267" s="57" t="s">
        <v>157</v>
      </c>
      <c r="E267" s="58" t="s">
        <v>2268</v>
      </c>
      <c r="F267" s="59" t="s">
        <v>2269</v>
      </c>
      <c r="G267" s="60" t="s">
        <v>322</v>
      </c>
      <c r="H267" s="61">
        <v>12</v>
      </c>
      <c r="I267" s="62"/>
      <c r="J267" s="61">
        <f>ROUND(I267*H267,2)</f>
        <v>0</v>
      </c>
      <c r="K267" s="59" t="s">
        <v>161</v>
      </c>
      <c r="L267" s="203"/>
      <c r="M267" s="255" t="s">
        <v>18</v>
      </c>
      <c r="N267" s="256" t="s">
        <v>38</v>
      </c>
      <c r="P267" s="257">
        <f>O267*H267</f>
        <v>0</v>
      </c>
      <c r="Q267" s="257">
        <v>0</v>
      </c>
      <c r="R267" s="257">
        <f>Q267*H267</f>
        <v>0</v>
      </c>
      <c r="S267" s="257">
        <v>0</v>
      </c>
      <c r="T267" s="63">
        <f>S267*H267</f>
        <v>0</v>
      </c>
      <c r="AR267" s="258" t="s">
        <v>273</v>
      </c>
      <c r="AT267" s="258" t="s">
        <v>157</v>
      </c>
      <c r="AU267" s="258" t="s">
        <v>77</v>
      </c>
      <c r="AY267" s="200" t="s">
        <v>155</v>
      </c>
      <c r="BE267" s="259">
        <f>IF(N267="základní",J267,0)</f>
        <v>0</v>
      </c>
      <c r="BF267" s="259">
        <f>IF(N267="snížená",J267,0)</f>
        <v>0</v>
      </c>
      <c r="BG267" s="259">
        <f>IF(N267="zákl. přenesená",J267,0)</f>
        <v>0</v>
      </c>
      <c r="BH267" s="259">
        <f>IF(N267="sníž. přenesená",J267,0)</f>
        <v>0</v>
      </c>
      <c r="BI267" s="259">
        <f>IF(N267="nulová",J267,0)</f>
        <v>0</v>
      </c>
      <c r="BJ267" s="200" t="s">
        <v>75</v>
      </c>
      <c r="BK267" s="259">
        <f>ROUND(I267*H267,2)</f>
        <v>0</v>
      </c>
      <c r="BL267" s="200" t="s">
        <v>273</v>
      </c>
      <c r="BM267" s="258" t="s">
        <v>1040</v>
      </c>
    </row>
    <row r="268" spans="2:65" s="204" customFormat="1" ht="19.5" x14ac:dyDescent="0.2">
      <c r="B268" s="203"/>
      <c r="D268" s="64" t="s">
        <v>164</v>
      </c>
      <c r="F268" s="65" t="s">
        <v>2270</v>
      </c>
      <c r="I268" s="197"/>
      <c r="L268" s="203"/>
      <c r="M268" s="260"/>
      <c r="T268" s="213"/>
      <c r="AT268" s="200" t="s">
        <v>164</v>
      </c>
      <c r="AU268" s="200" t="s">
        <v>77</v>
      </c>
    </row>
    <row r="269" spans="2:65" s="204" customFormat="1" x14ac:dyDescent="0.2">
      <c r="B269" s="203"/>
      <c r="D269" s="66" t="s">
        <v>166</v>
      </c>
      <c r="F269" s="67" t="s">
        <v>2271</v>
      </c>
      <c r="I269" s="197"/>
      <c r="L269" s="203"/>
      <c r="M269" s="260"/>
      <c r="T269" s="213"/>
      <c r="AT269" s="200" t="s">
        <v>166</v>
      </c>
      <c r="AU269" s="200" t="s">
        <v>77</v>
      </c>
    </row>
    <row r="270" spans="2:65" s="76" customFormat="1" x14ac:dyDescent="0.2">
      <c r="B270" s="75"/>
      <c r="D270" s="64" t="s">
        <v>168</v>
      </c>
      <c r="E270" s="77" t="s">
        <v>18</v>
      </c>
      <c r="F270" s="78" t="s">
        <v>2272</v>
      </c>
      <c r="H270" s="79">
        <v>12</v>
      </c>
      <c r="I270" s="80"/>
      <c r="L270" s="75"/>
      <c r="M270" s="81"/>
      <c r="T270" s="82"/>
      <c r="AT270" s="77" t="s">
        <v>168</v>
      </c>
      <c r="AU270" s="77" t="s">
        <v>77</v>
      </c>
      <c r="AV270" s="76" t="s">
        <v>77</v>
      </c>
      <c r="AW270" s="76" t="s">
        <v>29</v>
      </c>
      <c r="AX270" s="76" t="s">
        <v>67</v>
      </c>
      <c r="AY270" s="77" t="s">
        <v>155</v>
      </c>
    </row>
    <row r="271" spans="2:65" s="84" customFormat="1" x14ac:dyDescent="0.2">
      <c r="B271" s="83"/>
      <c r="D271" s="64" t="s">
        <v>168</v>
      </c>
      <c r="E271" s="85" t="s">
        <v>18</v>
      </c>
      <c r="F271" s="86" t="s">
        <v>297</v>
      </c>
      <c r="H271" s="87">
        <v>12</v>
      </c>
      <c r="I271" s="88"/>
      <c r="L271" s="83"/>
      <c r="M271" s="89"/>
      <c r="T271" s="90"/>
      <c r="AT271" s="85" t="s">
        <v>168</v>
      </c>
      <c r="AU271" s="85" t="s">
        <v>77</v>
      </c>
      <c r="AV271" s="84" t="s">
        <v>162</v>
      </c>
      <c r="AW271" s="84" t="s">
        <v>29</v>
      </c>
      <c r="AX271" s="84" t="s">
        <v>75</v>
      </c>
      <c r="AY271" s="85" t="s">
        <v>155</v>
      </c>
    </row>
    <row r="272" spans="2:65" s="204" customFormat="1" ht="16.5" customHeight="1" x14ac:dyDescent="0.2">
      <c r="B272" s="203"/>
      <c r="C272" s="91" t="s">
        <v>619</v>
      </c>
      <c r="D272" s="91" t="s">
        <v>487</v>
      </c>
      <c r="E272" s="92" t="s">
        <v>2287</v>
      </c>
      <c r="F272" s="93" t="s">
        <v>2288</v>
      </c>
      <c r="G272" s="94" t="s">
        <v>2275</v>
      </c>
      <c r="H272" s="95">
        <v>6</v>
      </c>
      <c r="I272" s="96"/>
      <c r="J272" s="95">
        <f>ROUND(I272*H272,2)</f>
        <v>0</v>
      </c>
      <c r="K272" s="93" t="s">
        <v>18</v>
      </c>
      <c r="L272" s="261"/>
      <c r="M272" s="262" t="s">
        <v>18</v>
      </c>
      <c r="N272" s="263" t="s">
        <v>38</v>
      </c>
      <c r="P272" s="257">
        <f>O272*H272</f>
        <v>0</v>
      </c>
      <c r="Q272" s="257">
        <v>0</v>
      </c>
      <c r="R272" s="257">
        <f>Q272*H272</f>
        <v>0</v>
      </c>
      <c r="S272" s="257">
        <v>0</v>
      </c>
      <c r="T272" s="63">
        <f>S272*H272</f>
        <v>0</v>
      </c>
      <c r="AR272" s="258" t="s">
        <v>413</v>
      </c>
      <c r="AT272" s="258" t="s">
        <v>487</v>
      </c>
      <c r="AU272" s="258" t="s">
        <v>77</v>
      </c>
      <c r="AY272" s="200" t="s">
        <v>155</v>
      </c>
      <c r="BE272" s="259">
        <f>IF(N272="základní",J272,0)</f>
        <v>0</v>
      </c>
      <c r="BF272" s="259">
        <f>IF(N272="snížená",J272,0)</f>
        <v>0</v>
      </c>
      <c r="BG272" s="259">
        <f>IF(N272="zákl. přenesená",J272,0)</f>
        <v>0</v>
      </c>
      <c r="BH272" s="259">
        <f>IF(N272="sníž. přenesená",J272,0)</f>
        <v>0</v>
      </c>
      <c r="BI272" s="259">
        <f>IF(N272="nulová",J272,0)</f>
        <v>0</v>
      </c>
      <c r="BJ272" s="200" t="s">
        <v>75</v>
      </c>
      <c r="BK272" s="259">
        <f>ROUND(I272*H272,2)</f>
        <v>0</v>
      </c>
      <c r="BL272" s="200" t="s">
        <v>273</v>
      </c>
      <c r="BM272" s="258" t="s">
        <v>1055</v>
      </c>
    </row>
    <row r="273" spans="2:65" s="204" customFormat="1" x14ac:dyDescent="0.2">
      <c r="B273" s="203"/>
      <c r="D273" s="64" t="s">
        <v>164</v>
      </c>
      <c r="F273" s="65" t="s">
        <v>2288</v>
      </c>
      <c r="I273" s="197"/>
      <c r="L273" s="203"/>
      <c r="M273" s="260"/>
      <c r="T273" s="213"/>
      <c r="AT273" s="200" t="s">
        <v>164</v>
      </c>
      <c r="AU273" s="200" t="s">
        <v>77</v>
      </c>
    </row>
    <row r="274" spans="2:65" s="204" customFormat="1" ht="16.5" customHeight="1" x14ac:dyDescent="0.2">
      <c r="B274" s="203"/>
      <c r="C274" s="57" t="s">
        <v>624</v>
      </c>
      <c r="D274" s="57" t="s">
        <v>157</v>
      </c>
      <c r="E274" s="58" t="s">
        <v>2289</v>
      </c>
      <c r="F274" s="59" t="s">
        <v>2290</v>
      </c>
      <c r="G274" s="60" t="s">
        <v>1296</v>
      </c>
      <c r="H274" s="61">
        <v>2</v>
      </c>
      <c r="I274" s="62"/>
      <c r="J274" s="61">
        <f>ROUND(I274*H274,2)</f>
        <v>0</v>
      </c>
      <c r="K274" s="59" t="s">
        <v>161</v>
      </c>
      <c r="L274" s="203"/>
      <c r="M274" s="255" t="s">
        <v>18</v>
      </c>
      <c r="N274" s="256" t="s">
        <v>38</v>
      </c>
      <c r="P274" s="257">
        <f>O274*H274</f>
        <v>0</v>
      </c>
      <c r="Q274" s="257">
        <v>4.2999999999999999E-4</v>
      </c>
      <c r="R274" s="257">
        <f>Q274*H274</f>
        <v>8.5999999999999998E-4</v>
      </c>
      <c r="S274" s="257">
        <v>0</v>
      </c>
      <c r="T274" s="63">
        <f>S274*H274</f>
        <v>0</v>
      </c>
      <c r="AR274" s="258" t="s">
        <v>273</v>
      </c>
      <c r="AT274" s="258" t="s">
        <v>157</v>
      </c>
      <c r="AU274" s="258" t="s">
        <v>77</v>
      </c>
      <c r="AY274" s="200" t="s">
        <v>155</v>
      </c>
      <c r="BE274" s="259">
        <f>IF(N274="základní",J274,0)</f>
        <v>0</v>
      </c>
      <c r="BF274" s="259">
        <f>IF(N274="snížená",J274,0)</f>
        <v>0</v>
      </c>
      <c r="BG274" s="259">
        <f>IF(N274="zákl. přenesená",J274,0)</f>
        <v>0</v>
      </c>
      <c r="BH274" s="259">
        <f>IF(N274="sníž. přenesená",J274,0)</f>
        <v>0</v>
      </c>
      <c r="BI274" s="259">
        <f>IF(N274="nulová",J274,0)</f>
        <v>0</v>
      </c>
      <c r="BJ274" s="200" t="s">
        <v>75</v>
      </c>
      <c r="BK274" s="259">
        <f>ROUND(I274*H274,2)</f>
        <v>0</v>
      </c>
      <c r="BL274" s="200" t="s">
        <v>273</v>
      </c>
      <c r="BM274" s="258" t="s">
        <v>1066</v>
      </c>
    </row>
    <row r="275" spans="2:65" s="204" customFormat="1" x14ac:dyDescent="0.2">
      <c r="B275" s="203"/>
      <c r="D275" s="64" t="s">
        <v>164</v>
      </c>
      <c r="F275" s="65" t="s">
        <v>2291</v>
      </c>
      <c r="I275" s="197"/>
      <c r="L275" s="203"/>
      <c r="M275" s="260"/>
      <c r="T275" s="213"/>
      <c r="AT275" s="200" t="s">
        <v>164</v>
      </c>
      <c r="AU275" s="200" t="s">
        <v>77</v>
      </c>
    </row>
    <row r="276" spans="2:65" s="204" customFormat="1" x14ac:dyDescent="0.2">
      <c r="B276" s="203"/>
      <c r="D276" s="66" t="s">
        <v>166</v>
      </c>
      <c r="F276" s="67" t="s">
        <v>2292</v>
      </c>
      <c r="I276" s="197"/>
      <c r="L276" s="203"/>
      <c r="M276" s="260"/>
      <c r="T276" s="213"/>
      <c r="AT276" s="200" t="s">
        <v>166</v>
      </c>
      <c r="AU276" s="200" t="s">
        <v>77</v>
      </c>
    </row>
    <row r="277" spans="2:65" s="204" customFormat="1" ht="16.5" customHeight="1" x14ac:dyDescent="0.2">
      <c r="B277" s="203"/>
      <c r="C277" s="91" t="s">
        <v>632</v>
      </c>
      <c r="D277" s="91" t="s">
        <v>487</v>
      </c>
      <c r="E277" s="92" t="s">
        <v>2293</v>
      </c>
      <c r="F277" s="93" t="s">
        <v>2294</v>
      </c>
      <c r="G277" s="94" t="s">
        <v>322</v>
      </c>
      <c r="H277" s="95">
        <v>2</v>
      </c>
      <c r="I277" s="96"/>
      <c r="J277" s="95">
        <f>ROUND(I277*H277,2)</f>
        <v>0</v>
      </c>
      <c r="K277" s="93" t="s">
        <v>161</v>
      </c>
      <c r="L277" s="261"/>
      <c r="M277" s="262" t="s">
        <v>18</v>
      </c>
      <c r="N277" s="263" t="s">
        <v>38</v>
      </c>
      <c r="P277" s="257">
        <f>O277*H277</f>
        <v>0</v>
      </c>
      <c r="Q277" s="257">
        <v>5.4999999999999997E-3</v>
      </c>
      <c r="R277" s="257">
        <f>Q277*H277</f>
        <v>1.0999999999999999E-2</v>
      </c>
      <c r="S277" s="257">
        <v>0</v>
      </c>
      <c r="T277" s="63">
        <f>S277*H277</f>
        <v>0</v>
      </c>
      <c r="AR277" s="258" t="s">
        <v>413</v>
      </c>
      <c r="AT277" s="258" t="s">
        <v>487</v>
      </c>
      <c r="AU277" s="258" t="s">
        <v>77</v>
      </c>
      <c r="AY277" s="200" t="s">
        <v>155</v>
      </c>
      <c r="BE277" s="259">
        <f>IF(N277="základní",J277,0)</f>
        <v>0</v>
      </c>
      <c r="BF277" s="259">
        <f>IF(N277="snížená",J277,0)</f>
        <v>0</v>
      </c>
      <c r="BG277" s="259">
        <f>IF(N277="zákl. přenesená",J277,0)</f>
        <v>0</v>
      </c>
      <c r="BH277" s="259">
        <f>IF(N277="sníž. přenesená",J277,0)</f>
        <v>0</v>
      </c>
      <c r="BI277" s="259">
        <f>IF(N277="nulová",J277,0)</f>
        <v>0</v>
      </c>
      <c r="BJ277" s="200" t="s">
        <v>75</v>
      </c>
      <c r="BK277" s="259">
        <f>ROUND(I277*H277,2)</f>
        <v>0</v>
      </c>
      <c r="BL277" s="200" t="s">
        <v>273</v>
      </c>
      <c r="BM277" s="258" t="s">
        <v>1078</v>
      </c>
    </row>
    <row r="278" spans="2:65" s="204" customFormat="1" x14ac:dyDescent="0.2">
      <c r="B278" s="203"/>
      <c r="D278" s="64" t="s">
        <v>164</v>
      </c>
      <c r="F278" s="65" t="s">
        <v>2294</v>
      </c>
      <c r="I278" s="197"/>
      <c r="L278" s="203"/>
      <c r="M278" s="260"/>
      <c r="T278" s="213"/>
      <c r="AT278" s="200" t="s">
        <v>164</v>
      </c>
      <c r="AU278" s="200" t="s">
        <v>77</v>
      </c>
    </row>
    <row r="279" spans="2:65" s="204" customFormat="1" ht="24.2" customHeight="1" x14ac:dyDescent="0.2">
      <c r="B279" s="203"/>
      <c r="C279" s="57" t="s">
        <v>641</v>
      </c>
      <c r="D279" s="57" t="s">
        <v>157</v>
      </c>
      <c r="E279" s="58" t="s">
        <v>2295</v>
      </c>
      <c r="F279" s="59" t="s">
        <v>2296</v>
      </c>
      <c r="G279" s="60" t="s">
        <v>1296</v>
      </c>
      <c r="H279" s="61">
        <v>18</v>
      </c>
      <c r="I279" s="62"/>
      <c r="J279" s="61">
        <f>ROUND(I279*H279,2)</f>
        <v>0</v>
      </c>
      <c r="K279" s="59" t="s">
        <v>161</v>
      </c>
      <c r="L279" s="203"/>
      <c r="M279" s="255" t="s">
        <v>18</v>
      </c>
      <c r="N279" s="256" t="s">
        <v>38</v>
      </c>
      <c r="P279" s="257">
        <f>O279*H279</f>
        <v>0</v>
      </c>
      <c r="Q279" s="257">
        <v>2.4000000000000001E-4</v>
      </c>
      <c r="R279" s="257">
        <f>Q279*H279</f>
        <v>4.3200000000000001E-3</v>
      </c>
      <c r="S279" s="257">
        <v>0</v>
      </c>
      <c r="T279" s="63">
        <f>S279*H279</f>
        <v>0</v>
      </c>
      <c r="AR279" s="258" t="s">
        <v>273</v>
      </c>
      <c r="AT279" s="258" t="s">
        <v>157</v>
      </c>
      <c r="AU279" s="258" t="s">
        <v>77</v>
      </c>
      <c r="AY279" s="200" t="s">
        <v>155</v>
      </c>
      <c r="BE279" s="259">
        <f>IF(N279="základní",J279,0)</f>
        <v>0</v>
      </c>
      <c r="BF279" s="259">
        <f>IF(N279="snížená",J279,0)</f>
        <v>0</v>
      </c>
      <c r="BG279" s="259">
        <f>IF(N279="zákl. přenesená",J279,0)</f>
        <v>0</v>
      </c>
      <c r="BH279" s="259">
        <f>IF(N279="sníž. přenesená",J279,0)</f>
        <v>0</v>
      </c>
      <c r="BI279" s="259">
        <f>IF(N279="nulová",J279,0)</f>
        <v>0</v>
      </c>
      <c r="BJ279" s="200" t="s">
        <v>75</v>
      </c>
      <c r="BK279" s="259">
        <f>ROUND(I279*H279,2)</f>
        <v>0</v>
      </c>
      <c r="BL279" s="200" t="s">
        <v>273</v>
      </c>
      <c r="BM279" s="258" t="s">
        <v>1091</v>
      </c>
    </row>
    <row r="280" spans="2:65" s="204" customFormat="1" x14ac:dyDescent="0.2">
      <c r="B280" s="203"/>
      <c r="D280" s="64" t="s">
        <v>164</v>
      </c>
      <c r="F280" s="65" t="s">
        <v>2297</v>
      </c>
      <c r="I280" s="197"/>
      <c r="L280" s="203"/>
      <c r="M280" s="260"/>
      <c r="T280" s="213"/>
      <c r="AT280" s="200" t="s">
        <v>164</v>
      </c>
      <c r="AU280" s="200" t="s">
        <v>77</v>
      </c>
    </row>
    <row r="281" spans="2:65" s="204" customFormat="1" x14ac:dyDescent="0.2">
      <c r="B281" s="203"/>
      <c r="D281" s="66" t="s">
        <v>166</v>
      </c>
      <c r="F281" s="67" t="s">
        <v>2298</v>
      </c>
      <c r="I281" s="197"/>
      <c r="L281" s="203"/>
      <c r="M281" s="260"/>
      <c r="T281" s="213"/>
      <c r="AT281" s="200" t="s">
        <v>166</v>
      </c>
      <c r="AU281" s="200" t="s">
        <v>77</v>
      </c>
    </row>
    <row r="282" spans="2:65" s="76" customFormat="1" x14ac:dyDescent="0.2">
      <c r="B282" s="75"/>
      <c r="D282" s="64" t="s">
        <v>168</v>
      </c>
      <c r="E282" s="77" t="s">
        <v>18</v>
      </c>
      <c r="F282" s="78" t="s">
        <v>2299</v>
      </c>
      <c r="H282" s="79">
        <v>18</v>
      </c>
      <c r="I282" s="80"/>
      <c r="L282" s="75"/>
      <c r="M282" s="81"/>
      <c r="T282" s="82"/>
      <c r="AT282" s="77" t="s">
        <v>168</v>
      </c>
      <c r="AU282" s="77" t="s">
        <v>77</v>
      </c>
      <c r="AV282" s="76" t="s">
        <v>77</v>
      </c>
      <c r="AW282" s="76" t="s">
        <v>29</v>
      </c>
      <c r="AX282" s="76" t="s">
        <v>67</v>
      </c>
      <c r="AY282" s="77" t="s">
        <v>155</v>
      </c>
    </row>
    <row r="283" spans="2:65" s="84" customFormat="1" x14ac:dyDescent="0.2">
      <c r="B283" s="83"/>
      <c r="D283" s="64" t="s">
        <v>168</v>
      </c>
      <c r="E283" s="85" t="s">
        <v>18</v>
      </c>
      <c r="F283" s="86" t="s">
        <v>297</v>
      </c>
      <c r="H283" s="87">
        <v>18</v>
      </c>
      <c r="I283" s="88"/>
      <c r="L283" s="83"/>
      <c r="M283" s="89"/>
      <c r="T283" s="90"/>
      <c r="AT283" s="85" t="s">
        <v>168</v>
      </c>
      <c r="AU283" s="85" t="s">
        <v>77</v>
      </c>
      <c r="AV283" s="84" t="s">
        <v>162</v>
      </c>
      <c r="AW283" s="84" t="s">
        <v>29</v>
      </c>
      <c r="AX283" s="84" t="s">
        <v>75</v>
      </c>
      <c r="AY283" s="85" t="s">
        <v>155</v>
      </c>
    </row>
    <row r="284" spans="2:65" s="204" customFormat="1" ht="21.75" customHeight="1" x14ac:dyDescent="0.2">
      <c r="B284" s="203"/>
      <c r="C284" s="57" t="s">
        <v>649</v>
      </c>
      <c r="D284" s="57" t="s">
        <v>157</v>
      </c>
      <c r="E284" s="58" t="s">
        <v>2300</v>
      </c>
      <c r="F284" s="59" t="s">
        <v>2301</v>
      </c>
      <c r="G284" s="60" t="s">
        <v>1296</v>
      </c>
      <c r="H284" s="61">
        <v>3</v>
      </c>
      <c r="I284" s="62"/>
      <c r="J284" s="61">
        <f>ROUND(I284*H284,2)</f>
        <v>0</v>
      </c>
      <c r="K284" s="59" t="s">
        <v>161</v>
      </c>
      <c r="L284" s="203"/>
      <c r="M284" s="255" t="s">
        <v>18</v>
      </c>
      <c r="N284" s="256" t="s">
        <v>38</v>
      </c>
      <c r="P284" s="257">
        <f>O284*H284</f>
        <v>0</v>
      </c>
      <c r="Q284" s="257">
        <v>9.0000000000000006E-5</v>
      </c>
      <c r="R284" s="257">
        <f>Q284*H284</f>
        <v>2.7E-4</v>
      </c>
      <c r="S284" s="257">
        <v>0</v>
      </c>
      <c r="T284" s="63">
        <f>S284*H284</f>
        <v>0</v>
      </c>
      <c r="AR284" s="258" t="s">
        <v>273</v>
      </c>
      <c r="AT284" s="258" t="s">
        <v>157</v>
      </c>
      <c r="AU284" s="258" t="s">
        <v>77</v>
      </c>
      <c r="AY284" s="200" t="s">
        <v>155</v>
      </c>
      <c r="BE284" s="259">
        <f>IF(N284="základní",J284,0)</f>
        <v>0</v>
      </c>
      <c r="BF284" s="259">
        <f>IF(N284="snížená",J284,0)</f>
        <v>0</v>
      </c>
      <c r="BG284" s="259">
        <f>IF(N284="zákl. přenesená",J284,0)</f>
        <v>0</v>
      </c>
      <c r="BH284" s="259">
        <f>IF(N284="sníž. přenesená",J284,0)</f>
        <v>0</v>
      </c>
      <c r="BI284" s="259">
        <f>IF(N284="nulová",J284,0)</f>
        <v>0</v>
      </c>
      <c r="BJ284" s="200" t="s">
        <v>75</v>
      </c>
      <c r="BK284" s="259">
        <f>ROUND(I284*H284,2)</f>
        <v>0</v>
      </c>
      <c r="BL284" s="200" t="s">
        <v>273</v>
      </c>
      <c r="BM284" s="258" t="s">
        <v>1108</v>
      </c>
    </row>
    <row r="285" spans="2:65" s="204" customFormat="1" ht="19.5" x14ac:dyDescent="0.2">
      <c r="B285" s="203"/>
      <c r="D285" s="64" t="s">
        <v>164</v>
      </c>
      <c r="F285" s="65" t="s">
        <v>2302</v>
      </c>
      <c r="I285" s="197"/>
      <c r="L285" s="203"/>
      <c r="M285" s="260"/>
      <c r="T285" s="213"/>
      <c r="AT285" s="200" t="s">
        <v>164</v>
      </c>
      <c r="AU285" s="200" t="s">
        <v>77</v>
      </c>
    </row>
    <row r="286" spans="2:65" s="204" customFormat="1" x14ac:dyDescent="0.2">
      <c r="B286" s="203"/>
      <c r="D286" s="66" t="s">
        <v>166</v>
      </c>
      <c r="F286" s="67" t="s">
        <v>2303</v>
      </c>
      <c r="I286" s="197"/>
      <c r="L286" s="203"/>
      <c r="M286" s="260"/>
      <c r="T286" s="213"/>
      <c r="AT286" s="200" t="s">
        <v>166</v>
      </c>
      <c r="AU286" s="200" t="s">
        <v>77</v>
      </c>
    </row>
    <row r="287" spans="2:65" s="204" customFormat="1" ht="24.2" customHeight="1" x14ac:dyDescent="0.2">
      <c r="B287" s="203"/>
      <c r="C287" s="91" t="s">
        <v>656</v>
      </c>
      <c r="D287" s="91" t="s">
        <v>487</v>
      </c>
      <c r="E287" s="92" t="s">
        <v>2304</v>
      </c>
      <c r="F287" s="93" t="s">
        <v>2305</v>
      </c>
      <c r="G287" s="94" t="s">
        <v>2306</v>
      </c>
      <c r="H287" s="95">
        <v>3</v>
      </c>
      <c r="I287" s="96"/>
      <c r="J287" s="95">
        <f>ROUND(I287*H287,2)</f>
        <v>0</v>
      </c>
      <c r="K287" s="93" t="s">
        <v>18</v>
      </c>
      <c r="L287" s="261"/>
      <c r="M287" s="262" t="s">
        <v>18</v>
      </c>
      <c r="N287" s="263" t="s">
        <v>38</v>
      </c>
      <c r="P287" s="257">
        <f>O287*H287</f>
        <v>0</v>
      </c>
      <c r="Q287" s="257">
        <v>0</v>
      </c>
      <c r="R287" s="257">
        <f>Q287*H287</f>
        <v>0</v>
      </c>
      <c r="S287" s="257">
        <v>0</v>
      </c>
      <c r="T287" s="63">
        <f>S287*H287</f>
        <v>0</v>
      </c>
      <c r="AR287" s="258" t="s">
        <v>413</v>
      </c>
      <c r="AT287" s="258" t="s">
        <v>487</v>
      </c>
      <c r="AU287" s="258" t="s">
        <v>77</v>
      </c>
      <c r="AY287" s="200" t="s">
        <v>155</v>
      </c>
      <c r="BE287" s="259">
        <f>IF(N287="základní",J287,0)</f>
        <v>0</v>
      </c>
      <c r="BF287" s="259">
        <f>IF(N287="snížená",J287,0)</f>
        <v>0</v>
      </c>
      <c r="BG287" s="259">
        <f>IF(N287="zákl. přenesená",J287,0)</f>
        <v>0</v>
      </c>
      <c r="BH287" s="259">
        <f>IF(N287="sníž. přenesená",J287,0)</f>
        <v>0</v>
      </c>
      <c r="BI287" s="259">
        <f>IF(N287="nulová",J287,0)</f>
        <v>0</v>
      </c>
      <c r="BJ287" s="200" t="s">
        <v>75</v>
      </c>
      <c r="BK287" s="259">
        <f>ROUND(I287*H287,2)</f>
        <v>0</v>
      </c>
      <c r="BL287" s="200" t="s">
        <v>273</v>
      </c>
      <c r="BM287" s="258" t="s">
        <v>1123</v>
      </c>
    </row>
    <row r="288" spans="2:65" s="204" customFormat="1" x14ac:dyDescent="0.2">
      <c r="B288" s="203"/>
      <c r="D288" s="64" t="s">
        <v>164</v>
      </c>
      <c r="F288" s="65" t="s">
        <v>2307</v>
      </c>
      <c r="I288" s="197"/>
      <c r="L288" s="203"/>
      <c r="M288" s="260"/>
      <c r="T288" s="213"/>
      <c r="AT288" s="200" t="s">
        <v>164</v>
      </c>
      <c r="AU288" s="200" t="s">
        <v>77</v>
      </c>
    </row>
    <row r="289" spans="2:65" s="204" customFormat="1" ht="19.5" x14ac:dyDescent="0.2">
      <c r="B289" s="203"/>
      <c r="D289" s="64" t="s">
        <v>1120</v>
      </c>
      <c r="F289" s="98" t="s">
        <v>2308</v>
      </c>
      <c r="I289" s="197"/>
      <c r="L289" s="203"/>
      <c r="M289" s="260"/>
      <c r="T289" s="213"/>
      <c r="AT289" s="200" t="s">
        <v>1120</v>
      </c>
      <c r="AU289" s="200" t="s">
        <v>77</v>
      </c>
    </row>
    <row r="290" spans="2:65" s="204" customFormat="1" ht="16.5" customHeight="1" x14ac:dyDescent="0.2">
      <c r="B290" s="203"/>
      <c r="C290" s="57" t="s">
        <v>665</v>
      </c>
      <c r="D290" s="57" t="s">
        <v>157</v>
      </c>
      <c r="E290" s="58" t="s">
        <v>2309</v>
      </c>
      <c r="F290" s="59" t="s">
        <v>2310</v>
      </c>
      <c r="G290" s="60" t="s">
        <v>322</v>
      </c>
      <c r="H290" s="61">
        <v>1</v>
      </c>
      <c r="I290" s="62"/>
      <c r="J290" s="61">
        <f>ROUND(I290*H290,2)</f>
        <v>0</v>
      </c>
      <c r="K290" s="59" t="s">
        <v>161</v>
      </c>
      <c r="L290" s="203"/>
      <c r="M290" s="255" t="s">
        <v>18</v>
      </c>
      <c r="N290" s="256" t="s">
        <v>38</v>
      </c>
      <c r="P290" s="257">
        <f>O290*H290</f>
        <v>0</v>
      </c>
      <c r="Q290" s="257">
        <v>1.09E-3</v>
      </c>
      <c r="R290" s="257">
        <f>Q290*H290</f>
        <v>1.09E-3</v>
      </c>
      <c r="S290" s="257">
        <v>0</v>
      </c>
      <c r="T290" s="63">
        <f>S290*H290</f>
        <v>0</v>
      </c>
      <c r="AR290" s="258" t="s">
        <v>273</v>
      </c>
      <c r="AT290" s="258" t="s">
        <v>157</v>
      </c>
      <c r="AU290" s="258" t="s">
        <v>77</v>
      </c>
      <c r="AY290" s="200" t="s">
        <v>155</v>
      </c>
      <c r="BE290" s="259">
        <f>IF(N290="základní",J290,0)</f>
        <v>0</v>
      </c>
      <c r="BF290" s="259">
        <f>IF(N290="snížená",J290,0)</f>
        <v>0</v>
      </c>
      <c r="BG290" s="259">
        <f>IF(N290="zákl. přenesená",J290,0)</f>
        <v>0</v>
      </c>
      <c r="BH290" s="259">
        <f>IF(N290="sníž. přenesená",J290,0)</f>
        <v>0</v>
      </c>
      <c r="BI290" s="259">
        <f>IF(N290="nulová",J290,0)</f>
        <v>0</v>
      </c>
      <c r="BJ290" s="200" t="s">
        <v>75</v>
      </c>
      <c r="BK290" s="259">
        <f>ROUND(I290*H290,2)</f>
        <v>0</v>
      </c>
      <c r="BL290" s="200" t="s">
        <v>273</v>
      </c>
      <c r="BM290" s="258" t="s">
        <v>1139</v>
      </c>
    </row>
    <row r="291" spans="2:65" s="204" customFormat="1" ht="19.5" x14ac:dyDescent="0.2">
      <c r="B291" s="203"/>
      <c r="D291" s="64" t="s">
        <v>164</v>
      </c>
      <c r="F291" s="65" t="s">
        <v>2311</v>
      </c>
      <c r="I291" s="197"/>
      <c r="L291" s="203"/>
      <c r="M291" s="260"/>
      <c r="T291" s="213"/>
      <c r="AT291" s="200" t="s">
        <v>164</v>
      </c>
      <c r="AU291" s="200" t="s">
        <v>77</v>
      </c>
    </row>
    <row r="292" spans="2:65" s="204" customFormat="1" x14ac:dyDescent="0.2">
      <c r="B292" s="203"/>
      <c r="D292" s="66" t="s">
        <v>166</v>
      </c>
      <c r="F292" s="67" t="s">
        <v>2312</v>
      </c>
      <c r="I292" s="197"/>
      <c r="L292" s="203"/>
      <c r="M292" s="260"/>
      <c r="T292" s="213"/>
      <c r="AT292" s="200" t="s">
        <v>166</v>
      </c>
      <c r="AU292" s="200" t="s">
        <v>77</v>
      </c>
    </row>
    <row r="293" spans="2:65" s="204" customFormat="1" ht="21.75" customHeight="1" x14ac:dyDescent="0.2">
      <c r="B293" s="203"/>
      <c r="C293" s="57" t="s">
        <v>671</v>
      </c>
      <c r="D293" s="57" t="s">
        <v>157</v>
      </c>
      <c r="E293" s="58" t="s">
        <v>2313</v>
      </c>
      <c r="F293" s="59" t="s">
        <v>2314</v>
      </c>
      <c r="G293" s="60" t="s">
        <v>322</v>
      </c>
      <c r="H293" s="61">
        <v>10</v>
      </c>
      <c r="I293" s="62"/>
      <c r="J293" s="61">
        <f>ROUND(I293*H293,2)</f>
        <v>0</v>
      </c>
      <c r="K293" s="59" t="s">
        <v>161</v>
      </c>
      <c r="L293" s="203"/>
      <c r="M293" s="255" t="s">
        <v>18</v>
      </c>
      <c r="N293" s="256" t="s">
        <v>38</v>
      </c>
      <c r="P293" s="257">
        <f>O293*H293</f>
        <v>0</v>
      </c>
      <c r="Q293" s="257">
        <v>1.6000000000000001E-4</v>
      </c>
      <c r="R293" s="257">
        <f>Q293*H293</f>
        <v>1.6000000000000001E-3</v>
      </c>
      <c r="S293" s="257">
        <v>0</v>
      </c>
      <c r="T293" s="63">
        <f>S293*H293</f>
        <v>0</v>
      </c>
      <c r="AR293" s="258" t="s">
        <v>273</v>
      </c>
      <c r="AT293" s="258" t="s">
        <v>157</v>
      </c>
      <c r="AU293" s="258" t="s">
        <v>77</v>
      </c>
      <c r="AY293" s="200" t="s">
        <v>155</v>
      </c>
      <c r="BE293" s="259">
        <f>IF(N293="základní",J293,0)</f>
        <v>0</v>
      </c>
      <c r="BF293" s="259">
        <f>IF(N293="snížená",J293,0)</f>
        <v>0</v>
      </c>
      <c r="BG293" s="259">
        <f>IF(N293="zákl. přenesená",J293,0)</f>
        <v>0</v>
      </c>
      <c r="BH293" s="259">
        <f>IF(N293="sníž. přenesená",J293,0)</f>
        <v>0</v>
      </c>
      <c r="BI293" s="259">
        <f>IF(N293="nulová",J293,0)</f>
        <v>0</v>
      </c>
      <c r="BJ293" s="200" t="s">
        <v>75</v>
      </c>
      <c r="BK293" s="259">
        <f>ROUND(I293*H293,2)</f>
        <v>0</v>
      </c>
      <c r="BL293" s="200" t="s">
        <v>273</v>
      </c>
      <c r="BM293" s="258" t="s">
        <v>1149</v>
      </c>
    </row>
    <row r="294" spans="2:65" s="204" customFormat="1" ht="19.5" x14ac:dyDescent="0.2">
      <c r="B294" s="203"/>
      <c r="D294" s="64" t="s">
        <v>164</v>
      </c>
      <c r="F294" s="65" t="s">
        <v>2315</v>
      </c>
      <c r="I294" s="197"/>
      <c r="L294" s="203"/>
      <c r="M294" s="260"/>
      <c r="T294" s="213"/>
      <c r="AT294" s="200" t="s">
        <v>164</v>
      </c>
      <c r="AU294" s="200" t="s">
        <v>77</v>
      </c>
    </row>
    <row r="295" spans="2:65" s="204" customFormat="1" x14ac:dyDescent="0.2">
      <c r="B295" s="203"/>
      <c r="D295" s="66" t="s">
        <v>166</v>
      </c>
      <c r="F295" s="67" t="s">
        <v>2316</v>
      </c>
      <c r="I295" s="197"/>
      <c r="L295" s="203"/>
      <c r="M295" s="260"/>
      <c r="T295" s="213"/>
      <c r="AT295" s="200" t="s">
        <v>166</v>
      </c>
      <c r="AU295" s="200" t="s">
        <v>77</v>
      </c>
    </row>
    <row r="296" spans="2:65" s="204" customFormat="1" ht="24.2" customHeight="1" x14ac:dyDescent="0.2">
      <c r="B296" s="203"/>
      <c r="C296" s="91" t="s">
        <v>678</v>
      </c>
      <c r="D296" s="91" t="s">
        <v>487</v>
      </c>
      <c r="E296" s="92" t="s">
        <v>2317</v>
      </c>
      <c r="F296" s="93" t="s">
        <v>2318</v>
      </c>
      <c r="G296" s="94" t="s">
        <v>322</v>
      </c>
      <c r="H296" s="95">
        <v>10</v>
      </c>
      <c r="I296" s="96"/>
      <c r="J296" s="95">
        <f>ROUND(I296*H296,2)</f>
        <v>0</v>
      </c>
      <c r="K296" s="93" t="s">
        <v>161</v>
      </c>
      <c r="L296" s="261"/>
      <c r="M296" s="262" t="s">
        <v>18</v>
      </c>
      <c r="N296" s="263" t="s">
        <v>38</v>
      </c>
      <c r="P296" s="257">
        <f>O296*H296</f>
        <v>0</v>
      </c>
      <c r="Q296" s="257">
        <v>1.8E-3</v>
      </c>
      <c r="R296" s="257">
        <f>Q296*H296</f>
        <v>1.7999999999999999E-2</v>
      </c>
      <c r="S296" s="257">
        <v>0</v>
      </c>
      <c r="T296" s="63">
        <f>S296*H296</f>
        <v>0</v>
      </c>
      <c r="AR296" s="258" t="s">
        <v>413</v>
      </c>
      <c r="AT296" s="258" t="s">
        <v>487</v>
      </c>
      <c r="AU296" s="258" t="s">
        <v>77</v>
      </c>
      <c r="AY296" s="200" t="s">
        <v>155</v>
      </c>
      <c r="BE296" s="259">
        <f>IF(N296="základní",J296,0)</f>
        <v>0</v>
      </c>
      <c r="BF296" s="259">
        <f>IF(N296="snížená",J296,0)</f>
        <v>0</v>
      </c>
      <c r="BG296" s="259">
        <f>IF(N296="zákl. přenesená",J296,0)</f>
        <v>0</v>
      </c>
      <c r="BH296" s="259">
        <f>IF(N296="sníž. přenesená",J296,0)</f>
        <v>0</v>
      </c>
      <c r="BI296" s="259">
        <f>IF(N296="nulová",J296,0)</f>
        <v>0</v>
      </c>
      <c r="BJ296" s="200" t="s">
        <v>75</v>
      </c>
      <c r="BK296" s="259">
        <f>ROUND(I296*H296,2)</f>
        <v>0</v>
      </c>
      <c r="BL296" s="200" t="s">
        <v>273</v>
      </c>
      <c r="BM296" s="258" t="s">
        <v>1160</v>
      </c>
    </row>
    <row r="297" spans="2:65" s="204" customFormat="1" ht="19.5" x14ac:dyDescent="0.2">
      <c r="B297" s="203"/>
      <c r="D297" s="64" t="s">
        <v>164</v>
      </c>
      <c r="F297" s="65" t="s">
        <v>2318</v>
      </c>
      <c r="I297" s="197"/>
      <c r="L297" s="203"/>
      <c r="M297" s="260"/>
      <c r="T297" s="213"/>
      <c r="AT297" s="200" t="s">
        <v>164</v>
      </c>
      <c r="AU297" s="200" t="s">
        <v>77</v>
      </c>
    </row>
    <row r="298" spans="2:65" s="204" customFormat="1" ht="24.2" customHeight="1" x14ac:dyDescent="0.2">
      <c r="B298" s="203"/>
      <c r="C298" s="57" t="s">
        <v>690</v>
      </c>
      <c r="D298" s="57" t="s">
        <v>157</v>
      </c>
      <c r="E298" s="58" t="s">
        <v>2319</v>
      </c>
      <c r="F298" s="59" t="s">
        <v>2320</v>
      </c>
      <c r="G298" s="60" t="s">
        <v>322</v>
      </c>
      <c r="H298" s="61">
        <v>9</v>
      </c>
      <c r="I298" s="62"/>
      <c r="J298" s="61">
        <f>ROUND(I298*H298,2)</f>
        <v>0</v>
      </c>
      <c r="K298" s="59" t="s">
        <v>161</v>
      </c>
      <c r="L298" s="203"/>
      <c r="M298" s="255" t="s">
        <v>18</v>
      </c>
      <c r="N298" s="256" t="s">
        <v>38</v>
      </c>
      <c r="P298" s="257">
        <f>O298*H298</f>
        <v>0</v>
      </c>
      <c r="Q298" s="257">
        <v>4.0000000000000003E-5</v>
      </c>
      <c r="R298" s="257">
        <f>Q298*H298</f>
        <v>3.6000000000000002E-4</v>
      </c>
      <c r="S298" s="257">
        <v>0</v>
      </c>
      <c r="T298" s="63">
        <f>S298*H298</f>
        <v>0</v>
      </c>
      <c r="AR298" s="258" t="s">
        <v>273</v>
      </c>
      <c r="AT298" s="258" t="s">
        <v>157</v>
      </c>
      <c r="AU298" s="258" t="s">
        <v>77</v>
      </c>
      <c r="AY298" s="200" t="s">
        <v>155</v>
      </c>
      <c r="BE298" s="259">
        <f>IF(N298="základní",J298,0)</f>
        <v>0</v>
      </c>
      <c r="BF298" s="259">
        <f>IF(N298="snížená",J298,0)</f>
        <v>0</v>
      </c>
      <c r="BG298" s="259">
        <f>IF(N298="zákl. přenesená",J298,0)</f>
        <v>0</v>
      </c>
      <c r="BH298" s="259">
        <f>IF(N298="sníž. přenesená",J298,0)</f>
        <v>0</v>
      </c>
      <c r="BI298" s="259">
        <f>IF(N298="nulová",J298,0)</f>
        <v>0</v>
      </c>
      <c r="BJ298" s="200" t="s">
        <v>75</v>
      </c>
      <c r="BK298" s="259">
        <f>ROUND(I298*H298,2)</f>
        <v>0</v>
      </c>
      <c r="BL298" s="200" t="s">
        <v>273</v>
      </c>
      <c r="BM298" s="258" t="s">
        <v>1176</v>
      </c>
    </row>
    <row r="299" spans="2:65" s="204" customFormat="1" x14ac:dyDescent="0.2">
      <c r="B299" s="203"/>
      <c r="D299" s="64" t="s">
        <v>164</v>
      </c>
      <c r="F299" s="65" t="s">
        <v>2321</v>
      </c>
      <c r="I299" s="197"/>
      <c r="L299" s="203"/>
      <c r="M299" s="260"/>
      <c r="T299" s="213"/>
      <c r="AT299" s="200" t="s">
        <v>164</v>
      </c>
      <c r="AU299" s="200" t="s">
        <v>77</v>
      </c>
    </row>
    <row r="300" spans="2:65" s="204" customFormat="1" x14ac:dyDescent="0.2">
      <c r="B300" s="203"/>
      <c r="D300" s="66" t="s">
        <v>166</v>
      </c>
      <c r="F300" s="67" t="s">
        <v>2322</v>
      </c>
      <c r="I300" s="197"/>
      <c r="L300" s="203"/>
      <c r="M300" s="260"/>
      <c r="T300" s="213"/>
      <c r="AT300" s="200" t="s">
        <v>166</v>
      </c>
      <c r="AU300" s="200" t="s">
        <v>77</v>
      </c>
    </row>
    <row r="301" spans="2:65" s="76" customFormat="1" x14ac:dyDescent="0.2">
      <c r="B301" s="75"/>
      <c r="D301" s="64" t="s">
        <v>168</v>
      </c>
      <c r="E301" s="77" t="s">
        <v>18</v>
      </c>
      <c r="F301" s="78" t="s">
        <v>2323</v>
      </c>
      <c r="H301" s="79">
        <v>9</v>
      </c>
      <c r="I301" s="80"/>
      <c r="L301" s="75"/>
      <c r="M301" s="81"/>
      <c r="T301" s="82"/>
      <c r="AT301" s="77" t="s">
        <v>168</v>
      </c>
      <c r="AU301" s="77" t="s">
        <v>77</v>
      </c>
      <c r="AV301" s="76" t="s">
        <v>77</v>
      </c>
      <c r="AW301" s="76" t="s">
        <v>29</v>
      </c>
      <c r="AX301" s="76" t="s">
        <v>67</v>
      </c>
      <c r="AY301" s="77" t="s">
        <v>155</v>
      </c>
    </row>
    <row r="302" spans="2:65" s="84" customFormat="1" x14ac:dyDescent="0.2">
      <c r="B302" s="83"/>
      <c r="D302" s="64" t="s">
        <v>168</v>
      </c>
      <c r="E302" s="85" t="s">
        <v>18</v>
      </c>
      <c r="F302" s="86" t="s">
        <v>297</v>
      </c>
      <c r="H302" s="87">
        <v>9</v>
      </c>
      <c r="I302" s="88"/>
      <c r="L302" s="83"/>
      <c r="M302" s="89"/>
      <c r="T302" s="90"/>
      <c r="AT302" s="85" t="s">
        <v>168</v>
      </c>
      <c r="AU302" s="85" t="s">
        <v>77</v>
      </c>
      <c r="AV302" s="84" t="s">
        <v>162</v>
      </c>
      <c r="AW302" s="84" t="s">
        <v>29</v>
      </c>
      <c r="AX302" s="84" t="s">
        <v>75</v>
      </c>
      <c r="AY302" s="85" t="s">
        <v>155</v>
      </c>
    </row>
    <row r="303" spans="2:65" s="204" customFormat="1" ht="24.2" customHeight="1" x14ac:dyDescent="0.2">
      <c r="B303" s="203"/>
      <c r="C303" s="91" t="s">
        <v>697</v>
      </c>
      <c r="D303" s="91" t="s">
        <v>487</v>
      </c>
      <c r="E303" s="92" t="s">
        <v>2324</v>
      </c>
      <c r="F303" s="93" t="s">
        <v>2325</v>
      </c>
      <c r="G303" s="94" t="s">
        <v>322</v>
      </c>
      <c r="H303" s="95">
        <v>9</v>
      </c>
      <c r="I303" s="96"/>
      <c r="J303" s="95">
        <f>ROUND(I303*H303,2)</f>
        <v>0</v>
      </c>
      <c r="K303" s="93" t="s">
        <v>161</v>
      </c>
      <c r="L303" s="261"/>
      <c r="M303" s="262" t="s">
        <v>18</v>
      </c>
      <c r="N303" s="263" t="s">
        <v>38</v>
      </c>
      <c r="P303" s="257">
        <f>O303*H303</f>
        <v>0</v>
      </c>
      <c r="Q303" s="257">
        <v>1.8E-3</v>
      </c>
      <c r="R303" s="257">
        <f>Q303*H303</f>
        <v>1.6199999999999999E-2</v>
      </c>
      <c r="S303" s="257">
        <v>0</v>
      </c>
      <c r="T303" s="63">
        <f>S303*H303</f>
        <v>0</v>
      </c>
      <c r="AR303" s="258" t="s">
        <v>413</v>
      </c>
      <c r="AT303" s="258" t="s">
        <v>487</v>
      </c>
      <c r="AU303" s="258" t="s">
        <v>77</v>
      </c>
      <c r="AY303" s="200" t="s">
        <v>155</v>
      </c>
      <c r="BE303" s="259">
        <f>IF(N303="základní",J303,0)</f>
        <v>0</v>
      </c>
      <c r="BF303" s="259">
        <f>IF(N303="snížená",J303,0)</f>
        <v>0</v>
      </c>
      <c r="BG303" s="259">
        <f>IF(N303="zákl. přenesená",J303,0)</f>
        <v>0</v>
      </c>
      <c r="BH303" s="259">
        <f>IF(N303="sníž. přenesená",J303,0)</f>
        <v>0</v>
      </c>
      <c r="BI303" s="259">
        <f>IF(N303="nulová",J303,0)</f>
        <v>0</v>
      </c>
      <c r="BJ303" s="200" t="s">
        <v>75</v>
      </c>
      <c r="BK303" s="259">
        <f>ROUND(I303*H303,2)</f>
        <v>0</v>
      </c>
      <c r="BL303" s="200" t="s">
        <v>273</v>
      </c>
      <c r="BM303" s="258" t="s">
        <v>1186</v>
      </c>
    </row>
    <row r="304" spans="2:65" s="204" customFormat="1" x14ac:dyDescent="0.2">
      <c r="B304" s="203"/>
      <c r="D304" s="64" t="s">
        <v>164</v>
      </c>
      <c r="F304" s="65" t="s">
        <v>2325</v>
      </c>
      <c r="I304" s="197"/>
      <c r="L304" s="203"/>
      <c r="M304" s="260"/>
      <c r="T304" s="213"/>
      <c r="AT304" s="200" t="s">
        <v>164</v>
      </c>
      <c r="AU304" s="200" t="s">
        <v>77</v>
      </c>
    </row>
    <row r="305" spans="2:65" s="204" customFormat="1" ht="16.5" customHeight="1" x14ac:dyDescent="0.2">
      <c r="B305" s="203"/>
      <c r="C305" s="91" t="s">
        <v>708</v>
      </c>
      <c r="D305" s="91" t="s">
        <v>487</v>
      </c>
      <c r="E305" s="92" t="s">
        <v>2326</v>
      </c>
      <c r="F305" s="93" t="s">
        <v>2327</v>
      </c>
      <c r="G305" s="94" t="s">
        <v>2275</v>
      </c>
      <c r="H305" s="95">
        <v>3</v>
      </c>
      <c r="I305" s="96"/>
      <c r="J305" s="95">
        <f>ROUND(I305*H305,2)</f>
        <v>0</v>
      </c>
      <c r="K305" s="93" t="s">
        <v>18</v>
      </c>
      <c r="L305" s="261"/>
      <c r="M305" s="262" t="s">
        <v>18</v>
      </c>
      <c r="N305" s="263" t="s">
        <v>38</v>
      </c>
      <c r="P305" s="257">
        <f>O305*H305</f>
        <v>0</v>
      </c>
      <c r="Q305" s="257">
        <v>0</v>
      </c>
      <c r="R305" s="257">
        <f>Q305*H305</f>
        <v>0</v>
      </c>
      <c r="S305" s="257">
        <v>0</v>
      </c>
      <c r="T305" s="63">
        <f>S305*H305</f>
        <v>0</v>
      </c>
      <c r="AR305" s="258" t="s">
        <v>413</v>
      </c>
      <c r="AT305" s="258" t="s">
        <v>487</v>
      </c>
      <c r="AU305" s="258" t="s">
        <v>77</v>
      </c>
      <c r="AY305" s="200" t="s">
        <v>155</v>
      </c>
      <c r="BE305" s="259">
        <f>IF(N305="základní",J305,0)</f>
        <v>0</v>
      </c>
      <c r="BF305" s="259">
        <f>IF(N305="snížená",J305,0)</f>
        <v>0</v>
      </c>
      <c r="BG305" s="259">
        <f>IF(N305="zákl. přenesená",J305,0)</f>
        <v>0</v>
      </c>
      <c r="BH305" s="259">
        <f>IF(N305="sníž. přenesená",J305,0)</f>
        <v>0</v>
      </c>
      <c r="BI305" s="259">
        <f>IF(N305="nulová",J305,0)</f>
        <v>0</v>
      </c>
      <c r="BJ305" s="200" t="s">
        <v>75</v>
      </c>
      <c r="BK305" s="259">
        <f>ROUND(I305*H305,2)</f>
        <v>0</v>
      </c>
      <c r="BL305" s="200" t="s">
        <v>273</v>
      </c>
      <c r="BM305" s="258" t="s">
        <v>1199</v>
      </c>
    </row>
    <row r="306" spans="2:65" s="204" customFormat="1" x14ac:dyDescent="0.2">
      <c r="B306" s="203"/>
      <c r="D306" s="64" t="s">
        <v>164</v>
      </c>
      <c r="F306" s="65" t="s">
        <v>2327</v>
      </c>
      <c r="I306" s="197"/>
      <c r="L306" s="203"/>
      <c r="M306" s="260"/>
      <c r="T306" s="213"/>
      <c r="AT306" s="200" t="s">
        <v>164</v>
      </c>
      <c r="AU306" s="200" t="s">
        <v>77</v>
      </c>
    </row>
    <row r="307" spans="2:65" s="204" customFormat="1" ht="21.75" customHeight="1" x14ac:dyDescent="0.2">
      <c r="B307" s="203"/>
      <c r="C307" s="57" t="s">
        <v>714</v>
      </c>
      <c r="D307" s="57" t="s">
        <v>157</v>
      </c>
      <c r="E307" s="58" t="s">
        <v>2151</v>
      </c>
      <c r="F307" s="59" t="s">
        <v>2152</v>
      </c>
      <c r="G307" s="60" t="s">
        <v>322</v>
      </c>
      <c r="H307" s="61">
        <v>9</v>
      </c>
      <c r="I307" s="62"/>
      <c r="J307" s="61">
        <f>ROUND(I307*H307,2)</f>
        <v>0</v>
      </c>
      <c r="K307" s="59" t="s">
        <v>161</v>
      </c>
      <c r="L307" s="203"/>
      <c r="M307" s="255" t="s">
        <v>18</v>
      </c>
      <c r="N307" s="256" t="s">
        <v>38</v>
      </c>
      <c r="P307" s="257">
        <f>O307*H307</f>
        <v>0</v>
      </c>
      <c r="Q307" s="257">
        <v>1.4999999999999999E-4</v>
      </c>
      <c r="R307" s="257">
        <f>Q307*H307</f>
        <v>1.3499999999999999E-3</v>
      </c>
      <c r="S307" s="257">
        <v>0</v>
      </c>
      <c r="T307" s="63">
        <f>S307*H307</f>
        <v>0</v>
      </c>
      <c r="AR307" s="258" t="s">
        <v>273</v>
      </c>
      <c r="AT307" s="258" t="s">
        <v>157</v>
      </c>
      <c r="AU307" s="258" t="s">
        <v>77</v>
      </c>
      <c r="AY307" s="200" t="s">
        <v>155</v>
      </c>
      <c r="BE307" s="259">
        <f>IF(N307="základní",J307,0)</f>
        <v>0</v>
      </c>
      <c r="BF307" s="259">
        <f>IF(N307="snížená",J307,0)</f>
        <v>0</v>
      </c>
      <c r="BG307" s="259">
        <f>IF(N307="zákl. přenesená",J307,0)</f>
        <v>0</v>
      </c>
      <c r="BH307" s="259">
        <f>IF(N307="sníž. přenesená",J307,0)</f>
        <v>0</v>
      </c>
      <c r="BI307" s="259">
        <f>IF(N307="nulová",J307,0)</f>
        <v>0</v>
      </c>
      <c r="BJ307" s="200" t="s">
        <v>75</v>
      </c>
      <c r="BK307" s="259">
        <f>ROUND(I307*H307,2)</f>
        <v>0</v>
      </c>
      <c r="BL307" s="200" t="s">
        <v>273</v>
      </c>
      <c r="BM307" s="258" t="s">
        <v>1211</v>
      </c>
    </row>
    <row r="308" spans="2:65" s="204" customFormat="1" ht="19.5" x14ac:dyDescent="0.2">
      <c r="B308" s="203"/>
      <c r="D308" s="64" t="s">
        <v>164</v>
      </c>
      <c r="F308" s="65" t="s">
        <v>2153</v>
      </c>
      <c r="I308" s="197"/>
      <c r="L308" s="203"/>
      <c r="M308" s="260"/>
      <c r="T308" s="213"/>
      <c r="AT308" s="200" t="s">
        <v>164</v>
      </c>
      <c r="AU308" s="200" t="s">
        <v>77</v>
      </c>
    </row>
    <row r="309" spans="2:65" s="204" customFormat="1" x14ac:dyDescent="0.2">
      <c r="B309" s="203"/>
      <c r="D309" s="66" t="s">
        <v>166</v>
      </c>
      <c r="F309" s="67" t="s">
        <v>2154</v>
      </c>
      <c r="I309" s="197"/>
      <c r="L309" s="203"/>
      <c r="M309" s="260"/>
      <c r="T309" s="213"/>
      <c r="AT309" s="200" t="s">
        <v>166</v>
      </c>
      <c r="AU309" s="200" t="s">
        <v>77</v>
      </c>
    </row>
    <row r="310" spans="2:65" s="76" customFormat="1" x14ac:dyDescent="0.2">
      <c r="B310" s="75"/>
      <c r="D310" s="64" t="s">
        <v>168</v>
      </c>
      <c r="E310" s="77" t="s">
        <v>18</v>
      </c>
      <c r="F310" s="78" t="s">
        <v>2328</v>
      </c>
      <c r="H310" s="79">
        <v>9</v>
      </c>
      <c r="I310" s="80"/>
      <c r="L310" s="75"/>
      <c r="M310" s="81"/>
      <c r="T310" s="82"/>
      <c r="AT310" s="77" t="s">
        <v>168</v>
      </c>
      <c r="AU310" s="77" t="s">
        <v>77</v>
      </c>
      <c r="AV310" s="76" t="s">
        <v>77</v>
      </c>
      <c r="AW310" s="76" t="s">
        <v>29</v>
      </c>
      <c r="AX310" s="76" t="s">
        <v>67</v>
      </c>
      <c r="AY310" s="77" t="s">
        <v>155</v>
      </c>
    </row>
    <row r="311" spans="2:65" s="84" customFormat="1" x14ac:dyDescent="0.2">
      <c r="B311" s="83"/>
      <c r="D311" s="64" t="s">
        <v>168</v>
      </c>
      <c r="E311" s="85" t="s">
        <v>18</v>
      </c>
      <c r="F311" s="86" t="s">
        <v>297</v>
      </c>
      <c r="H311" s="87">
        <v>9</v>
      </c>
      <c r="I311" s="88"/>
      <c r="L311" s="83"/>
      <c r="M311" s="89"/>
      <c r="T311" s="90"/>
      <c r="AT311" s="85" t="s">
        <v>168</v>
      </c>
      <c r="AU311" s="85" t="s">
        <v>77</v>
      </c>
      <c r="AV311" s="84" t="s">
        <v>162</v>
      </c>
      <c r="AW311" s="84" t="s">
        <v>29</v>
      </c>
      <c r="AX311" s="84" t="s">
        <v>75</v>
      </c>
      <c r="AY311" s="85" t="s">
        <v>155</v>
      </c>
    </row>
    <row r="312" spans="2:65" s="204" customFormat="1" ht="24.2" customHeight="1" x14ac:dyDescent="0.2">
      <c r="B312" s="203"/>
      <c r="C312" s="91" t="s">
        <v>719</v>
      </c>
      <c r="D312" s="91" t="s">
        <v>487</v>
      </c>
      <c r="E312" s="92" t="s">
        <v>2329</v>
      </c>
      <c r="F312" s="93" t="s">
        <v>2330</v>
      </c>
      <c r="G312" s="94" t="s">
        <v>322</v>
      </c>
      <c r="H312" s="95">
        <v>6</v>
      </c>
      <c r="I312" s="96"/>
      <c r="J312" s="95">
        <f>ROUND(I312*H312,2)</f>
        <v>0</v>
      </c>
      <c r="K312" s="93" t="s">
        <v>182</v>
      </c>
      <c r="L312" s="261"/>
      <c r="M312" s="262" t="s">
        <v>18</v>
      </c>
      <c r="N312" s="263" t="s">
        <v>38</v>
      </c>
      <c r="P312" s="257">
        <f>O312*H312</f>
        <v>0</v>
      </c>
      <c r="Q312" s="257">
        <v>1.9000000000000001E-4</v>
      </c>
      <c r="R312" s="257">
        <f>Q312*H312</f>
        <v>1.14E-3</v>
      </c>
      <c r="S312" s="257">
        <v>0</v>
      </c>
      <c r="T312" s="63">
        <f>S312*H312</f>
        <v>0</v>
      </c>
      <c r="AR312" s="258" t="s">
        <v>413</v>
      </c>
      <c r="AT312" s="258" t="s">
        <v>487</v>
      </c>
      <c r="AU312" s="258" t="s">
        <v>77</v>
      </c>
      <c r="AY312" s="200" t="s">
        <v>155</v>
      </c>
      <c r="BE312" s="259">
        <f>IF(N312="základní",J312,0)</f>
        <v>0</v>
      </c>
      <c r="BF312" s="259">
        <f>IF(N312="snížená",J312,0)</f>
        <v>0</v>
      </c>
      <c r="BG312" s="259">
        <f>IF(N312="zákl. přenesená",J312,0)</f>
        <v>0</v>
      </c>
      <c r="BH312" s="259">
        <f>IF(N312="sníž. přenesená",J312,0)</f>
        <v>0</v>
      </c>
      <c r="BI312" s="259">
        <f>IF(N312="nulová",J312,0)</f>
        <v>0</v>
      </c>
      <c r="BJ312" s="200" t="s">
        <v>75</v>
      </c>
      <c r="BK312" s="259">
        <f>ROUND(I312*H312,2)</f>
        <v>0</v>
      </c>
      <c r="BL312" s="200" t="s">
        <v>273</v>
      </c>
      <c r="BM312" s="258" t="s">
        <v>1220</v>
      </c>
    </row>
    <row r="313" spans="2:65" s="204" customFormat="1" x14ac:dyDescent="0.2">
      <c r="B313" s="203"/>
      <c r="D313" s="64" t="s">
        <v>164</v>
      </c>
      <c r="F313" s="65" t="s">
        <v>2330</v>
      </c>
      <c r="I313" s="197"/>
      <c r="L313" s="203"/>
      <c r="M313" s="260"/>
      <c r="T313" s="213"/>
      <c r="AT313" s="200" t="s">
        <v>164</v>
      </c>
      <c r="AU313" s="200" t="s">
        <v>77</v>
      </c>
    </row>
    <row r="314" spans="2:65" s="204" customFormat="1" ht="24.2" customHeight="1" x14ac:dyDescent="0.2">
      <c r="B314" s="203"/>
      <c r="C314" s="91" t="s">
        <v>724</v>
      </c>
      <c r="D314" s="91" t="s">
        <v>487</v>
      </c>
      <c r="E314" s="92" t="s">
        <v>2331</v>
      </c>
      <c r="F314" s="93" t="s">
        <v>2332</v>
      </c>
      <c r="G314" s="94" t="s">
        <v>322</v>
      </c>
      <c r="H314" s="95">
        <v>3</v>
      </c>
      <c r="I314" s="96"/>
      <c r="J314" s="95">
        <f>ROUND(I314*H314,2)</f>
        <v>0</v>
      </c>
      <c r="K314" s="93" t="s">
        <v>161</v>
      </c>
      <c r="L314" s="261"/>
      <c r="M314" s="262" t="s">
        <v>18</v>
      </c>
      <c r="N314" s="263" t="s">
        <v>38</v>
      </c>
      <c r="P314" s="257">
        <f>O314*H314</f>
        <v>0</v>
      </c>
      <c r="Q314" s="257">
        <v>4.0000000000000002E-4</v>
      </c>
      <c r="R314" s="257">
        <f>Q314*H314</f>
        <v>1.2000000000000001E-3</v>
      </c>
      <c r="S314" s="257">
        <v>0</v>
      </c>
      <c r="T314" s="63">
        <f>S314*H314</f>
        <v>0</v>
      </c>
      <c r="AR314" s="258" t="s">
        <v>413</v>
      </c>
      <c r="AT314" s="258" t="s">
        <v>487</v>
      </c>
      <c r="AU314" s="258" t="s">
        <v>77</v>
      </c>
      <c r="AY314" s="200" t="s">
        <v>155</v>
      </c>
      <c r="BE314" s="259">
        <f>IF(N314="základní",J314,0)</f>
        <v>0</v>
      </c>
      <c r="BF314" s="259">
        <f>IF(N314="snížená",J314,0)</f>
        <v>0</v>
      </c>
      <c r="BG314" s="259">
        <f>IF(N314="zákl. přenesená",J314,0)</f>
        <v>0</v>
      </c>
      <c r="BH314" s="259">
        <f>IF(N314="sníž. přenesená",J314,0)</f>
        <v>0</v>
      </c>
      <c r="BI314" s="259">
        <f>IF(N314="nulová",J314,0)</f>
        <v>0</v>
      </c>
      <c r="BJ314" s="200" t="s">
        <v>75</v>
      </c>
      <c r="BK314" s="259">
        <f>ROUND(I314*H314,2)</f>
        <v>0</v>
      </c>
      <c r="BL314" s="200" t="s">
        <v>273</v>
      </c>
      <c r="BM314" s="258" t="s">
        <v>1230</v>
      </c>
    </row>
    <row r="315" spans="2:65" s="204" customFormat="1" x14ac:dyDescent="0.2">
      <c r="B315" s="203"/>
      <c r="D315" s="64" t="s">
        <v>164</v>
      </c>
      <c r="F315" s="65" t="s">
        <v>2332</v>
      </c>
      <c r="I315" s="197"/>
      <c r="L315" s="203"/>
      <c r="M315" s="260"/>
      <c r="T315" s="213"/>
      <c r="AT315" s="200" t="s">
        <v>164</v>
      </c>
      <c r="AU315" s="200" t="s">
        <v>77</v>
      </c>
    </row>
    <row r="316" spans="2:65" s="204" customFormat="1" ht="24.2" customHeight="1" x14ac:dyDescent="0.2">
      <c r="B316" s="203"/>
      <c r="C316" s="57" t="s">
        <v>731</v>
      </c>
      <c r="D316" s="57" t="s">
        <v>157</v>
      </c>
      <c r="E316" s="58" t="s">
        <v>2333</v>
      </c>
      <c r="F316" s="59" t="s">
        <v>2334</v>
      </c>
      <c r="G316" s="60" t="s">
        <v>322</v>
      </c>
      <c r="H316" s="61">
        <v>10</v>
      </c>
      <c r="I316" s="62"/>
      <c r="J316" s="61">
        <f>ROUND(I316*H316,2)</f>
        <v>0</v>
      </c>
      <c r="K316" s="59" t="s">
        <v>161</v>
      </c>
      <c r="L316" s="203"/>
      <c r="M316" s="255" t="s">
        <v>18</v>
      </c>
      <c r="N316" s="256" t="s">
        <v>38</v>
      </c>
      <c r="P316" s="257">
        <f>O316*H316</f>
        <v>0</v>
      </c>
      <c r="Q316" s="257">
        <v>1.7000000000000001E-4</v>
      </c>
      <c r="R316" s="257">
        <f>Q316*H316</f>
        <v>1.7000000000000001E-3</v>
      </c>
      <c r="S316" s="257">
        <v>0</v>
      </c>
      <c r="T316" s="63">
        <f>S316*H316</f>
        <v>0</v>
      </c>
      <c r="AR316" s="258" t="s">
        <v>273</v>
      </c>
      <c r="AT316" s="258" t="s">
        <v>157</v>
      </c>
      <c r="AU316" s="258" t="s">
        <v>77</v>
      </c>
      <c r="AY316" s="200" t="s">
        <v>155</v>
      </c>
      <c r="BE316" s="259">
        <f>IF(N316="základní",J316,0)</f>
        <v>0</v>
      </c>
      <c r="BF316" s="259">
        <f>IF(N316="snížená",J316,0)</f>
        <v>0</v>
      </c>
      <c r="BG316" s="259">
        <f>IF(N316="zákl. přenesená",J316,0)</f>
        <v>0</v>
      </c>
      <c r="BH316" s="259">
        <f>IF(N316="sníž. přenesená",J316,0)</f>
        <v>0</v>
      </c>
      <c r="BI316" s="259">
        <f>IF(N316="nulová",J316,0)</f>
        <v>0</v>
      </c>
      <c r="BJ316" s="200" t="s">
        <v>75</v>
      </c>
      <c r="BK316" s="259">
        <f>ROUND(I316*H316,2)</f>
        <v>0</v>
      </c>
      <c r="BL316" s="200" t="s">
        <v>273</v>
      </c>
      <c r="BM316" s="258" t="s">
        <v>1245</v>
      </c>
    </row>
    <row r="317" spans="2:65" s="204" customFormat="1" ht="19.5" x14ac:dyDescent="0.2">
      <c r="B317" s="203"/>
      <c r="D317" s="64" t="s">
        <v>164</v>
      </c>
      <c r="F317" s="65" t="s">
        <v>2335</v>
      </c>
      <c r="I317" s="197"/>
      <c r="L317" s="203"/>
      <c r="M317" s="260"/>
      <c r="T317" s="213"/>
      <c r="AT317" s="200" t="s">
        <v>164</v>
      </c>
      <c r="AU317" s="200" t="s">
        <v>77</v>
      </c>
    </row>
    <row r="318" spans="2:65" s="204" customFormat="1" x14ac:dyDescent="0.2">
      <c r="B318" s="203"/>
      <c r="D318" s="66" t="s">
        <v>166</v>
      </c>
      <c r="F318" s="67" t="s">
        <v>2336</v>
      </c>
      <c r="I318" s="197"/>
      <c r="L318" s="203"/>
      <c r="M318" s="260"/>
      <c r="T318" s="213"/>
      <c r="AT318" s="200" t="s">
        <v>166</v>
      </c>
      <c r="AU318" s="200" t="s">
        <v>77</v>
      </c>
    </row>
    <row r="319" spans="2:65" s="204" customFormat="1" ht="24.2" customHeight="1" x14ac:dyDescent="0.2">
      <c r="B319" s="203"/>
      <c r="C319" s="91" t="s">
        <v>735</v>
      </c>
      <c r="D319" s="91" t="s">
        <v>487</v>
      </c>
      <c r="E319" s="92" t="s">
        <v>2337</v>
      </c>
      <c r="F319" s="93" t="s">
        <v>2338</v>
      </c>
      <c r="G319" s="94" t="s">
        <v>322</v>
      </c>
      <c r="H319" s="95">
        <v>10</v>
      </c>
      <c r="I319" s="96"/>
      <c r="J319" s="95">
        <f>ROUND(I319*H319,2)</f>
        <v>0</v>
      </c>
      <c r="K319" s="93" t="s">
        <v>161</v>
      </c>
      <c r="L319" s="261"/>
      <c r="M319" s="262" t="s">
        <v>18</v>
      </c>
      <c r="N319" s="263" t="s">
        <v>38</v>
      </c>
      <c r="P319" s="257">
        <f>O319*H319</f>
        <v>0</v>
      </c>
      <c r="Q319" s="257">
        <v>5.0000000000000001E-4</v>
      </c>
      <c r="R319" s="257">
        <f>Q319*H319</f>
        <v>5.0000000000000001E-3</v>
      </c>
      <c r="S319" s="257">
        <v>0</v>
      </c>
      <c r="T319" s="63">
        <f>S319*H319</f>
        <v>0</v>
      </c>
      <c r="AR319" s="258" t="s">
        <v>413</v>
      </c>
      <c r="AT319" s="258" t="s">
        <v>487</v>
      </c>
      <c r="AU319" s="258" t="s">
        <v>77</v>
      </c>
      <c r="AY319" s="200" t="s">
        <v>155</v>
      </c>
      <c r="BE319" s="259">
        <f>IF(N319="základní",J319,0)</f>
        <v>0</v>
      </c>
      <c r="BF319" s="259">
        <f>IF(N319="snížená",J319,0)</f>
        <v>0</v>
      </c>
      <c r="BG319" s="259">
        <f>IF(N319="zákl. přenesená",J319,0)</f>
        <v>0</v>
      </c>
      <c r="BH319" s="259">
        <f>IF(N319="sníž. přenesená",J319,0)</f>
        <v>0</v>
      </c>
      <c r="BI319" s="259">
        <f>IF(N319="nulová",J319,0)</f>
        <v>0</v>
      </c>
      <c r="BJ319" s="200" t="s">
        <v>75</v>
      </c>
      <c r="BK319" s="259">
        <f>ROUND(I319*H319,2)</f>
        <v>0</v>
      </c>
      <c r="BL319" s="200" t="s">
        <v>273</v>
      </c>
      <c r="BM319" s="258" t="s">
        <v>1258</v>
      </c>
    </row>
    <row r="320" spans="2:65" s="204" customFormat="1" x14ac:dyDescent="0.2">
      <c r="B320" s="203"/>
      <c r="D320" s="64" t="s">
        <v>164</v>
      </c>
      <c r="F320" s="65" t="s">
        <v>2338</v>
      </c>
      <c r="I320" s="197"/>
      <c r="L320" s="203"/>
      <c r="M320" s="260"/>
      <c r="T320" s="213"/>
      <c r="AT320" s="200" t="s">
        <v>164</v>
      </c>
      <c r="AU320" s="200" t="s">
        <v>77</v>
      </c>
    </row>
    <row r="321" spans="2:65" s="204" customFormat="1" ht="24.2" customHeight="1" x14ac:dyDescent="0.2">
      <c r="B321" s="203"/>
      <c r="C321" s="57" t="s">
        <v>743</v>
      </c>
      <c r="D321" s="57" t="s">
        <v>157</v>
      </c>
      <c r="E321" s="58" t="s">
        <v>2339</v>
      </c>
      <c r="F321" s="59" t="s">
        <v>2340</v>
      </c>
      <c r="G321" s="60" t="s">
        <v>209</v>
      </c>
      <c r="H321" s="61">
        <v>0.41</v>
      </c>
      <c r="I321" s="62"/>
      <c r="J321" s="61">
        <f>ROUND(I321*H321,2)</f>
        <v>0</v>
      </c>
      <c r="K321" s="59" t="s">
        <v>161</v>
      </c>
      <c r="L321" s="203"/>
      <c r="M321" s="255" t="s">
        <v>18</v>
      </c>
      <c r="N321" s="256" t="s">
        <v>38</v>
      </c>
      <c r="P321" s="257">
        <f>O321*H321</f>
        <v>0</v>
      </c>
      <c r="Q321" s="257">
        <v>0</v>
      </c>
      <c r="R321" s="257">
        <f>Q321*H321</f>
        <v>0</v>
      </c>
      <c r="S321" s="257">
        <v>0</v>
      </c>
      <c r="T321" s="63">
        <f>S321*H321</f>
        <v>0</v>
      </c>
      <c r="AR321" s="258" t="s">
        <v>273</v>
      </c>
      <c r="AT321" s="258" t="s">
        <v>157</v>
      </c>
      <c r="AU321" s="258" t="s">
        <v>77</v>
      </c>
      <c r="AY321" s="200" t="s">
        <v>155</v>
      </c>
      <c r="BE321" s="259">
        <f>IF(N321="základní",J321,0)</f>
        <v>0</v>
      </c>
      <c r="BF321" s="259">
        <f>IF(N321="snížená",J321,0)</f>
        <v>0</v>
      </c>
      <c r="BG321" s="259">
        <f>IF(N321="zákl. přenesená",J321,0)</f>
        <v>0</v>
      </c>
      <c r="BH321" s="259">
        <f>IF(N321="sníž. přenesená",J321,0)</f>
        <v>0</v>
      </c>
      <c r="BI321" s="259">
        <f>IF(N321="nulová",J321,0)</f>
        <v>0</v>
      </c>
      <c r="BJ321" s="200" t="s">
        <v>75</v>
      </c>
      <c r="BK321" s="259">
        <f>ROUND(I321*H321,2)</f>
        <v>0</v>
      </c>
      <c r="BL321" s="200" t="s">
        <v>273</v>
      </c>
      <c r="BM321" s="258" t="s">
        <v>1269</v>
      </c>
    </row>
    <row r="322" spans="2:65" s="204" customFormat="1" ht="29.25" x14ac:dyDescent="0.2">
      <c r="B322" s="203"/>
      <c r="D322" s="64" t="s">
        <v>164</v>
      </c>
      <c r="F322" s="65" t="s">
        <v>2341</v>
      </c>
      <c r="I322" s="197"/>
      <c r="L322" s="203"/>
      <c r="M322" s="260"/>
      <c r="T322" s="213"/>
      <c r="AT322" s="200" t="s">
        <v>164</v>
      </c>
      <c r="AU322" s="200" t="s">
        <v>77</v>
      </c>
    </row>
    <row r="323" spans="2:65" s="204" customFormat="1" x14ac:dyDescent="0.2">
      <c r="B323" s="203"/>
      <c r="D323" s="66" t="s">
        <v>166</v>
      </c>
      <c r="F323" s="67" t="s">
        <v>2342</v>
      </c>
      <c r="I323" s="197"/>
      <c r="L323" s="203"/>
      <c r="M323" s="260"/>
      <c r="T323" s="213"/>
      <c r="AT323" s="200" t="s">
        <v>166</v>
      </c>
      <c r="AU323" s="200" t="s">
        <v>77</v>
      </c>
    </row>
    <row r="324" spans="2:65" s="247" customFormat="1" ht="22.9" customHeight="1" x14ac:dyDescent="0.2">
      <c r="B324" s="246"/>
      <c r="D324" s="54" t="s">
        <v>66</v>
      </c>
      <c r="E324" s="56" t="s">
        <v>1379</v>
      </c>
      <c r="F324" s="56" t="s">
        <v>2343</v>
      </c>
      <c r="I324" s="196"/>
      <c r="J324" s="254">
        <f>BK324</f>
        <v>0</v>
      </c>
      <c r="L324" s="246"/>
      <c r="M324" s="249"/>
      <c r="P324" s="250">
        <f>SUM(P325:P332)</f>
        <v>0</v>
      </c>
      <c r="R324" s="250">
        <f>SUM(R325:R332)</f>
        <v>0.14879999999999999</v>
      </c>
      <c r="T324" s="251">
        <f>SUM(T325:T332)</f>
        <v>0</v>
      </c>
      <c r="AR324" s="54" t="s">
        <v>77</v>
      </c>
      <c r="AT324" s="252" t="s">
        <v>66</v>
      </c>
      <c r="AU324" s="252" t="s">
        <v>75</v>
      </c>
      <c r="AY324" s="54" t="s">
        <v>155</v>
      </c>
      <c r="BK324" s="253">
        <f>SUM(BK325:BK332)</f>
        <v>0</v>
      </c>
    </row>
    <row r="325" spans="2:65" s="204" customFormat="1" ht="21.75" customHeight="1" x14ac:dyDescent="0.2">
      <c r="B325" s="203"/>
      <c r="C325" s="57" t="s">
        <v>747</v>
      </c>
      <c r="D325" s="57" t="s">
        <v>157</v>
      </c>
      <c r="E325" s="58" t="s">
        <v>2344</v>
      </c>
      <c r="F325" s="59" t="s">
        <v>2345</v>
      </c>
      <c r="G325" s="60" t="s">
        <v>257</v>
      </c>
      <c r="H325" s="61">
        <v>12</v>
      </c>
      <c r="I325" s="62"/>
      <c r="J325" s="61">
        <f>ROUND(I325*H325,2)</f>
        <v>0</v>
      </c>
      <c r="K325" s="59" t="s">
        <v>161</v>
      </c>
      <c r="L325" s="203"/>
      <c r="M325" s="255" t="s">
        <v>18</v>
      </c>
      <c r="N325" s="256" t="s">
        <v>38</v>
      </c>
      <c r="P325" s="257">
        <f>O325*H325</f>
        <v>0</v>
      </c>
      <c r="Q325" s="257">
        <v>1.24E-2</v>
      </c>
      <c r="R325" s="257">
        <f>Q325*H325</f>
        <v>0.14879999999999999</v>
      </c>
      <c r="S325" s="257">
        <v>0</v>
      </c>
      <c r="T325" s="63">
        <f>S325*H325</f>
        <v>0</v>
      </c>
      <c r="AR325" s="258" t="s">
        <v>273</v>
      </c>
      <c r="AT325" s="258" t="s">
        <v>157</v>
      </c>
      <c r="AU325" s="258" t="s">
        <v>77</v>
      </c>
      <c r="AY325" s="200" t="s">
        <v>155</v>
      </c>
      <c r="BE325" s="259">
        <f>IF(N325="základní",J325,0)</f>
        <v>0</v>
      </c>
      <c r="BF325" s="259">
        <f>IF(N325="snížená",J325,0)</f>
        <v>0</v>
      </c>
      <c r="BG325" s="259">
        <f>IF(N325="zákl. přenesená",J325,0)</f>
        <v>0</v>
      </c>
      <c r="BH325" s="259">
        <f>IF(N325="sníž. přenesená",J325,0)</f>
        <v>0</v>
      </c>
      <c r="BI325" s="259">
        <f>IF(N325="nulová",J325,0)</f>
        <v>0</v>
      </c>
      <c r="BJ325" s="200" t="s">
        <v>75</v>
      </c>
      <c r="BK325" s="259">
        <f>ROUND(I325*H325,2)</f>
        <v>0</v>
      </c>
      <c r="BL325" s="200" t="s">
        <v>273</v>
      </c>
      <c r="BM325" s="258" t="s">
        <v>1280</v>
      </c>
    </row>
    <row r="326" spans="2:65" s="204" customFormat="1" ht="29.25" x14ac:dyDescent="0.2">
      <c r="B326" s="203"/>
      <c r="D326" s="64" t="s">
        <v>164</v>
      </c>
      <c r="F326" s="65" t="s">
        <v>2346</v>
      </c>
      <c r="I326" s="197"/>
      <c r="L326" s="203"/>
      <c r="M326" s="260"/>
      <c r="T326" s="213"/>
      <c r="AT326" s="200" t="s">
        <v>164</v>
      </c>
      <c r="AU326" s="200" t="s">
        <v>77</v>
      </c>
    </row>
    <row r="327" spans="2:65" s="204" customFormat="1" x14ac:dyDescent="0.2">
      <c r="B327" s="203"/>
      <c r="D327" s="66" t="s">
        <v>166</v>
      </c>
      <c r="F327" s="67" t="s">
        <v>2347</v>
      </c>
      <c r="I327" s="197"/>
      <c r="L327" s="203"/>
      <c r="M327" s="260"/>
      <c r="T327" s="213"/>
      <c r="AT327" s="200" t="s">
        <v>166</v>
      </c>
      <c r="AU327" s="200" t="s">
        <v>77</v>
      </c>
    </row>
    <row r="328" spans="2:65" s="76" customFormat="1" x14ac:dyDescent="0.2">
      <c r="B328" s="75"/>
      <c r="D328" s="64" t="s">
        <v>168</v>
      </c>
      <c r="E328" s="77" t="s">
        <v>18</v>
      </c>
      <c r="F328" s="78" t="s">
        <v>2348</v>
      </c>
      <c r="H328" s="79">
        <v>12</v>
      </c>
      <c r="I328" s="80"/>
      <c r="L328" s="75"/>
      <c r="M328" s="81"/>
      <c r="T328" s="82"/>
      <c r="AT328" s="77" t="s">
        <v>168</v>
      </c>
      <c r="AU328" s="77" t="s">
        <v>77</v>
      </c>
      <c r="AV328" s="76" t="s">
        <v>77</v>
      </c>
      <c r="AW328" s="76" t="s">
        <v>29</v>
      </c>
      <c r="AX328" s="76" t="s">
        <v>67</v>
      </c>
      <c r="AY328" s="77" t="s">
        <v>155</v>
      </c>
    </row>
    <row r="329" spans="2:65" s="84" customFormat="1" x14ac:dyDescent="0.2">
      <c r="B329" s="83"/>
      <c r="D329" s="64" t="s">
        <v>168</v>
      </c>
      <c r="E329" s="85" t="s">
        <v>18</v>
      </c>
      <c r="F329" s="86" t="s">
        <v>297</v>
      </c>
      <c r="H329" s="87">
        <v>12</v>
      </c>
      <c r="I329" s="88"/>
      <c r="L329" s="83"/>
      <c r="M329" s="89"/>
      <c r="T329" s="90"/>
      <c r="AT329" s="85" t="s">
        <v>168</v>
      </c>
      <c r="AU329" s="85" t="s">
        <v>77</v>
      </c>
      <c r="AV329" s="84" t="s">
        <v>162</v>
      </c>
      <c r="AW329" s="84" t="s">
        <v>29</v>
      </c>
      <c r="AX329" s="84" t="s">
        <v>75</v>
      </c>
      <c r="AY329" s="85" t="s">
        <v>155</v>
      </c>
    </row>
    <row r="330" spans="2:65" s="204" customFormat="1" ht="24.2" customHeight="1" x14ac:dyDescent="0.2">
      <c r="B330" s="203"/>
      <c r="C330" s="57" t="s">
        <v>751</v>
      </c>
      <c r="D330" s="57" t="s">
        <v>157</v>
      </c>
      <c r="E330" s="58" t="s">
        <v>2349</v>
      </c>
      <c r="F330" s="59" t="s">
        <v>2350</v>
      </c>
      <c r="G330" s="60" t="s">
        <v>209</v>
      </c>
      <c r="H330" s="61">
        <v>0.27</v>
      </c>
      <c r="I330" s="62"/>
      <c r="J330" s="61">
        <f>ROUND(I330*H330,2)</f>
        <v>0</v>
      </c>
      <c r="K330" s="59" t="s">
        <v>161</v>
      </c>
      <c r="L330" s="203"/>
      <c r="M330" s="255" t="s">
        <v>18</v>
      </c>
      <c r="N330" s="256" t="s">
        <v>38</v>
      </c>
      <c r="P330" s="257">
        <f>O330*H330</f>
        <v>0</v>
      </c>
      <c r="Q330" s="257">
        <v>0</v>
      </c>
      <c r="R330" s="257">
        <f>Q330*H330</f>
        <v>0</v>
      </c>
      <c r="S330" s="257">
        <v>0</v>
      </c>
      <c r="T330" s="63">
        <f>S330*H330</f>
        <v>0</v>
      </c>
      <c r="AR330" s="258" t="s">
        <v>273</v>
      </c>
      <c r="AT330" s="258" t="s">
        <v>157</v>
      </c>
      <c r="AU330" s="258" t="s">
        <v>77</v>
      </c>
      <c r="AY330" s="200" t="s">
        <v>155</v>
      </c>
      <c r="BE330" s="259">
        <f>IF(N330="základní",J330,0)</f>
        <v>0</v>
      </c>
      <c r="BF330" s="259">
        <f>IF(N330="snížená",J330,0)</f>
        <v>0</v>
      </c>
      <c r="BG330" s="259">
        <f>IF(N330="zákl. přenesená",J330,0)</f>
        <v>0</v>
      </c>
      <c r="BH330" s="259">
        <f>IF(N330="sníž. přenesená",J330,0)</f>
        <v>0</v>
      </c>
      <c r="BI330" s="259">
        <f>IF(N330="nulová",J330,0)</f>
        <v>0</v>
      </c>
      <c r="BJ330" s="200" t="s">
        <v>75</v>
      </c>
      <c r="BK330" s="259">
        <f>ROUND(I330*H330,2)</f>
        <v>0</v>
      </c>
      <c r="BL330" s="200" t="s">
        <v>273</v>
      </c>
      <c r="BM330" s="258" t="s">
        <v>1293</v>
      </c>
    </row>
    <row r="331" spans="2:65" s="204" customFormat="1" ht="29.25" x14ac:dyDescent="0.2">
      <c r="B331" s="203"/>
      <c r="D331" s="64" t="s">
        <v>164</v>
      </c>
      <c r="F331" s="65" t="s">
        <v>2351</v>
      </c>
      <c r="I331" s="197"/>
      <c r="L331" s="203"/>
      <c r="M331" s="260"/>
      <c r="T331" s="213"/>
      <c r="AT331" s="200" t="s">
        <v>164</v>
      </c>
      <c r="AU331" s="200" t="s">
        <v>77</v>
      </c>
    </row>
    <row r="332" spans="2:65" s="204" customFormat="1" x14ac:dyDescent="0.2">
      <c r="B332" s="203"/>
      <c r="D332" s="66" t="s">
        <v>166</v>
      </c>
      <c r="F332" s="67" t="s">
        <v>2352</v>
      </c>
      <c r="I332" s="197"/>
      <c r="L332" s="203"/>
      <c r="M332" s="260"/>
      <c r="T332" s="213"/>
      <c r="AT332" s="200" t="s">
        <v>166</v>
      </c>
      <c r="AU332" s="200" t="s">
        <v>77</v>
      </c>
    </row>
    <row r="333" spans="2:65" s="247" customFormat="1" ht="25.9" customHeight="1" x14ac:dyDescent="0.2">
      <c r="B333" s="246"/>
      <c r="D333" s="54" t="s">
        <v>66</v>
      </c>
      <c r="E333" s="55" t="s">
        <v>2353</v>
      </c>
      <c r="F333" s="55" t="s">
        <v>2354</v>
      </c>
      <c r="I333" s="196"/>
      <c r="J333" s="248">
        <f>BK333</f>
        <v>0</v>
      </c>
      <c r="L333" s="246"/>
      <c r="M333" s="249"/>
      <c r="P333" s="250">
        <f>SUM(P334:P336)</f>
        <v>0</v>
      </c>
      <c r="R333" s="250">
        <f>SUM(R334:R336)</f>
        <v>0</v>
      </c>
      <c r="T333" s="251">
        <f>SUM(T334:T336)</f>
        <v>0</v>
      </c>
      <c r="AR333" s="54" t="s">
        <v>162</v>
      </c>
      <c r="AT333" s="252" t="s">
        <v>66</v>
      </c>
      <c r="AU333" s="252" t="s">
        <v>67</v>
      </c>
      <c r="AY333" s="54" t="s">
        <v>155</v>
      </c>
      <c r="BK333" s="253">
        <f>SUM(BK334:BK336)</f>
        <v>0</v>
      </c>
    </row>
    <row r="334" spans="2:65" s="204" customFormat="1" ht="21.75" customHeight="1" x14ac:dyDescent="0.2">
      <c r="B334" s="203"/>
      <c r="C334" s="57" t="s">
        <v>755</v>
      </c>
      <c r="D334" s="57" t="s">
        <v>157</v>
      </c>
      <c r="E334" s="58" t="s">
        <v>2355</v>
      </c>
      <c r="F334" s="59" t="s">
        <v>2356</v>
      </c>
      <c r="G334" s="60" t="s">
        <v>2357</v>
      </c>
      <c r="H334" s="61">
        <v>37.5</v>
      </c>
      <c r="I334" s="62"/>
      <c r="J334" s="61">
        <f>ROUND(I334*H334,2)</f>
        <v>0</v>
      </c>
      <c r="K334" s="59" t="s">
        <v>161</v>
      </c>
      <c r="L334" s="203"/>
      <c r="M334" s="255" t="s">
        <v>18</v>
      </c>
      <c r="N334" s="256" t="s">
        <v>38</v>
      </c>
      <c r="P334" s="257">
        <f>O334*H334</f>
        <v>0</v>
      </c>
      <c r="Q334" s="257">
        <v>0</v>
      </c>
      <c r="R334" s="257">
        <f>Q334*H334</f>
        <v>0</v>
      </c>
      <c r="S334" s="257">
        <v>0</v>
      </c>
      <c r="T334" s="63">
        <f>S334*H334</f>
        <v>0</v>
      </c>
      <c r="AR334" s="258" t="s">
        <v>2358</v>
      </c>
      <c r="AT334" s="258" t="s">
        <v>157</v>
      </c>
      <c r="AU334" s="258" t="s">
        <v>75</v>
      </c>
      <c r="AY334" s="200" t="s">
        <v>155</v>
      </c>
      <c r="BE334" s="259">
        <f>IF(N334="základní",J334,0)</f>
        <v>0</v>
      </c>
      <c r="BF334" s="259">
        <f>IF(N334="snížená",J334,0)</f>
        <v>0</v>
      </c>
      <c r="BG334" s="259">
        <f>IF(N334="zákl. přenesená",J334,0)</f>
        <v>0</v>
      </c>
      <c r="BH334" s="259">
        <f>IF(N334="sníž. přenesená",J334,0)</f>
        <v>0</v>
      </c>
      <c r="BI334" s="259">
        <f>IF(N334="nulová",J334,0)</f>
        <v>0</v>
      </c>
      <c r="BJ334" s="200" t="s">
        <v>75</v>
      </c>
      <c r="BK334" s="259">
        <f>ROUND(I334*H334,2)</f>
        <v>0</v>
      </c>
      <c r="BL334" s="200" t="s">
        <v>2358</v>
      </c>
      <c r="BM334" s="258" t="s">
        <v>1306</v>
      </c>
    </row>
    <row r="335" spans="2:65" s="204" customFormat="1" ht="19.5" x14ac:dyDescent="0.2">
      <c r="B335" s="203"/>
      <c r="D335" s="64" t="s">
        <v>164</v>
      </c>
      <c r="F335" s="65" t="s">
        <v>2359</v>
      </c>
      <c r="L335" s="203"/>
      <c r="M335" s="260"/>
      <c r="T335" s="213"/>
      <c r="AT335" s="200" t="s">
        <v>164</v>
      </c>
      <c r="AU335" s="200" t="s">
        <v>75</v>
      </c>
    </row>
    <row r="336" spans="2:65" s="204" customFormat="1" x14ac:dyDescent="0.2">
      <c r="B336" s="203"/>
      <c r="D336" s="66" t="s">
        <v>166</v>
      </c>
      <c r="F336" s="67" t="s">
        <v>2360</v>
      </c>
      <c r="L336" s="203"/>
      <c r="M336" s="271"/>
      <c r="N336" s="99"/>
      <c r="O336" s="99"/>
      <c r="P336" s="99"/>
      <c r="Q336" s="99"/>
      <c r="R336" s="99"/>
      <c r="S336" s="99"/>
      <c r="T336" s="272"/>
      <c r="AT336" s="200" t="s">
        <v>166</v>
      </c>
      <c r="AU336" s="200" t="s">
        <v>75</v>
      </c>
    </row>
    <row r="337" spans="2:12" s="204" customFormat="1" ht="6.95" customHeight="1" x14ac:dyDescent="0.2">
      <c r="B337" s="208"/>
      <c r="C337" s="209"/>
      <c r="D337" s="209"/>
      <c r="E337" s="209"/>
      <c r="F337" s="209"/>
      <c r="G337" s="209"/>
      <c r="H337" s="209"/>
      <c r="I337" s="209"/>
      <c r="J337" s="209"/>
      <c r="K337" s="209"/>
      <c r="L337" s="203"/>
    </row>
  </sheetData>
  <sheetProtection algorithmName="SHA-512" hashValue="zywxsrg7FbpLlEbZuzYfxIBYmhhUbzfbyhhNeIsyxvqacNxfcCDW9B8N8DOEksYHSHEwOvfRSvFuKKkBztmE7w==" saltValue="BlyOHQrJOD5G4A3MGdt+WQ==" spinCount="100000" sheet="1" objects="1" scenarios="1" selectLockedCells="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79A63CE1-EC5D-4F2C-A70E-54492A7121D1}"/>
    <hyperlink ref="F112" r:id="rId2" xr:uid="{301A582A-EB06-47F1-AE1D-EC82B4B5536C}"/>
    <hyperlink ref="F116" r:id="rId3" xr:uid="{5D40D68E-769A-4212-AD33-8AE77895DFB4}"/>
    <hyperlink ref="F123" r:id="rId4" xr:uid="{4EEC70EB-1434-4C0A-887F-1317C402E3F3}"/>
    <hyperlink ref="F128" r:id="rId5" xr:uid="{E09D5700-D915-4EED-BBBE-67CB785DCAB4}"/>
    <hyperlink ref="F131" r:id="rId6" xr:uid="{511878E3-6B3C-4937-8550-893914E83F6C}"/>
    <hyperlink ref="F136" r:id="rId7" xr:uid="{F30C3063-9BB5-4189-AB49-8B4C874C76F1}"/>
    <hyperlink ref="F139" r:id="rId8" xr:uid="{2E72AFFC-A28F-43BA-9A59-B3F91C3BD8D4}"/>
    <hyperlink ref="F144" r:id="rId9" xr:uid="{7E9178FD-F6F9-4B90-92D7-7D0537DC3167}"/>
    <hyperlink ref="F149" r:id="rId10" xr:uid="{CA0D91B4-7AFD-43FD-BE69-EC827F593598}"/>
    <hyperlink ref="F152" r:id="rId11" xr:uid="{21CAFFCA-4171-4612-BFB8-1EF217DF687A}"/>
    <hyperlink ref="F155" r:id="rId12" xr:uid="{E46535B4-B799-4C1C-8626-3DE65FC8D15E}"/>
    <hyperlink ref="F162" r:id="rId13" xr:uid="{C89EA577-1E91-482C-8BD9-3DEDC873DF2A}"/>
    <hyperlink ref="F165" r:id="rId14" xr:uid="{88242E01-79FE-4A18-B2EB-657E14ED038A}"/>
    <hyperlink ref="F170" r:id="rId15" xr:uid="{7034ADF2-B7A2-4DB1-8AD0-7C552BE0DC19}"/>
    <hyperlink ref="F174" r:id="rId16" xr:uid="{D367EB10-A864-4716-933F-CA11397D2C17}"/>
    <hyperlink ref="F179" r:id="rId17" xr:uid="{DCFE4FB2-F116-4543-AEA7-ED84BC22E199}"/>
    <hyperlink ref="F184" r:id="rId18" xr:uid="{55B877B2-A4C7-4CB2-9091-9F2D508D41B0}"/>
    <hyperlink ref="F189" r:id="rId19" xr:uid="{9F90E011-CAF5-463C-80E2-CB6272B0AE29}"/>
    <hyperlink ref="F192" r:id="rId20" xr:uid="{3E286B78-20F8-4EE9-814F-FEA99D5B5BCE}"/>
    <hyperlink ref="F195" r:id="rId21" xr:uid="{BF7C3A77-5E36-4828-BCD9-B134F7B06F02}"/>
    <hyperlink ref="F204" r:id="rId22" xr:uid="{0E77A4F2-E40C-452B-8119-01F9801541D1}"/>
    <hyperlink ref="F209" r:id="rId23" xr:uid="{4093E3E3-52B3-4B83-89E1-9E4864EEFD0C}"/>
    <hyperlink ref="F212" r:id="rId24" xr:uid="{36236972-6705-44D7-9C8B-7097143F0173}"/>
    <hyperlink ref="F217" r:id="rId25" xr:uid="{995FE28D-54C6-4F14-9F33-B54CB500908F}"/>
    <hyperlink ref="F222" r:id="rId26" xr:uid="{9428A11F-D60F-4671-954C-F8F1202EBB96}"/>
    <hyperlink ref="F227" r:id="rId27" xr:uid="{A3F988BA-682A-48EB-B8BA-F716A6FC23C5}"/>
    <hyperlink ref="F230" r:id="rId28" xr:uid="{22240E1B-7ECC-451B-8607-A270164C1E1D}"/>
    <hyperlink ref="F234" r:id="rId29" xr:uid="{B4C5ADE7-7043-467B-B3D1-CE31F72355C5}"/>
    <hyperlink ref="F237" r:id="rId30" xr:uid="{EDF0BC84-C9DA-41BF-9E7B-5E7DA9998650}"/>
    <hyperlink ref="F240" r:id="rId31" xr:uid="{173C9BE8-0DD6-43FF-8581-2543C5E4BC06}"/>
    <hyperlink ref="F243" r:id="rId32" xr:uid="{8D544C89-5F33-4358-B333-81FC2964ED52}"/>
    <hyperlink ref="F246" r:id="rId33" xr:uid="{FD049A3E-79EC-4DE1-B4CF-67513ADD99A2}"/>
    <hyperlink ref="F249" r:id="rId34" xr:uid="{367366E4-250E-49E4-BE40-881DE7CBAF25}"/>
    <hyperlink ref="F252" r:id="rId35" xr:uid="{F7DA9BF1-72D1-4AFA-A94D-B794579EBCE9}"/>
    <hyperlink ref="F262" r:id="rId36" xr:uid="{94B43FB7-4A2E-4323-B3E6-B300585093CF}"/>
    <hyperlink ref="F269" r:id="rId37" xr:uid="{7402B92C-CFCF-46BA-A00B-D2E6F908DA41}"/>
    <hyperlink ref="F276" r:id="rId38" xr:uid="{8D2C91A3-7E21-401B-9720-1A1A252F607A}"/>
    <hyperlink ref="F281" r:id="rId39" xr:uid="{EAC2ACBB-26FB-4844-9A70-D2DB13FF3954}"/>
    <hyperlink ref="F286" r:id="rId40" xr:uid="{A6D7DC2B-4D43-417F-8FB4-40300CC33837}"/>
    <hyperlink ref="F292" r:id="rId41" xr:uid="{C28782F7-EDF3-42BB-AD8E-CF2457CF9F35}"/>
    <hyperlink ref="F295" r:id="rId42" xr:uid="{706EC6A2-3197-4F32-8987-B2D4089F89D2}"/>
    <hyperlink ref="F300" r:id="rId43" xr:uid="{5E2798DF-659C-4172-8772-11B7A3FFFFBD}"/>
    <hyperlink ref="F309" r:id="rId44" xr:uid="{FC0DC00A-DEC2-4FBD-8683-C3A8CF19AC8B}"/>
    <hyperlink ref="F318" r:id="rId45" xr:uid="{FC6C2ADF-E682-425A-BDC3-6F58D4686CAA}"/>
    <hyperlink ref="F323" r:id="rId46" xr:uid="{E3168112-58DE-40B6-9BED-7C9CCDD29D72}"/>
    <hyperlink ref="F327" r:id="rId47" xr:uid="{50BDA1C8-D32F-43D8-8A20-D7EBF8369A20}"/>
    <hyperlink ref="F332" r:id="rId48" xr:uid="{1E89B18B-336B-4A7E-837A-3AD6491D9297}"/>
    <hyperlink ref="F336" r:id="rId49" xr:uid="{0F5F22A3-C65B-493C-B78C-F5F058E31BD6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F70B-87CC-44A9-8F54-67A0118352DA}">
  <dimension ref="B2:BM161"/>
  <sheetViews>
    <sheetView showGridLines="0" workbookViewId="0">
      <selection activeCell="I88" sqref="I88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86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2361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21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tr">
        <f>IF('[1]Rekapitulace stavby'!AN16="","",'[1]Rekapitulace stavby'!AN16)</f>
        <v/>
      </c>
      <c r="L20" s="203"/>
    </row>
    <row r="21" spans="2:12" s="204" customFormat="1" ht="18" customHeight="1" x14ac:dyDescent="0.2">
      <c r="B21" s="203"/>
      <c r="E21" s="282" t="str">
        <f>IF('Rekapitulace stavby'!E17="","",'Rekapitulace stavby'!E17)</f>
        <v>DPT projekty Ostrov</v>
      </c>
      <c r="I21" s="195" t="s">
        <v>25</v>
      </c>
      <c r="J21" s="189" t="str">
        <f>IF('[1]Rekapitulace stavby'!AN17="","",'[1]Rekapitulace stavby'!AN17)</f>
        <v/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ROUND(J84,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ROUND((SUM(BE84:BE160)),  2)</f>
        <v>0</v>
      </c>
      <c r="I33" s="233">
        <v>0.21</v>
      </c>
      <c r="J33" s="232">
        <f>ROUND(((SUM(BE84:BE160))*I33),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ROUND((SUM(BF84:BF160)),  2)</f>
        <v>0</v>
      </c>
      <c r="I34" s="233">
        <v>0.15</v>
      </c>
      <c r="J34" s="232">
        <f>ROUND(((SUM(BF84:BF160))*I34),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ROUND((SUM(BG84:BG160)),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ROUND((SUM(BH84:BH160)),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ROUND((SUM(BI84:BI160)),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04 - Vzduchotechnika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 xml:space="preserve"> 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J84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119</v>
      </c>
      <c r="E60" s="43"/>
      <c r="F60" s="43"/>
      <c r="G60" s="43"/>
      <c r="H60" s="43"/>
      <c r="I60" s="43"/>
      <c r="J60" s="44">
        <f>J85</f>
        <v>0</v>
      </c>
      <c r="L60" s="40"/>
    </row>
    <row r="61" spans="2:47" s="46" customFormat="1" ht="19.899999999999999" customHeight="1" x14ac:dyDescent="0.2">
      <c r="B61" s="45"/>
      <c r="D61" s="47" t="s">
        <v>2362</v>
      </c>
      <c r="E61" s="48"/>
      <c r="F61" s="48"/>
      <c r="G61" s="48"/>
      <c r="H61" s="48"/>
      <c r="I61" s="48"/>
      <c r="J61" s="49">
        <f>J86</f>
        <v>0</v>
      </c>
      <c r="L61" s="45"/>
    </row>
    <row r="62" spans="2:47" s="46" customFormat="1" ht="19.899999999999999" customHeight="1" x14ac:dyDescent="0.2">
      <c r="B62" s="45"/>
      <c r="D62" s="47" t="s">
        <v>2363</v>
      </c>
      <c r="E62" s="48"/>
      <c r="F62" s="48"/>
      <c r="G62" s="48"/>
      <c r="H62" s="48"/>
      <c r="I62" s="48"/>
      <c r="J62" s="49">
        <f>J87</f>
        <v>0</v>
      </c>
      <c r="L62" s="45"/>
    </row>
    <row r="63" spans="2:47" s="46" customFormat="1" ht="19.899999999999999" customHeight="1" x14ac:dyDescent="0.2">
      <c r="B63" s="45"/>
      <c r="D63" s="47" t="s">
        <v>2364</v>
      </c>
      <c r="E63" s="48"/>
      <c r="F63" s="48"/>
      <c r="G63" s="48"/>
      <c r="H63" s="48"/>
      <c r="I63" s="48"/>
      <c r="J63" s="49">
        <f>J113</f>
        <v>0</v>
      </c>
      <c r="L63" s="45"/>
    </row>
    <row r="64" spans="2:47" s="46" customFormat="1" ht="19.899999999999999" customHeight="1" x14ac:dyDescent="0.2">
      <c r="B64" s="45"/>
      <c r="D64" s="47" t="s">
        <v>2365</v>
      </c>
      <c r="E64" s="48"/>
      <c r="F64" s="48"/>
      <c r="G64" s="48"/>
      <c r="H64" s="48"/>
      <c r="I64" s="48"/>
      <c r="J64" s="49">
        <f>J137</f>
        <v>0</v>
      </c>
      <c r="L64" s="45"/>
    </row>
    <row r="65" spans="2:12" s="204" customFormat="1" ht="21.75" customHeight="1" x14ac:dyDescent="0.2">
      <c r="B65" s="203"/>
      <c r="L65" s="203"/>
    </row>
    <row r="66" spans="2:12" s="204" customFormat="1" ht="6.95" customHeight="1" x14ac:dyDescent="0.2">
      <c r="B66" s="208"/>
      <c r="C66" s="209"/>
      <c r="D66" s="209"/>
      <c r="E66" s="209"/>
      <c r="F66" s="209"/>
      <c r="G66" s="209"/>
      <c r="H66" s="209"/>
      <c r="I66" s="209"/>
      <c r="J66" s="209"/>
      <c r="K66" s="209"/>
      <c r="L66" s="203"/>
    </row>
    <row r="70" spans="2:12" s="204" customFormat="1" ht="6.95" customHeight="1" x14ac:dyDescent="0.2">
      <c r="B70" s="210"/>
      <c r="C70" s="211"/>
      <c r="D70" s="211"/>
      <c r="E70" s="211"/>
      <c r="F70" s="211"/>
      <c r="G70" s="211"/>
      <c r="H70" s="211"/>
      <c r="I70" s="211"/>
      <c r="J70" s="211"/>
      <c r="K70" s="211"/>
      <c r="L70" s="203"/>
    </row>
    <row r="71" spans="2:12" s="204" customFormat="1" ht="24.95" customHeight="1" x14ac:dyDescent="0.2">
      <c r="B71" s="203"/>
      <c r="C71" s="6" t="s">
        <v>140</v>
      </c>
      <c r="L71" s="203"/>
    </row>
    <row r="72" spans="2:12" s="204" customFormat="1" ht="6.95" customHeight="1" x14ac:dyDescent="0.2">
      <c r="B72" s="203"/>
      <c r="L72" s="203"/>
    </row>
    <row r="73" spans="2:12" s="204" customFormat="1" ht="12" customHeight="1" x14ac:dyDescent="0.2">
      <c r="B73" s="203"/>
      <c r="C73" s="195" t="s">
        <v>15</v>
      </c>
      <c r="L73" s="203"/>
    </row>
    <row r="74" spans="2:12" s="204" customFormat="1" ht="16.5" customHeight="1" x14ac:dyDescent="0.2">
      <c r="B74" s="203"/>
      <c r="E74" s="321" t="str">
        <f>E7</f>
        <v>ZŠ Litvínov - Hamr</v>
      </c>
      <c r="F74" s="322"/>
      <c r="G74" s="322"/>
      <c r="H74" s="322"/>
      <c r="L74" s="203"/>
    </row>
    <row r="75" spans="2:12" s="204" customFormat="1" ht="12" customHeight="1" x14ac:dyDescent="0.2">
      <c r="B75" s="203"/>
      <c r="C75" s="195" t="s">
        <v>98</v>
      </c>
      <c r="L75" s="203"/>
    </row>
    <row r="76" spans="2:12" s="204" customFormat="1" ht="16.5" customHeight="1" x14ac:dyDescent="0.2">
      <c r="B76" s="203"/>
      <c r="E76" s="298" t="str">
        <f>E9</f>
        <v>04 - Vzduchotechnika</v>
      </c>
      <c r="F76" s="320"/>
      <c r="G76" s="320"/>
      <c r="H76" s="320"/>
      <c r="L76" s="203"/>
    </row>
    <row r="77" spans="2:12" s="204" customFormat="1" ht="6.95" customHeight="1" x14ac:dyDescent="0.2">
      <c r="B77" s="203"/>
      <c r="L77" s="203"/>
    </row>
    <row r="78" spans="2:12" s="204" customFormat="1" ht="12" customHeight="1" x14ac:dyDescent="0.2">
      <c r="B78" s="203"/>
      <c r="C78" s="195" t="s">
        <v>20</v>
      </c>
      <c r="F78" s="189" t="str">
        <f>F12</f>
        <v xml:space="preserve"> </v>
      </c>
      <c r="I78" s="195" t="s">
        <v>22</v>
      </c>
      <c r="J78" s="185" t="str">
        <f>IF(J12="","",J12)</f>
        <v>Vyplň</v>
      </c>
      <c r="L78" s="203"/>
    </row>
    <row r="79" spans="2:12" s="204" customFormat="1" ht="6.95" customHeight="1" x14ac:dyDescent="0.2">
      <c r="B79" s="203"/>
      <c r="L79" s="203"/>
    </row>
    <row r="80" spans="2:12" s="204" customFormat="1" ht="15.2" customHeight="1" x14ac:dyDescent="0.2">
      <c r="B80" s="203"/>
      <c r="C80" s="195" t="s">
        <v>23</v>
      </c>
      <c r="F80" s="189" t="str">
        <f>E15</f>
        <v xml:space="preserve">Město Litvínov se sídlem Městský úřad Litvínov </v>
      </c>
      <c r="I80" s="195" t="s">
        <v>27</v>
      </c>
      <c r="J80" s="192" t="str">
        <f>E21</f>
        <v>DPT projekty Ostrov</v>
      </c>
      <c r="L80" s="203"/>
    </row>
    <row r="81" spans="2:65" s="204" customFormat="1" ht="15.2" customHeight="1" x14ac:dyDescent="0.2">
      <c r="B81" s="203"/>
      <c r="C81" s="195" t="s">
        <v>26</v>
      </c>
      <c r="F81" s="189" t="str">
        <f>IF(E18="","",E18)</f>
        <v>Vyplň</v>
      </c>
      <c r="I81" s="195" t="s">
        <v>30</v>
      </c>
      <c r="J81" s="192" t="str">
        <f>E24</f>
        <v/>
      </c>
      <c r="L81" s="203"/>
    </row>
    <row r="82" spans="2:65" s="204" customFormat="1" ht="10.35" customHeight="1" x14ac:dyDescent="0.2">
      <c r="B82" s="203"/>
      <c r="L82" s="203"/>
    </row>
    <row r="83" spans="2:65" s="241" customFormat="1" ht="29.25" customHeight="1" x14ac:dyDescent="0.2">
      <c r="B83" s="240"/>
      <c r="C83" s="50" t="s">
        <v>141</v>
      </c>
      <c r="D83" s="51" t="s">
        <v>52</v>
      </c>
      <c r="E83" s="51" t="s">
        <v>48</v>
      </c>
      <c r="F83" s="51" t="s">
        <v>49</v>
      </c>
      <c r="G83" s="51" t="s">
        <v>142</v>
      </c>
      <c r="H83" s="51" t="s">
        <v>143</v>
      </c>
      <c r="I83" s="51" t="s">
        <v>144</v>
      </c>
      <c r="J83" s="51" t="s">
        <v>102</v>
      </c>
      <c r="K83" s="52" t="s">
        <v>145</v>
      </c>
      <c r="L83" s="240"/>
      <c r="M83" s="19" t="s">
        <v>18</v>
      </c>
      <c r="N83" s="20" t="s">
        <v>37</v>
      </c>
      <c r="O83" s="20" t="s">
        <v>146</v>
      </c>
      <c r="P83" s="20" t="s">
        <v>147</v>
      </c>
      <c r="Q83" s="20" t="s">
        <v>148</v>
      </c>
      <c r="R83" s="20" t="s">
        <v>149</v>
      </c>
      <c r="S83" s="20" t="s">
        <v>150</v>
      </c>
      <c r="T83" s="21" t="s">
        <v>151</v>
      </c>
    </row>
    <row r="84" spans="2:65" s="204" customFormat="1" ht="22.9" customHeight="1" x14ac:dyDescent="0.25">
      <c r="B84" s="203"/>
      <c r="C84" s="23" t="s">
        <v>152</v>
      </c>
      <c r="J84" s="242">
        <f>BK84</f>
        <v>0</v>
      </c>
      <c r="L84" s="203"/>
      <c r="M84" s="215"/>
      <c r="N84" s="53"/>
      <c r="O84" s="53"/>
      <c r="P84" s="243">
        <f>P85</f>
        <v>0</v>
      </c>
      <c r="Q84" s="53"/>
      <c r="R84" s="243">
        <f>R85</f>
        <v>2.2480000000000003E-2</v>
      </c>
      <c r="S84" s="53"/>
      <c r="T84" s="244">
        <f>T85</f>
        <v>0</v>
      </c>
      <c r="AT84" s="200" t="s">
        <v>66</v>
      </c>
      <c r="AU84" s="200" t="s">
        <v>103</v>
      </c>
      <c r="BK84" s="245">
        <f>BK85</f>
        <v>0</v>
      </c>
    </row>
    <row r="85" spans="2:65" s="247" customFormat="1" ht="25.9" customHeight="1" x14ac:dyDescent="0.2">
      <c r="B85" s="246"/>
      <c r="D85" s="54" t="s">
        <v>66</v>
      </c>
      <c r="E85" s="55" t="s">
        <v>1097</v>
      </c>
      <c r="F85" s="55" t="s">
        <v>1098</v>
      </c>
      <c r="J85" s="248">
        <f>BK85</f>
        <v>0</v>
      </c>
      <c r="L85" s="246"/>
      <c r="M85" s="249"/>
      <c r="P85" s="250">
        <f>P86+P87+P113+P137</f>
        <v>0</v>
      </c>
      <c r="R85" s="250">
        <f>R86+R87+R113+R137</f>
        <v>2.2480000000000003E-2</v>
      </c>
      <c r="T85" s="251">
        <f>T86+T87+T113+T137</f>
        <v>0</v>
      </c>
      <c r="AR85" s="54" t="s">
        <v>77</v>
      </c>
      <c r="AT85" s="252" t="s">
        <v>66</v>
      </c>
      <c r="AU85" s="252" t="s">
        <v>67</v>
      </c>
      <c r="AY85" s="54" t="s">
        <v>155</v>
      </c>
      <c r="BK85" s="253">
        <f>BK86+BK87+BK113+BK137</f>
        <v>0</v>
      </c>
    </row>
    <row r="86" spans="2:65" s="247" customFormat="1" ht="22.9" customHeight="1" x14ac:dyDescent="0.2">
      <c r="B86" s="246"/>
      <c r="D86" s="54" t="s">
        <v>66</v>
      </c>
      <c r="E86" s="56" t="s">
        <v>2366</v>
      </c>
      <c r="F86" s="56" t="s">
        <v>85</v>
      </c>
      <c r="J86" s="254">
        <f>BK86</f>
        <v>0</v>
      </c>
      <c r="L86" s="246"/>
      <c r="M86" s="249"/>
      <c r="P86" s="250">
        <v>0</v>
      </c>
      <c r="R86" s="250">
        <v>0</v>
      </c>
      <c r="T86" s="251">
        <v>0</v>
      </c>
      <c r="AR86" s="54" t="s">
        <v>77</v>
      </c>
      <c r="AT86" s="252" t="s">
        <v>66</v>
      </c>
      <c r="AU86" s="252" t="s">
        <v>75</v>
      </c>
      <c r="AY86" s="54" t="s">
        <v>155</v>
      </c>
      <c r="BK86" s="253">
        <v>0</v>
      </c>
    </row>
    <row r="87" spans="2:65" s="247" customFormat="1" ht="22.9" customHeight="1" x14ac:dyDescent="0.2">
      <c r="B87" s="246"/>
      <c r="D87" s="54" t="s">
        <v>66</v>
      </c>
      <c r="E87" s="56" t="s">
        <v>2367</v>
      </c>
      <c r="F87" s="56" t="s">
        <v>2368</v>
      </c>
      <c r="J87" s="254">
        <f>BK87</f>
        <v>0</v>
      </c>
      <c r="L87" s="246"/>
      <c r="M87" s="249"/>
      <c r="P87" s="250">
        <f>SUM(P88:P112)</f>
        <v>0</v>
      </c>
      <c r="R87" s="250">
        <f>SUM(R88:R112)</f>
        <v>1.0370000000000001E-2</v>
      </c>
      <c r="T87" s="251">
        <f>SUM(T88:T112)</f>
        <v>0</v>
      </c>
      <c r="AR87" s="54" t="s">
        <v>75</v>
      </c>
      <c r="AT87" s="252" t="s">
        <v>66</v>
      </c>
      <c r="AU87" s="252" t="s">
        <v>75</v>
      </c>
      <c r="AY87" s="54" t="s">
        <v>155</v>
      </c>
      <c r="BK87" s="253">
        <f>SUM(BK88:BK112)</f>
        <v>0</v>
      </c>
    </row>
    <row r="88" spans="2:65" s="204" customFormat="1" ht="24.2" customHeight="1" x14ac:dyDescent="0.2">
      <c r="B88" s="203"/>
      <c r="C88" s="57" t="s">
        <v>75</v>
      </c>
      <c r="D88" s="57" t="s">
        <v>157</v>
      </c>
      <c r="E88" s="58" t="s">
        <v>2369</v>
      </c>
      <c r="F88" s="59" t="s">
        <v>2370</v>
      </c>
      <c r="G88" s="60" t="s">
        <v>322</v>
      </c>
      <c r="H88" s="61">
        <v>1</v>
      </c>
      <c r="I88" s="62"/>
      <c r="J88" s="61">
        <f>ROUND(I88*H88,2)</f>
        <v>0</v>
      </c>
      <c r="K88" s="59" t="s">
        <v>161</v>
      </c>
      <c r="L88" s="203"/>
      <c r="M88" s="255" t="s">
        <v>18</v>
      </c>
      <c r="N88" s="256" t="s">
        <v>38</v>
      </c>
      <c r="P88" s="257">
        <f>O88*H88</f>
        <v>0</v>
      </c>
      <c r="Q88" s="257">
        <v>0</v>
      </c>
      <c r="R88" s="257">
        <f>Q88*H88</f>
        <v>0</v>
      </c>
      <c r="S88" s="257">
        <v>0</v>
      </c>
      <c r="T88" s="63">
        <f>S88*H88</f>
        <v>0</v>
      </c>
      <c r="AR88" s="258" t="s">
        <v>162</v>
      </c>
      <c r="AT88" s="258" t="s">
        <v>157</v>
      </c>
      <c r="AU88" s="258" t="s">
        <v>77</v>
      </c>
      <c r="AY88" s="200" t="s">
        <v>155</v>
      </c>
      <c r="BE88" s="259">
        <f>IF(N88="základní",J88,0)</f>
        <v>0</v>
      </c>
      <c r="BF88" s="259">
        <f>IF(N88="snížená",J88,0)</f>
        <v>0</v>
      </c>
      <c r="BG88" s="259">
        <f>IF(N88="zákl. přenesená",J88,0)</f>
        <v>0</v>
      </c>
      <c r="BH88" s="259">
        <f>IF(N88="sníž. přenesená",J88,0)</f>
        <v>0</v>
      </c>
      <c r="BI88" s="259">
        <f>IF(N88="nulová",J88,0)</f>
        <v>0</v>
      </c>
      <c r="BJ88" s="200" t="s">
        <v>75</v>
      </c>
      <c r="BK88" s="259">
        <f>ROUND(I88*H88,2)</f>
        <v>0</v>
      </c>
      <c r="BL88" s="200" t="s">
        <v>162</v>
      </c>
      <c r="BM88" s="258" t="s">
        <v>77</v>
      </c>
    </row>
    <row r="89" spans="2:65" s="204" customFormat="1" ht="19.5" x14ac:dyDescent="0.2">
      <c r="B89" s="203"/>
      <c r="D89" s="64" t="s">
        <v>164</v>
      </c>
      <c r="F89" s="65" t="s">
        <v>2371</v>
      </c>
      <c r="I89" s="197"/>
      <c r="L89" s="203"/>
      <c r="M89" s="260"/>
      <c r="T89" s="213"/>
      <c r="AT89" s="200" t="s">
        <v>164</v>
      </c>
      <c r="AU89" s="200" t="s">
        <v>77</v>
      </c>
    </row>
    <row r="90" spans="2:65" s="204" customFormat="1" x14ac:dyDescent="0.2">
      <c r="B90" s="203"/>
      <c r="D90" s="66" t="s">
        <v>166</v>
      </c>
      <c r="F90" s="67" t="s">
        <v>2372</v>
      </c>
      <c r="I90" s="197"/>
      <c r="L90" s="203"/>
      <c r="M90" s="260"/>
      <c r="T90" s="213"/>
      <c r="AT90" s="200" t="s">
        <v>166</v>
      </c>
      <c r="AU90" s="200" t="s">
        <v>77</v>
      </c>
    </row>
    <row r="91" spans="2:65" s="204" customFormat="1" ht="16.5" customHeight="1" x14ac:dyDescent="0.2">
      <c r="B91" s="203"/>
      <c r="C91" s="91" t="s">
        <v>77</v>
      </c>
      <c r="D91" s="91" t="s">
        <v>487</v>
      </c>
      <c r="E91" s="92" t="s">
        <v>2373</v>
      </c>
      <c r="F91" s="93" t="s">
        <v>2374</v>
      </c>
      <c r="G91" s="94" t="s">
        <v>322</v>
      </c>
      <c r="H91" s="95">
        <v>1</v>
      </c>
      <c r="I91" s="96"/>
      <c r="J91" s="95">
        <f>ROUND(I91*H91,2)</f>
        <v>0</v>
      </c>
      <c r="K91" s="93" t="s">
        <v>18</v>
      </c>
      <c r="L91" s="261"/>
      <c r="M91" s="262" t="s">
        <v>18</v>
      </c>
      <c r="N91" s="263" t="s">
        <v>38</v>
      </c>
      <c r="P91" s="257">
        <f>O91*H91</f>
        <v>0</v>
      </c>
      <c r="Q91" s="257">
        <v>0</v>
      </c>
      <c r="R91" s="257">
        <f>Q91*H91</f>
        <v>0</v>
      </c>
      <c r="S91" s="257">
        <v>0</v>
      </c>
      <c r="T91" s="63">
        <f>S91*H91</f>
        <v>0</v>
      </c>
      <c r="AR91" s="258" t="s">
        <v>215</v>
      </c>
      <c r="AT91" s="258" t="s">
        <v>487</v>
      </c>
      <c r="AU91" s="258" t="s">
        <v>77</v>
      </c>
      <c r="AY91" s="200" t="s">
        <v>155</v>
      </c>
      <c r="BE91" s="259">
        <f>IF(N91="základní",J91,0)</f>
        <v>0</v>
      </c>
      <c r="BF91" s="259">
        <f>IF(N91="snížená",J91,0)</f>
        <v>0</v>
      </c>
      <c r="BG91" s="259">
        <f>IF(N91="zákl. přenesená",J91,0)</f>
        <v>0</v>
      </c>
      <c r="BH91" s="259">
        <f>IF(N91="sníž. přenesená",J91,0)</f>
        <v>0</v>
      </c>
      <c r="BI91" s="259">
        <f>IF(N91="nulová",J91,0)</f>
        <v>0</v>
      </c>
      <c r="BJ91" s="200" t="s">
        <v>75</v>
      </c>
      <c r="BK91" s="259">
        <f>ROUND(I91*H91,2)</f>
        <v>0</v>
      </c>
      <c r="BL91" s="200" t="s">
        <v>162</v>
      </c>
      <c r="BM91" s="258" t="s">
        <v>162</v>
      </c>
    </row>
    <row r="92" spans="2:65" s="204" customFormat="1" x14ac:dyDescent="0.2">
      <c r="B92" s="203"/>
      <c r="D92" s="64" t="s">
        <v>164</v>
      </c>
      <c r="F92" s="65" t="s">
        <v>2374</v>
      </c>
      <c r="I92" s="197"/>
      <c r="L92" s="203"/>
      <c r="M92" s="260"/>
      <c r="T92" s="213"/>
      <c r="AT92" s="200" t="s">
        <v>164</v>
      </c>
      <c r="AU92" s="200" t="s">
        <v>77</v>
      </c>
    </row>
    <row r="93" spans="2:65" s="204" customFormat="1" ht="29.25" x14ac:dyDescent="0.2">
      <c r="B93" s="203"/>
      <c r="D93" s="64" t="s">
        <v>1120</v>
      </c>
      <c r="F93" s="98" t="s">
        <v>2375</v>
      </c>
      <c r="I93" s="197"/>
      <c r="L93" s="203"/>
      <c r="M93" s="260"/>
      <c r="T93" s="213"/>
      <c r="AT93" s="200" t="s">
        <v>1120</v>
      </c>
      <c r="AU93" s="200" t="s">
        <v>77</v>
      </c>
    </row>
    <row r="94" spans="2:65" s="204" customFormat="1" ht="21.75" customHeight="1" x14ac:dyDescent="0.2">
      <c r="B94" s="203"/>
      <c r="C94" s="91" t="s">
        <v>179</v>
      </c>
      <c r="D94" s="91" t="s">
        <v>487</v>
      </c>
      <c r="E94" s="92" t="s">
        <v>2376</v>
      </c>
      <c r="F94" s="93" t="s">
        <v>2377</v>
      </c>
      <c r="G94" s="94" t="s">
        <v>322</v>
      </c>
      <c r="H94" s="95">
        <v>1</v>
      </c>
      <c r="I94" s="96"/>
      <c r="J94" s="95">
        <f>ROUND(I94*H94,2)</f>
        <v>0</v>
      </c>
      <c r="K94" s="93" t="s">
        <v>18</v>
      </c>
      <c r="L94" s="261"/>
      <c r="M94" s="262" t="s">
        <v>18</v>
      </c>
      <c r="N94" s="263" t="s">
        <v>38</v>
      </c>
      <c r="P94" s="257">
        <f>O94*H94</f>
        <v>0</v>
      </c>
      <c r="Q94" s="257">
        <v>0</v>
      </c>
      <c r="R94" s="257">
        <f>Q94*H94</f>
        <v>0</v>
      </c>
      <c r="S94" s="257">
        <v>0</v>
      </c>
      <c r="T94" s="63">
        <f>S94*H94</f>
        <v>0</v>
      </c>
      <c r="AR94" s="258" t="s">
        <v>215</v>
      </c>
      <c r="AT94" s="258" t="s">
        <v>487</v>
      </c>
      <c r="AU94" s="258" t="s">
        <v>77</v>
      </c>
      <c r="AY94" s="200" t="s">
        <v>155</v>
      </c>
      <c r="BE94" s="259">
        <f>IF(N94="základní",J94,0)</f>
        <v>0</v>
      </c>
      <c r="BF94" s="259">
        <f>IF(N94="snížená",J94,0)</f>
        <v>0</v>
      </c>
      <c r="BG94" s="259">
        <f>IF(N94="zákl. přenesená",J94,0)</f>
        <v>0</v>
      </c>
      <c r="BH94" s="259">
        <f>IF(N94="sníž. přenesená",J94,0)</f>
        <v>0</v>
      </c>
      <c r="BI94" s="259">
        <f>IF(N94="nulová",J94,0)</f>
        <v>0</v>
      </c>
      <c r="BJ94" s="200" t="s">
        <v>75</v>
      </c>
      <c r="BK94" s="259">
        <f>ROUND(I94*H94,2)</f>
        <v>0</v>
      </c>
      <c r="BL94" s="200" t="s">
        <v>162</v>
      </c>
      <c r="BM94" s="258" t="s">
        <v>200</v>
      </c>
    </row>
    <row r="95" spans="2:65" s="204" customFormat="1" x14ac:dyDescent="0.2">
      <c r="B95" s="203"/>
      <c r="D95" s="64" t="s">
        <v>164</v>
      </c>
      <c r="F95" s="65" t="s">
        <v>2377</v>
      </c>
      <c r="I95" s="197"/>
      <c r="L95" s="203"/>
      <c r="M95" s="260"/>
      <c r="T95" s="213"/>
      <c r="AT95" s="200" t="s">
        <v>164</v>
      </c>
      <c r="AU95" s="200" t="s">
        <v>77</v>
      </c>
    </row>
    <row r="96" spans="2:65" s="204" customFormat="1" ht="24.2" customHeight="1" x14ac:dyDescent="0.2">
      <c r="B96" s="203"/>
      <c r="C96" s="57" t="s">
        <v>162</v>
      </c>
      <c r="D96" s="57" t="s">
        <v>157</v>
      </c>
      <c r="E96" s="58" t="s">
        <v>2378</v>
      </c>
      <c r="F96" s="59" t="s">
        <v>2379</v>
      </c>
      <c r="G96" s="60" t="s">
        <v>322</v>
      </c>
      <c r="H96" s="61">
        <v>1</v>
      </c>
      <c r="I96" s="62"/>
      <c r="J96" s="61">
        <f>ROUND(I96*H96,2)</f>
        <v>0</v>
      </c>
      <c r="K96" s="59" t="s">
        <v>161</v>
      </c>
      <c r="L96" s="203"/>
      <c r="M96" s="255" t="s">
        <v>18</v>
      </c>
      <c r="N96" s="256" t="s">
        <v>38</v>
      </c>
      <c r="P96" s="257">
        <f>O96*H96</f>
        <v>0</v>
      </c>
      <c r="Q96" s="257">
        <v>0</v>
      </c>
      <c r="R96" s="257">
        <f>Q96*H96</f>
        <v>0</v>
      </c>
      <c r="S96" s="257">
        <v>0</v>
      </c>
      <c r="T96" s="63">
        <f>S96*H96</f>
        <v>0</v>
      </c>
      <c r="AR96" s="258" t="s">
        <v>162</v>
      </c>
      <c r="AT96" s="258" t="s">
        <v>157</v>
      </c>
      <c r="AU96" s="258" t="s">
        <v>77</v>
      </c>
      <c r="AY96" s="200" t="s">
        <v>155</v>
      </c>
      <c r="BE96" s="259">
        <f>IF(N96="základní",J96,0)</f>
        <v>0</v>
      </c>
      <c r="BF96" s="259">
        <f>IF(N96="snížená",J96,0)</f>
        <v>0</v>
      </c>
      <c r="BG96" s="259">
        <f>IF(N96="zákl. přenesená",J96,0)</f>
        <v>0</v>
      </c>
      <c r="BH96" s="259">
        <f>IF(N96="sníž. přenesená",J96,0)</f>
        <v>0</v>
      </c>
      <c r="BI96" s="259">
        <f>IF(N96="nulová",J96,0)</f>
        <v>0</v>
      </c>
      <c r="BJ96" s="200" t="s">
        <v>75</v>
      </c>
      <c r="BK96" s="259">
        <f>ROUND(I96*H96,2)</f>
        <v>0</v>
      </c>
      <c r="BL96" s="200" t="s">
        <v>162</v>
      </c>
      <c r="BM96" s="258" t="s">
        <v>215</v>
      </c>
    </row>
    <row r="97" spans="2:65" s="204" customFormat="1" ht="19.5" x14ac:dyDescent="0.2">
      <c r="B97" s="203"/>
      <c r="D97" s="64" t="s">
        <v>164</v>
      </c>
      <c r="F97" s="65" t="s">
        <v>2380</v>
      </c>
      <c r="I97" s="197"/>
      <c r="L97" s="203"/>
      <c r="M97" s="260"/>
      <c r="T97" s="213"/>
      <c r="AT97" s="200" t="s">
        <v>164</v>
      </c>
      <c r="AU97" s="200" t="s">
        <v>77</v>
      </c>
    </row>
    <row r="98" spans="2:65" s="204" customFormat="1" x14ac:dyDescent="0.2">
      <c r="B98" s="203"/>
      <c r="D98" s="66" t="s">
        <v>166</v>
      </c>
      <c r="F98" s="67" t="s">
        <v>2381</v>
      </c>
      <c r="I98" s="197"/>
      <c r="L98" s="203"/>
      <c r="M98" s="260"/>
      <c r="T98" s="213"/>
      <c r="AT98" s="200" t="s">
        <v>166</v>
      </c>
      <c r="AU98" s="200" t="s">
        <v>77</v>
      </c>
    </row>
    <row r="99" spans="2:65" s="204" customFormat="1" ht="16.5" customHeight="1" x14ac:dyDescent="0.2">
      <c r="B99" s="203"/>
      <c r="C99" s="91" t="s">
        <v>192</v>
      </c>
      <c r="D99" s="91" t="s">
        <v>487</v>
      </c>
      <c r="E99" s="92" t="s">
        <v>2382</v>
      </c>
      <c r="F99" s="93" t="s">
        <v>2383</v>
      </c>
      <c r="G99" s="94" t="s">
        <v>322</v>
      </c>
      <c r="H99" s="95">
        <v>1</v>
      </c>
      <c r="I99" s="96"/>
      <c r="J99" s="95">
        <f>ROUND(I99*H99,2)</f>
        <v>0</v>
      </c>
      <c r="K99" s="93" t="s">
        <v>18</v>
      </c>
      <c r="L99" s="261"/>
      <c r="M99" s="262" t="s">
        <v>18</v>
      </c>
      <c r="N99" s="263" t="s">
        <v>38</v>
      </c>
      <c r="P99" s="257">
        <f>O99*H99</f>
        <v>0</v>
      </c>
      <c r="Q99" s="257">
        <v>0</v>
      </c>
      <c r="R99" s="257">
        <f>Q99*H99</f>
        <v>0</v>
      </c>
      <c r="S99" s="257">
        <v>0</v>
      </c>
      <c r="T99" s="63">
        <f>S99*H99</f>
        <v>0</v>
      </c>
      <c r="AR99" s="258" t="s">
        <v>215</v>
      </c>
      <c r="AT99" s="258" t="s">
        <v>487</v>
      </c>
      <c r="AU99" s="258" t="s">
        <v>77</v>
      </c>
      <c r="AY99" s="200" t="s">
        <v>155</v>
      </c>
      <c r="BE99" s="259">
        <f>IF(N99="základní",J99,0)</f>
        <v>0</v>
      </c>
      <c r="BF99" s="259">
        <f>IF(N99="snížená",J99,0)</f>
        <v>0</v>
      </c>
      <c r="BG99" s="259">
        <f>IF(N99="zákl. přenesená",J99,0)</f>
        <v>0</v>
      </c>
      <c r="BH99" s="259">
        <f>IF(N99="sníž. přenesená",J99,0)</f>
        <v>0</v>
      </c>
      <c r="BI99" s="259">
        <f>IF(N99="nulová",J99,0)</f>
        <v>0</v>
      </c>
      <c r="BJ99" s="200" t="s">
        <v>75</v>
      </c>
      <c r="BK99" s="259">
        <f>ROUND(I99*H99,2)</f>
        <v>0</v>
      </c>
      <c r="BL99" s="200" t="s">
        <v>162</v>
      </c>
      <c r="BM99" s="258" t="s">
        <v>231</v>
      </c>
    </row>
    <row r="100" spans="2:65" s="204" customFormat="1" x14ac:dyDescent="0.2">
      <c r="B100" s="203"/>
      <c r="D100" s="64" t="s">
        <v>164</v>
      </c>
      <c r="F100" s="65" t="s">
        <v>2383</v>
      </c>
      <c r="I100" s="197"/>
      <c r="L100" s="203"/>
      <c r="M100" s="260"/>
      <c r="T100" s="213"/>
      <c r="AT100" s="200" t="s">
        <v>164</v>
      </c>
      <c r="AU100" s="200" t="s">
        <v>77</v>
      </c>
    </row>
    <row r="101" spans="2:65" s="204" customFormat="1" ht="37.9" customHeight="1" x14ac:dyDescent="0.2">
      <c r="B101" s="203"/>
      <c r="C101" s="57" t="s">
        <v>200</v>
      </c>
      <c r="D101" s="57" t="s">
        <v>157</v>
      </c>
      <c r="E101" s="58" t="s">
        <v>2384</v>
      </c>
      <c r="F101" s="59" t="s">
        <v>2385</v>
      </c>
      <c r="G101" s="60" t="s">
        <v>257</v>
      </c>
      <c r="H101" s="61">
        <v>6</v>
      </c>
      <c r="I101" s="62"/>
      <c r="J101" s="61">
        <f>ROUND(I101*H101,2)</f>
        <v>0</v>
      </c>
      <c r="K101" s="59" t="s">
        <v>161</v>
      </c>
      <c r="L101" s="203"/>
      <c r="M101" s="255" t="s">
        <v>18</v>
      </c>
      <c r="N101" s="256" t="s">
        <v>38</v>
      </c>
      <c r="P101" s="257">
        <f>O101*H101</f>
        <v>0</v>
      </c>
      <c r="Q101" s="257">
        <v>1.67E-3</v>
      </c>
      <c r="R101" s="257">
        <f>Q101*H101</f>
        <v>1.0020000000000001E-2</v>
      </c>
      <c r="S101" s="257">
        <v>0</v>
      </c>
      <c r="T101" s="63">
        <f>S101*H101</f>
        <v>0</v>
      </c>
      <c r="AR101" s="258" t="s">
        <v>162</v>
      </c>
      <c r="AT101" s="258" t="s">
        <v>157</v>
      </c>
      <c r="AU101" s="258" t="s">
        <v>77</v>
      </c>
      <c r="AY101" s="200" t="s">
        <v>155</v>
      </c>
      <c r="BE101" s="259">
        <f>IF(N101="základní",J101,0)</f>
        <v>0</v>
      </c>
      <c r="BF101" s="259">
        <f>IF(N101="snížená",J101,0)</f>
        <v>0</v>
      </c>
      <c r="BG101" s="259">
        <f>IF(N101="zákl. přenesená",J101,0)</f>
        <v>0</v>
      </c>
      <c r="BH101" s="259">
        <f>IF(N101="sníž. přenesená",J101,0)</f>
        <v>0</v>
      </c>
      <c r="BI101" s="259">
        <f>IF(N101="nulová",J101,0)</f>
        <v>0</v>
      </c>
      <c r="BJ101" s="200" t="s">
        <v>75</v>
      </c>
      <c r="BK101" s="259">
        <f>ROUND(I101*H101,2)</f>
        <v>0</v>
      </c>
      <c r="BL101" s="200" t="s">
        <v>162</v>
      </c>
      <c r="BM101" s="258" t="s">
        <v>245</v>
      </c>
    </row>
    <row r="102" spans="2:65" s="204" customFormat="1" ht="19.5" x14ac:dyDescent="0.2">
      <c r="B102" s="203"/>
      <c r="D102" s="64" t="s">
        <v>164</v>
      </c>
      <c r="F102" s="65" t="s">
        <v>2386</v>
      </c>
      <c r="I102" s="197"/>
      <c r="L102" s="203"/>
      <c r="M102" s="260"/>
      <c r="T102" s="213"/>
      <c r="AT102" s="200" t="s">
        <v>164</v>
      </c>
      <c r="AU102" s="200" t="s">
        <v>77</v>
      </c>
    </row>
    <row r="103" spans="2:65" s="204" customFormat="1" x14ac:dyDescent="0.2">
      <c r="B103" s="203"/>
      <c r="D103" s="66" t="s">
        <v>166</v>
      </c>
      <c r="F103" s="67" t="s">
        <v>2387</v>
      </c>
      <c r="I103" s="197"/>
      <c r="L103" s="203"/>
      <c r="M103" s="260"/>
      <c r="T103" s="213"/>
      <c r="AT103" s="200" t="s">
        <v>166</v>
      </c>
      <c r="AU103" s="200" t="s">
        <v>77</v>
      </c>
    </row>
    <row r="104" spans="2:65" s="204" customFormat="1" ht="21.75" customHeight="1" x14ac:dyDescent="0.2">
      <c r="B104" s="203"/>
      <c r="C104" s="57" t="s">
        <v>206</v>
      </c>
      <c r="D104" s="57" t="s">
        <v>157</v>
      </c>
      <c r="E104" s="58" t="s">
        <v>2388</v>
      </c>
      <c r="F104" s="59" t="s">
        <v>2389</v>
      </c>
      <c r="G104" s="60" t="s">
        <v>2390</v>
      </c>
      <c r="H104" s="61">
        <v>5</v>
      </c>
      <c r="I104" s="62"/>
      <c r="J104" s="61">
        <f>ROUND(I104*H104,2)</f>
        <v>0</v>
      </c>
      <c r="K104" s="59" t="s">
        <v>161</v>
      </c>
      <c r="L104" s="203"/>
      <c r="M104" s="255" t="s">
        <v>18</v>
      </c>
      <c r="N104" s="256" t="s">
        <v>38</v>
      </c>
      <c r="P104" s="257">
        <f>O104*H104</f>
        <v>0</v>
      </c>
      <c r="Q104" s="257">
        <v>6.9999999999999994E-5</v>
      </c>
      <c r="R104" s="257">
        <f>Q104*H104</f>
        <v>3.4999999999999994E-4</v>
      </c>
      <c r="S104" s="257">
        <v>0</v>
      </c>
      <c r="T104" s="63">
        <f>S104*H104</f>
        <v>0</v>
      </c>
      <c r="AR104" s="258" t="s">
        <v>162</v>
      </c>
      <c r="AT104" s="258" t="s">
        <v>157</v>
      </c>
      <c r="AU104" s="258" t="s">
        <v>77</v>
      </c>
      <c r="AY104" s="200" t="s">
        <v>155</v>
      </c>
      <c r="BE104" s="259">
        <f>IF(N104="základní",J104,0)</f>
        <v>0</v>
      </c>
      <c r="BF104" s="259">
        <f>IF(N104="snížená",J104,0)</f>
        <v>0</v>
      </c>
      <c r="BG104" s="259">
        <f>IF(N104="zákl. přenesená",J104,0)</f>
        <v>0</v>
      </c>
      <c r="BH104" s="259">
        <f>IF(N104="sníž. přenesená",J104,0)</f>
        <v>0</v>
      </c>
      <c r="BI104" s="259">
        <f>IF(N104="nulová",J104,0)</f>
        <v>0</v>
      </c>
      <c r="BJ104" s="200" t="s">
        <v>75</v>
      </c>
      <c r="BK104" s="259">
        <f>ROUND(I104*H104,2)</f>
        <v>0</v>
      </c>
      <c r="BL104" s="200" t="s">
        <v>162</v>
      </c>
      <c r="BM104" s="258" t="s">
        <v>261</v>
      </c>
    </row>
    <row r="105" spans="2:65" s="204" customFormat="1" ht="19.5" x14ac:dyDescent="0.2">
      <c r="B105" s="203"/>
      <c r="D105" s="64" t="s">
        <v>164</v>
      </c>
      <c r="F105" s="65" t="s">
        <v>2391</v>
      </c>
      <c r="I105" s="197"/>
      <c r="L105" s="203"/>
      <c r="M105" s="260"/>
      <c r="T105" s="213"/>
      <c r="AT105" s="200" t="s">
        <v>164</v>
      </c>
      <c r="AU105" s="200" t="s">
        <v>77</v>
      </c>
    </row>
    <row r="106" spans="2:65" s="204" customFormat="1" x14ac:dyDescent="0.2">
      <c r="B106" s="203"/>
      <c r="D106" s="66" t="s">
        <v>166</v>
      </c>
      <c r="F106" s="67" t="s">
        <v>2392</v>
      </c>
      <c r="I106" s="197"/>
      <c r="L106" s="203"/>
      <c r="M106" s="260"/>
      <c r="T106" s="213"/>
      <c r="AT106" s="200" t="s">
        <v>166</v>
      </c>
      <c r="AU106" s="200" t="s">
        <v>77</v>
      </c>
    </row>
    <row r="107" spans="2:65" s="204" customFormat="1" ht="16.5" customHeight="1" x14ac:dyDescent="0.2">
      <c r="B107" s="203"/>
      <c r="C107" s="91" t="s">
        <v>215</v>
      </c>
      <c r="D107" s="91" t="s">
        <v>487</v>
      </c>
      <c r="E107" s="92" t="s">
        <v>2393</v>
      </c>
      <c r="F107" s="93" t="s">
        <v>2394</v>
      </c>
      <c r="G107" s="94" t="s">
        <v>2390</v>
      </c>
      <c r="H107" s="95">
        <v>5</v>
      </c>
      <c r="I107" s="96"/>
      <c r="J107" s="95">
        <f>ROUND(I107*H107,2)</f>
        <v>0</v>
      </c>
      <c r="K107" s="93" t="s">
        <v>18</v>
      </c>
      <c r="L107" s="261"/>
      <c r="M107" s="262" t="s">
        <v>18</v>
      </c>
      <c r="N107" s="263" t="s">
        <v>38</v>
      </c>
      <c r="P107" s="257">
        <f>O107*H107</f>
        <v>0</v>
      </c>
      <c r="Q107" s="257">
        <v>0</v>
      </c>
      <c r="R107" s="257">
        <f>Q107*H107</f>
        <v>0</v>
      </c>
      <c r="S107" s="257">
        <v>0</v>
      </c>
      <c r="T107" s="63">
        <f>S107*H107</f>
        <v>0</v>
      </c>
      <c r="AR107" s="258" t="s">
        <v>215</v>
      </c>
      <c r="AT107" s="258" t="s">
        <v>487</v>
      </c>
      <c r="AU107" s="258" t="s">
        <v>77</v>
      </c>
      <c r="AY107" s="200" t="s">
        <v>155</v>
      </c>
      <c r="BE107" s="259">
        <f>IF(N107="základní",J107,0)</f>
        <v>0</v>
      </c>
      <c r="BF107" s="259">
        <f>IF(N107="snížená",J107,0)</f>
        <v>0</v>
      </c>
      <c r="BG107" s="259">
        <f>IF(N107="zákl. přenesená",J107,0)</f>
        <v>0</v>
      </c>
      <c r="BH107" s="259">
        <f>IF(N107="sníž. přenesená",J107,0)</f>
        <v>0</v>
      </c>
      <c r="BI107" s="259">
        <f>IF(N107="nulová",J107,0)</f>
        <v>0</v>
      </c>
      <c r="BJ107" s="200" t="s">
        <v>75</v>
      </c>
      <c r="BK107" s="259">
        <f>ROUND(I107*H107,2)</f>
        <v>0</v>
      </c>
      <c r="BL107" s="200" t="s">
        <v>162</v>
      </c>
      <c r="BM107" s="258" t="s">
        <v>273</v>
      </c>
    </row>
    <row r="108" spans="2:65" s="204" customFormat="1" x14ac:dyDescent="0.2">
      <c r="B108" s="203"/>
      <c r="D108" s="64" t="s">
        <v>164</v>
      </c>
      <c r="F108" s="65" t="s">
        <v>2395</v>
      </c>
      <c r="I108" s="197"/>
      <c r="L108" s="203"/>
      <c r="M108" s="260"/>
      <c r="T108" s="213"/>
      <c r="AT108" s="200" t="s">
        <v>164</v>
      </c>
      <c r="AU108" s="200" t="s">
        <v>77</v>
      </c>
    </row>
    <row r="109" spans="2:65" s="204" customFormat="1" ht="29.25" x14ac:dyDescent="0.2">
      <c r="B109" s="203"/>
      <c r="D109" s="64" t="s">
        <v>1120</v>
      </c>
      <c r="F109" s="98" t="s">
        <v>2396</v>
      </c>
      <c r="I109" s="197"/>
      <c r="L109" s="203"/>
      <c r="M109" s="260"/>
      <c r="T109" s="213"/>
      <c r="AT109" s="200" t="s">
        <v>1120</v>
      </c>
      <c r="AU109" s="200" t="s">
        <v>77</v>
      </c>
    </row>
    <row r="110" spans="2:65" s="204" customFormat="1" ht="24.2" customHeight="1" x14ac:dyDescent="0.2">
      <c r="B110" s="203"/>
      <c r="C110" s="57" t="s">
        <v>224</v>
      </c>
      <c r="D110" s="57" t="s">
        <v>157</v>
      </c>
      <c r="E110" s="58" t="s">
        <v>2397</v>
      </c>
      <c r="F110" s="59" t="s">
        <v>2398</v>
      </c>
      <c r="G110" s="60" t="s">
        <v>209</v>
      </c>
      <c r="H110" s="61">
        <v>0.02</v>
      </c>
      <c r="I110" s="62"/>
      <c r="J110" s="61">
        <f>ROUND(I110*H110,2)</f>
        <v>0</v>
      </c>
      <c r="K110" s="59" t="s">
        <v>161</v>
      </c>
      <c r="L110" s="203"/>
      <c r="M110" s="255" t="s">
        <v>18</v>
      </c>
      <c r="N110" s="256" t="s">
        <v>38</v>
      </c>
      <c r="P110" s="257">
        <f>O110*H110</f>
        <v>0</v>
      </c>
      <c r="Q110" s="257">
        <v>0</v>
      </c>
      <c r="R110" s="257">
        <f>Q110*H110</f>
        <v>0</v>
      </c>
      <c r="S110" s="257">
        <v>0</v>
      </c>
      <c r="T110" s="63">
        <f>S110*H110</f>
        <v>0</v>
      </c>
      <c r="AR110" s="258" t="s">
        <v>162</v>
      </c>
      <c r="AT110" s="258" t="s">
        <v>157</v>
      </c>
      <c r="AU110" s="258" t="s">
        <v>77</v>
      </c>
      <c r="AY110" s="200" t="s">
        <v>155</v>
      </c>
      <c r="BE110" s="259">
        <f>IF(N110="základní",J110,0)</f>
        <v>0</v>
      </c>
      <c r="BF110" s="259">
        <f>IF(N110="snížená",J110,0)</f>
        <v>0</v>
      </c>
      <c r="BG110" s="259">
        <f>IF(N110="zákl. přenesená",J110,0)</f>
        <v>0</v>
      </c>
      <c r="BH110" s="259">
        <f>IF(N110="sníž. přenesená",J110,0)</f>
        <v>0</v>
      </c>
      <c r="BI110" s="259">
        <f>IF(N110="nulová",J110,0)</f>
        <v>0</v>
      </c>
      <c r="BJ110" s="200" t="s">
        <v>75</v>
      </c>
      <c r="BK110" s="259">
        <f>ROUND(I110*H110,2)</f>
        <v>0</v>
      </c>
      <c r="BL110" s="200" t="s">
        <v>162</v>
      </c>
      <c r="BM110" s="258" t="s">
        <v>286</v>
      </c>
    </row>
    <row r="111" spans="2:65" s="204" customFormat="1" ht="29.25" x14ac:dyDescent="0.2">
      <c r="B111" s="203"/>
      <c r="D111" s="64" t="s">
        <v>164</v>
      </c>
      <c r="F111" s="65" t="s">
        <v>2399</v>
      </c>
      <c r="I111" s="197"/>
      <c r="L111" s="203"/>
      <c r="M111" s="260"/>
      <c r="T111" s="213"/>
      <c r="AT111" s="200" t="s">
        <v>164</v>
      </c>
      <c r="AU111" s="200" t="s">
        <v>77</v>
      </c>
    </row>
    <row r="112" spans="2:65" s="204" customFormat="1" x14ac:dyDescent="0.2">
      <c r="B112" s="203"/>
      <c r="D112" s="66" t="s">
        <v>166</v>
      </c>
      <c r="F112" s="67" t="s">
        <v>2400</v>
      </c>
      <c r="I112" s="197"/>
      <c r="L112" s="203"/>
      <c r="M112" s="260"/>
      <c r="T112" s="213"/>
      <c r="AT112" s="200" t="s">
        <v>166</v>
      </c>
      <c r="AU112" s="200" t="s">
        <v>77</v>
      </c>
    </row>
    <row r="113" spans="2:65" s="247" customFormat="1" ht="22.9" customHeight="1" x14ac:dyDescent="0.2">
      <c r="B113" s="246"/>
      <c r="D113" s="54" t="s">
        <v>66</v>
      </c>
      <c r="E113" s="56" t="s">
        <v>2401</v>
      </c>
      <c r="F113" s="56" t="s">
        <v>2402</v>
      </c>
      <c r="I113" s="196"/>
      <c r="J113" s="254">
        <f>BK113</f>
        <v>0</v>
      </c>
      <c r="L113" s="246"/>
      <c r="M113" s="249"/>
      <c r="P113" s="250">
        <f>SUM(P114:P136)</f>
        <v>0</v>
      </c>
      <c r="R113" s="250">
        <f>SUM(R114:R136)</f>
        <v>6.0550000000000005E-3</v>
      </c>
      <c r="T113" s="251">
        <f>SUM(T114:T136)</f>
        <v>0</v>
      </c>
      <c r="AR113" s="54" t="s">
        <v>75</v>
      </c>
      <c r="AT113" s="252" t="s">
        <v>66</v>
      </c>
      <c r="AU113" s="252" t="s">
        <v>75</v>
      </c>
      <c r="AY113" s="54" t="s">
        <v>155</v>
      </c>
      <c r="BK113" s="253">
        <f>SUM(BK114:BK136)</f>
        <v>0</v>
      </c>
    </row>
    <row r="114" spans="2:65" s="204" customFormat="1" ht="24.2" customHeight="1" x14ac:dyDescent="0.2">
      <c r="B114" s="203"/>
      <c r="C114" s="57" t="s">
        <v>231</v>
      </c>
      <c r="D114" s="57" t="s">
        <v>157</v>
      </c>
      <c r="E114" s="58" t="s">
        <v>2369</v>
      </c>
      <c r="F114" s="59" t="s">
        <v>2370</v>
      </c>
      <c r="G114" s="60" t="s">
        <v>322</v>
      </c>
      <c r="H114" s="61">
        <v>1</v>
      </c>
      <c r="I114" s="62"/>
      <c r="J114" s="61">
        <f>ROUND(I114*H114,2)</f>
        <v>0</v>
      </c>
      <c r="K114" s="59" t="s">
        <v>161</v>
      </c>
      <c r="L114" s="203"/>
      <c r="M114" s="255" t="s">
        <v>18</v>
      </c>
      <c r="N114" s="256" t="s">
        <v>38</v>
      </c>
      <c r="P114" s="257">
        <f>O114*H114</f>
        <v>0</v>
      </c>
      <c r="Q114" s="257">
        <v>0</v>
      </c>
      <c r="R114" s="257">
        <f>Q114*H114</f>
        <v>0</v>
      </c>
      <c r="S114" s="257">
        <v>0</v>
      </c>
      <c r="T114" s="63">
        <f>S114*H114</f>
        <v>0</v>
      </c>
      <c r="AR114" s="258" t="s">
        <v>162</v>
      </c>
      <c r="AT114" s="258" t="s">
        <v>157</v>
      </c>
      <c r="AU114" s="258" t="s">
        <v>77</v>
      </c>
      <c r="AY114" s="200" t="s">
        <v>155</v>
      </c>
      <c r="BE114" s="259">
        <f>IF(N114="základní",J114,0)</f>
        <v>0</v>
      </c>
      <c r="BF114" s="259">
        <f>IF(N114="snížená",J114,0)</f>
        <v>0</v>
      </c>
      <c r="BG114" s="259">
        <f>IF(N114="zákl. přenesená",J114,0)</f>
        <v>0</v>
      </c>
      <c r="BH114" s="259">
        <f>IF(N114="sníž. přenesená",J114,0)</f>
        <v>0</v>
      </c>
      <c r="BI114" s="259">
        <f>IF(N114="nulová",J114,0)</f>
        <v>0</v>
      </c>
      <c r="BJ114" s="200" t="s">
        <v>75</v>
      </c>
      <c r="BK114" s="259">
        <f>ROUND(I114*H114,2)</f>
        <v>0</v>
      </c>
      <c r="BL114" s="200" t="s">
        <v>162</v>
      </c>
      <c r="BM114" s="258" t="s">
        <v>307</v>
      </c>
    </row>
    <row r="115" spans="2:65" s="204" customFormat="1" ht="19.5" x14ac:dyDescent="0.2">
      <c r="B115" s="203"/>
      <c r="D115" s="64" t="s">
        <v>164</v>
      </c>
      <c r="F115" s="65" t="s">
        <v>2371</v>
      </c>
      <c r="I115" s="197"/>
      <c r="L115" s="203"/>
      <c r="M115" s="260"/>
      <c r="T115" s="213"/>
      <c r="AT115" s="200" t="s">
        <v>164</v>
      </c>
      <c r="AU115" s="200" t="s">
        <v>77</v>
      </c>
    </row>
    <row r="116" spans="2:65" s="204" customFormat="1" x14ac:dyDescent="0.2">
      <c r="B116" s="203"/>
      <c r="D116" s="66" t="s">
        <v>166</v>
      </c>
      <c r="F116" s="67" t="s">
        <v>2372</v>
      </c>
      <c r="I116" s="197"/>
      <c r="L116" s="203"/>
      <c r="M116" s="260"/>
      <c r="T116" s="213"/>
      <c r="AT116" s="200" t="s">
        <v>166</v>
      </c>
      <c r="AU116" s="200" t="s">
        <v>77</v>
      </c>
    </row>
    <row r="117" spans="2:65" s="204" customFormat="1" ht="16.5" customHeight="1" x14ac:dyDescent="0.2">
      <c r="B117" s="203"/>
      <c r="C117" s="91" t="s">
        <v>239</v>
      </c>
      <c r="D117" s="91" t="s">
        <v>487</v>
      </c>
      <c r="E117" s="92" t="s">
        <v>2373</v>
      </c>
      <c r="F117" s="93" t="s">
        <v>2374</v>
      </c>
      <c r="G117" s="94" t="s">
        <v>322</v>
      </c>
      <c r="H117" s="95">
        <v>1</v>
      </c>
      <c r="I117" s="96"/>
      <c r="J117" s="95">
        <f>ROUND(I117*H117,2)</f>
        <v>0</v>
      </c>
      <c r="K117" s="93" t="s">
        <v>18</v>
      </c>
      <c r="L117" s="261"/>
      <c r="M117" s="262" t="s">
        <v>18</v>
      </c>
      <c r="N117" s="263" t="s">
        <v>38</v>
      </c>
      <c r="P117" s="257">
        <f>O117*H117</f>
        <v>0</v>
      </c>
      <c r="Q117" s="257">
        <v>0</v>
      </c>
      <c r="R117" s="257">
        <f>Q117*H117</f>
        <v>0</v>
      </c>
      <c r="S117" s="257">
        <v>0</v>
      </c>
      <c r="T117" s="63">
        <f>S117*H117</f>
        <v>0</v>
      </c>
      <c r="AR117" s="258" t="s">
        <v>215</v>
      </c>
      <c r="AT117" s="258" t="s">
        <v>487</v>
      </c>
      <c r="AU117" s="258" t="s">
        <v>77</v>
      </c>
      <c r="AY117" s="200" t="s">
        <v>155</v>
      </c>
      <c r="BE117" s="259">
        <f>IF(N117="základní",J117,0)</f>
        <v>0</v>
      </c>
      <c r="BF117" s="259">
        <f>IF(N117="snížená",J117,0)</f>
        <v>0</v>
      </c>
      <c r="BG117" s="259">
        <f>IF(N117="zákl. přenesená",J117,0)</f>
        <v>0</v>
      </c>
      <c r="BH117" s="259">
        <f>IF(N117="sníž. přenesená",J117,0)</f>
        <v>0</v>
      </c>
      <c r="BI117" s="259">
        <f>IF(N117="nulová",J117,0)</f>
        <v>0</v>
      </c>
      <c r="BJ117" s="200" t="s">
        <v>75</v>
      </c>
      <c r="BK117" s="259">
        <f>ROUND(I117*H117,2)</f>
        <v>0</v>
      </c>
      <c r="BL117" s="200" t="s">
        <v>162</v>
      </c>
      <c r="BM117" s="258" t="s">
        <v>319</v>
      </c>
    </row>
    <row r="118" spans="2:65" s="204" customFormat="1" x14ac:dyDescent="0.2">
      <c r="B118" s="203"/>
      <c r="D118" s="64" t="s">
        <v>164</v>
      </c>
      <c r="F118" s="65" t="s">
        <v>2374</v>
      </c>
      <c r="I118" s="197"/>
      <c r="L118" s="203"/>
      <c r="M118" s="260"/>
      <c r="T118" s="213"/>
      <c r="AT118" s="200" t="s">
        <v>164</v>
      </c>
      <c r="AU118" s="200" t="s">
        <v>77</v>
      </c>
    </row>
    <row r="119" spans="2:65" s="204" customFormat="1" ht="21.75" customHeight="1" x14ac:dyDescent="0.2">
      <c r="B119" s="203"/>
      <c r="C119" s="91" t="s">
        <v>245</v>
      </c>
      <c r="D119" s="91" t="s">
        <v>487</v>
      </c>
      <c r="E119" s="92" t="s">
        <v>2376</v>
      </c>
      <c r="F119" s="93" t="s">
        <v>2377</v>
      </c>
      <c r="G119" s="94" t="s">
        <v>322</v>
      </c>
      <c r="H119" s="95">
        <v>1</v>
      </c>
      <c r="I119" s="96"/>
      <c r="J119" s="95">
        <f>ROUND(I119*H119,2)</f>
        <v>0</v>
      </c>
      <c r="K119" s="93" t="s">
        <v>18</v>
      </c>
      <c r="L119" s="261"/>
      <c r="M119" s="262" t="s">
        <v>18</v>
      </c>
      <c r="N119" s="263" t="s">
        <v>38</v>
      </c>
      <c r="P119" s="257">
        <f>O119*H119</f>
        <v>0</v>
      </c>
      <c r="Q119" s="257">
        <v>0</v>
      </c>
      <c r="R119" s="257">
        <f>Q119*H119</f>
        <v>0</v>
      </c>
      <c r="S119" s="257">
        <v>0</v>
      </c>
      <c r="T119" s="63">
        <f>S119*H119</f>
        <v>0</v>
      </c>
      <c r="AR119" s="258" t="s">
        <v>215</v>
      </c>
      <c r="AT119" s="258" t="s">
        <v>487</v>
      </c>
      <c r="AU119" s="258" t="s">
        <v>77</v>
      </c>
      <c r="AY119" s="200" t="s">
        <v>155</v>
      </c>
      <c r="BE119" s="259">
        <f>IF(N119="základní",J119,0)</f>
        <v>0</v>
      </c>
      <c r="BF119" s="259">
        <f>IF(N119="snížená",J119,0)</f>
        <v>0</v>
      </c>
      <c r="BG119" s="259">
        <f>IF(N119="zákl. přenesená",J119,0)</f>
        <v>0</v>
      </c>
      <c r="BH119" s="259">
        <f>IF(N119="sníž. přenesená",J119,0)</f>
        <v>0</v>
      </c>
      <c r="BI119" s="259">
        <f>IF(N119="nulová",J119,0)</f>
        <v>0</v>
      </c>
      <c r="BJ119" s="200" t="s">
        <v>75</v>
      </c>
      <c r="BK119" s="259">
        <f>ROUND(I119*H119,2)</f>
        <v>0</v>
      </c>
      <c r="BL119" s="200" t="s">
        <v>162</v>
      </c>
      <c r="BM119" s="258" t="s">
        <v>335</v>
      </c>
    </row>
    <row r="120" spans="2:65" s="204" customFormat="1" x14ac:dyDescent="0.2">
      <c r="B120" s="203"/>
      <c r="D120" s="64" t="s">
        <v>164</v>
      </c>
      <c r="F120" s="65" t="s">
        <v>2377</v>
      </c>
      <c r="I120" s="197"/>
      <c r="L120" s="203"/>
      <c r="M120" s="260"/>
      <c r="T120" s="213"/>
      <c r="AT120" s="200" t="s">
        <v>164</v>
      </c>
      <c r="AU120" s="200" t="s">
        <v>77</v>
      </c>
    </row>
    <row r="121" spans="2:65" s="204" customFormat="1" ht="24.2" customHeight="1" x14ac:dyDescent="0.2">
      <c r="B121" s="203"/>
      <c r="C121" s="57" t="s">
        <v>254</v>
      </c>
      <c r="D121" s="57" t="s">
        <v>157</v>
      </c>
      <c r="E121" s="58" t="s">
        <v>2378</v>
      </c>
      <c r="F121" s="59" t="s">
        <v>2379</v>
      </c>
      <c r="G121" s="60" t="s">
        <v>322</v>
      </c>
      <c r="H121" s="61">
        <v>1</v>
      </c>
      <c r="I121" s="62"/>
      <c r="J121" s="61">
        <f>ROUND(I121*H121,2)</f>
        <v>0</v>
      </c>
      <c r="K121" s="59" t="s">
        <v>161</v>
      </c>
      <c r="L121" s="203"/>
      <c r="M121" s="255" t="s">
        <v>18</v>
      </c>
      <c r="N121" s="256" t="s">
        <v>38</v>
      </c>
      <c r="P121" s="257">
        <f>O121*H121</f>
        <v>0</v>
      </c>
      <c r="Q121" s="257">
        <v>0</v>
      </c>
      <c r="R121" s="257">
        <f>Q121*H121</f>
        <v>0</v>
      </c>
      <c r="S121" s="257">
        <v>0</v>
      </c>
      <c r="T121" s="63">
        <f>S121*H121</f>
        <v>0</v>
      </c>
      <c r="AR121" s="258" t="s">
        <v>162</v>
      </c>
      <c r="AT121" s="258" t="s">
        <v>157</v>
      </c>
      <c r="AU121" s="258" t="s">
        <v>77</v>
      </c>
      <c r="AY121" s="200" t="s">
        <v>155</v>
      </c>
      <c r="BE121" s="259">
        <f>IF(N121="základní",J121,0)</f>
        <v>0</v>
      </c>
      <c r="BF121" s="259">
        <f>IF(N121="snížená",J121,0)</f>
        <v>0</v>
      </c>
      <c r="BG121" s="259">
        <f>IF(N121="zákl. přenesená",J121,0)</f>
        <v>0</v>
      </c>
      <c r="BH121" s="259">
        <f>IF(N121="sníž. přenesená",J121,0)</f>
        <v>0</v>
      </c>
      <c r="BI121" s="259">
        <f>IF(N121="nulová",J121,0)</f>
        <v>0</v>
      </c>
      <c r="BJ121" s="200" t="s">
        <v>75</v>
      </c>
      <c r="BK121" s="259">
        <f>ROUND(I121*H121,2)</f>
        <v>0</v>
      </c>
      <c r="BL121" s="200" t="s">
        <v>162</v>
      </c>
      <c r="BM121" s="258" t="s">
        <v>356</v>
      </c>
    </row>
    <row r="122" spans="2:65" s="204" customFormat="1" ht="19.5" x14ac:dyDescent="0.2">
      <c r="B122" s="203"/>
      <c r="D122" s="64" t="s">
        <v>164</v>
      </c>
      <c r="F122" s="65" t="s">
        <v>2380</v>
      </c>
      <c r="I122" s="197"/>
      <c r="L122" s="203"/>
      <c r="M122" s="260"/>
      <c r="T122" s="213"/>
      <c r="AT122" s="200" t="s">
        <v>164</v>
      </c>
      <c r="AU122" s="200" t="s">
        <v>77</v>
      </c>
    </row>
    <row r="123" spans="2:65" s="204" customFormat="1" x14ac:dyDescent="0.2">
      <c r="B123" s="203"/>
      <c r="D123" s="66" t="s">
        <v>166</v>
      </c>
      <c r="F123" s="67" t="s">
        <v>2381</v>
      </c>
      <c r="I123" s="197"/>
      <c r="L123" s="203"/>
      <c r="M123" s="260"/>
      <c r="T123" s="213"/>
      <c r="AT123" s="200" t="s">
        <v>166</v>
      </c>
      <c r="AU123" s="200" t="s">
        <v>77</v>
      </c>
    </row>
    <row r="124" spans="2:65" s="204" customFormat="1" ht="16.5" customHeight="1" x14ac:dyDescent="0.2">
      <c r="B124" s="203"/>
      <c r="C124" s="91" t="s">
        <v>261</v>
      </c>
      <c r="D124" s="91" t="s">
        <v>487</v>
      </c>
      <c r="E124" s="92" t="s">
        <v>2382</v>
      </c>
      <c r="F124" s="93" t="s">
        <v>2383</v>
      </c>
      <c r="G124" s="94" t="s">
        <v>322</v>
      </c>
      <c r="H124" s="95">
        <v>1</v>
      </c>
      <c r="I124" s="96"/>
      <c r="J124" s="95">
        <f>ROUND(I124*H124,2)</f>
        <v>0</v>
      </c>
      <c r="K124" s="93" t="s">
        <v>18</v>
      </c>
      <c r="L124" s="261"/>
      <c r="M124" s="262" t="s">
        <v>18</v>
      </c>
      <c r="N124" s="263" t="s">
        <v>38</v>
      </c>
      <c r="P124" s="257">
        <f>O124*H124</f>
        <v>0</v>
      </c>
      <c r="Q124" s="257">
        <v>0</v>
      </c>
      <c r="R124" s="257">
        <f>Q124*H124</f>
        <v>0</v>
      </c>
      <c r="S124" s="257">
        <v>0</v>
      </c>
      <c r="T124" s="63">
        <f>S124*H124</f>
        <v>0</v>
      </c>
      <c r="AR124" s="258" t="s">
        <v>215</v>
      </c>
      <c r="AT124" s="258" t="s">
        <v>487</v>
      </c>
      <c r="AU124" s="258" t="s">
        <v>77</v>
      </c>
      <c r="AY124" s="200" t="s">
        <v>155</v>
      </c>
      <c r="BE124" s="259">
        <f>IF(N124="základní",J124,0)</f>
        <v>0</v>
      </c>
      <c r="BF124" s="259">
        <f>IF(N124="snížená",J124,0)</f>
        <v>0</v>
      </c>
      <c r="BG124" s="259">
        <f>IF(N124="zákl. přenesená",J124,0)</f>
        <v>0</v>
      </c>
      <c r="BH124" s="259">
        <f>IF(N124="sníž. přenesená",J124,0)</f>
        <v>0</v>
      </c>
      <c r="BI124" s="259">
        <f>IF(N124="nulová",J124,0)</f>
        <v>0</v>
      </c>
      <c r="BJ124" s="200" t="s">
        <v>75</v>
      </c>
      <c r="BK124" s="259">
        <f>ROUND(I124*H124,2)</f>
        <v>0</v>
      </c>
      <c r="BL124" s="200" t="s">
        <v>162</v>
      </c>
      <c r="BM124" s="258" t="s">
        <v>377</v>
      </c>
    </row>
    <row r="125" spans="2:65" s="204" customFormat="1" x14ac:dyDescent="0.2">
      <c r="B125" s="203"/>
      <c r="D125" s="64" t="s">
        <v>164</v>
      </c>
      <c r="F125" s="65" t="s">
        <v>2383</v>
      </c>
      <c r="I125" s="197"/>
      <c r="L125" s="203"/>
      <c r="M125" s="260"/>
      <c r="T125" s="213"/>
      <c r="AT125" s="200" t="s">
        <v>164</v>
      </c>
      <c r="AU125" s="200" t="s">
        <v>77</v>
      </c>
    </row>
    <row r="126" spans="2:65" s="204" customFormat="1" ht="37.9" customHeight="1" x14ac:dyDescent="0.2">
      <c r="B126" s="203"/>
      <c r="C126" s="57" t="s">
        <v>8</v>
      </c>
      <c r="D126" s="57" t="s">
        <v>157</v>
      </c>
      <c r="E126" s="58" t="s">
        <v>2384</v>
      </c>
      <c r="F126" s="59" t="s">
        <v>2385</v>
      </c>
      <c r="G126" s="60" t="s">
        <v>257</v>
      </c>
      <c r="H126" s="61">
        <v>3.5</v>
      </c>
      <c r="I126" s="62"/>
      <c r="J126" s="61">
        <f>ROUND(I126*H126,2)</f>
        <v>0</v>
      </c>
      <c r="K126" s="59" t="s">
        <v>161</v>
      </c>
      <c r="L126" s="203"/>
      <c r="M126" s="255" t="s">
        <v>18</v>
      </c>
      <c r="N126" s="256" t="s">
        <v>38</v>
      </c>
      <c r="P126" s="257">
        <f>O126*H126</f>
        <v>0</v>
      </c>
      <c r="Q126" s="257">
        <v>1.67E-3</v>
      </c>
      <c r="R126" s="257">
        <f>Q126*H126</f>
        <v>5.8450000000000004E-3</v>
      </c>
      <c r="S126" s="257">
        <v>0</v>
      </c>
      <c r="T126" s="63">
        <f>S126*H126</f>
        <v>0</v>
      </c>
      <c r="AR126" s="258" t="s">
        <v>162</v>
      </c>
      <c r="AT126" s="258" t="s">
        <v>157</v>
      </c>
      <c r="AU126" s="258" t="s">
        <v>77</v>
      </c>
      <c r="AY126" s="200" t="s">
        <v>155</v>
      </c>
      <c r="BE126" s="259">
        <f>IF(N126="základní",J126,0)</f>
        <v>0</v>
      </c>
      <c r="BF126" s="259">
        <f>IF(N126="snížená",J126,0)</f>
        <v>0</v>
      </c>
      <c r="BG126" s="259">
        <f>IF(N126="zákl. přenesená",J126,0)</f>
        <v>0</v>
      </c>
      <c r="BH126" s="259">
        <f>IF(N126="sníž. přenesená",J126,0)</f>
        <v>0</v>
      </c>
      <c r="BI126" s="259">
        <f>IF(N126="nulová",J126,0)</f>
        <v>0</v>
      </c>
      <c r="BJ126" s="200" t="s">
        <v>75</v>
      </c>
      <c r="BK126" s="259">
        <f>ROUND(I126*H126,2)</f>
        <v>0</v>
      </c>
      <c r="BL126" s="200" t="s">
        <v>162</v>
      </c>
      <c r="BM126" s="258" t="s">
        <v>393</v>
      </c>
    </row>
    <row r="127" spans="2:65" s="204" customFormat="1" ht="19.5" x14ac:dyDescent="0.2">
      <c r="B127" s="203"/>
      <c r="D127" s="64" t="s">
        <v>164</v>
      </c>
      <c r="F127" s="65" t="s">
        <v>2386</v>
      </c>
      <c r="I127" s="197"/>
      <c r="L127" s="203"/>
      <c r="M127" s="260"/>
      <c r="T127" s="213"/>
      <c r="AT127" s="200" t="s">
        <v>164</v>
      </c>
      <c r="AU127" s="200" t="s">
        <v>77</v>
      </c>
    </row>
    <row r="128" spans="2:65" s="204" customFormat="1" x14ac:dyDescent="0.2">
      <c r="B128" s="203"/>
      <c r="D128" s="66" t="s">
        <v>166</v>
      </c>
      <c r="F128" s="67" t="s">
        <v>2387</v>
      </c>
      <c r="I128" s="197"/>
      <c r="L128" s="203"/>
      <c r="M128" s="260"/>
      <c r="T128" s="213"/>
      <c r="AT128" s="200" t="s">
        <v>166</v>
      </c>
      <c r="AU128" s="200" t="s">
        <v>77</v>
      </c>
    </row>
    <row r="129" spans="2:65" s="204" customFormat="1" ht="21.75" customHeight="1" x14ac:dyDescent="0.2">
      <c r="B129" s="203"/>
      <c r="C129" s="57" t="s">
        <v>273</v>
      </c>
      <c r="D129" s="57" t="s">
        <v>157</v>
      </c>
      <c r="E129" s="58" t="s">
        <v>2388</v>
      </c>
      <c r="F129" s="59" t="s">
        <v>2389</v>
      </c>
      <c r="G129" s="60" t="s">
        <v>2390</v>
      </c>
      <c r="H129" s="61">
        <v>3</v>
      </c>
      <c r="I129" s="62"/>
      <c r="J129" s="61">
        <f>ROUND(I129*H129,2)</f>
        <v>0</v>
      </c>
      <c r="K129" s="59" t="s">
        <v>161</v>
      </c>
      <c r="L129" s="203"/>
      <c r="M129" s="255" t="s">
        <v>18</v>
      </c>
      <c r="N129" s="256" t="s">
        <v>38</v>
      </c>
      <c r="P129" s="257">
        <f>O129*H129</f>
        <v>0</v>
      </c>
      <c r="Q129" s="257">
        <v>6.9999999999999994E-5</v>
      </c>
      <c r="R129" s="257">
        <f>Q129*H129</f>
        <v>2.0999999999999998E-4</v>
      </c>
      <c r="S129" s="257">
        <v>0</v>
      </c>
      <c r="T129" s="63">
        <f>S129*H129</f>
        <v>0</v>
      </c>
      <c r="AR129" s="258" t="s">
        <v>162</v>
      </c>
      <c r="AT129" s="258" t="s">
        <v>157</v>
      </c>
      <c r="AU129" s="258" t="s">
        <v>77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162</v>
      </c>
      <c r="BM129" s="258" t="s">
        <v>413</v>
      </c>
    </row>
    <row r="130" spans="2:65" s="204" customFormat="1" ht="19.5" x14ac:dyDescent="0.2">
      <c r="B130" s="203"/>
      <c r="D130" s="64" t="s">
        <v>164</v>
      </c>
      <c r="F130" s="65" t="s">
        <v>2391</v>
      </c>
      <c r="I130" s="197"/>
      <c r="L130" s="203"/>
      <c r="M130" s="260"/>
      <c r="T130" s="213"/>
      <c r="AT130" s="200" t="s">
        <v>164</v>
      </c>
      <c r="AU130" s="200" t="s">
        <v>77</v>
      </c>
    </row>
    <row r="131" spans="2:65" s="204" customFormat="1" x14ac:dyDescent="0.2">
      <c r="B131" s="203"/>
      <c r="D131" s="66" t="s">
        <v>166</v>
      </c>
      <c r="F131" s="67" t="s">
        <v>2392</v>
      </c>
      <c r="I131" s="197"/>
      <c r="L131" s="203"/>
      <c r="M131" s="260"/>
      <c r="T131" s="213"/>
      <c r="AT131" s="200" t="s">
        <v>166</v>
      </c>
      <c r="AU131" s="200" t="s">
        <v>77</v>
      </c>
    </row>
    <row r="132" spans="2:65" s="204" customFormat="1" ht="16.5" customHeight="1" x14ac:dyDescent="0.2">
      <c r="B132" s="203"/>
      <c r="C132" s="91" t="s">
        <v>278</v>
      </c>
      <c r="D132" s="91" t="s">
        <v>487</v>
      </c>
      <c r="E132" s="92" t="s">
        <v>2393</v>
      </c>
      <c r="F132" s="93" t="s">
        <v>2394</v>
      </c>
      <c r="G132" s="94" t="s">
        <v>2390</v>
      </c>
      <c r="H132" s="95">
        <v>3</v>
      </c>
      <c r="I132" s="96"/>
      <c r="J132" s="95">
        <f>ROUND(I132*H132,2)</f>
        <v>0</v>
      </c>
      <c r="K132" s="93" t="s">
        <v>18</v>
      </c>
      <c r="L132" s="261"/>
      <c r="M132" s="262" t="s">
        <v>18</v>
      </c>
      <c r="N132" s="263" t="s">
        <v>38</v>
      </c>
      <c r="P132" s="257">
        <f>O132*H132</f>
        <v>0</v>
      </c>
      <c r="Q132" s="257">
        <v>0</v>
      </c>
      <c r="R132" s="257">
        <f>Q132*H132</f>
        <v>0</v>
      </c>
      <c r="S132" s="257">
        <v>0</v>
      </c>
      <c r="T132" s="63">
        <f>S132*H132</f>
        <v>0</v>
      </c>
      <c r="AR132" s="258" t="s">
        <v>215</v>
      </c>
      <c r="AT132" s="258" t="s">
        <v>487</v>
      </c>
      <c r="AU132" s="258" t="s">
        <v>77</v>
      </c>
      <c r="AY132" s="200" t="s">
        <v>155</v>
      </c>
      <c r="BE132" s="259">
        <f>IF(N132="základní",J132,0)</f>
        <v>0</v>
      </c>
      <c r="BF132" s="259">
        <f>IF(N132="snížená",J132,0)</f>
        <v>0</v>
      </c>
      <c r="BG132" s="259">
        <f>IF(N132="zákl. přenesená",J132,0)</f>
        <v>0</v>
      </c>
      <c r="BH132" s="259">
        <f>IF(N132="sníž. přenesená",J132,0)</f>
        <v>0</v>
      </c>
      <c r="BI132" s="259">
        <f>IF(N132="nulová",J132,0)</f>
        <v>0</v>
      </c>
      <c r="BJ132" s="200" t="s">
        <v>75</v>
      </c>
      <c r="BK132" s="259">
        <f>ROUND(I132*H132,2)</f>
        <v>0</v>
      </c>
      <c r="BL132" s="200" t="s">
        <v>162</v>
      </c>
      <c r="BM132" s="258" t="s">
        <v>431</v>
      </c>
    </row>
    <row r="133" spans="2:65" s="204" customFormat="1" x14ac:dyDescent="0.2">
      <c r="B133" s="203"/>
      <c r="D133" s="64" t="s">
        <v>164</v>
      </c>
      <c r="F133" s="65" t="s">
        <v>2395</v>
      </c>
      <c r="I133" s="197"/>
      <c r="L133" s="203"/>
      <c r="M133" s="260"/>
      <c r="T133" s="213"/>
      <c r="AT133" s="200" t="s">
        <v>164</v>
      </c>
      <c r="AU133" s="200" t="s">
        <v>77</v>
      </c>
    </row>
    <row r="134" spans="2:65" s="204" customFormat="1" ht="24.2" customHeight="1" x14ac:dyDescent="0.2">
      <c r="B134" s="203"/>
      <c r="C134" s="57" t="s">
        <v>286</v>
      </c>
      <c r="D134" s="57" t="s">
        <v>157</v>
      </c>
      <c r="E134" s="58" t="s">
        <v>2397</v>
      </c>
      <c r="F134" s="59" t="s">
        <v>2398</v>
      </c>
      <c r="G134" s="60" t="s">
        <v>209</v>
      </c>
      <c r="H134" s="61">
        <v>0.01</v>
      </c>
      <c r="I134" s="62"/>
      <c r="J134" s="61">
        <f>ROUND(I134*H134,2)</f>
        <v>0</v>
      </c>
      <c r="K134" s="59" t="s">
        <v>161</v>
      </c>
      <c r="L134" s="203"/>
      <c r="M134" s="255" t="s">
        <v>18</v>
      </c>
      <c r="N134" s="256" t="s">
        <v>38</v>
      </c>
      <c r="P134" s="257">
        <f>O134*H134</f>
        <v>0</v>
      </c>
      <c r="Q134" s="257">
        <v>0</v>
      </c>
      <c r="R134" s="257">
        <f>Q134*H134</f>
        <v>0</v>
      </c>
      <c r="S134" s="257">
        <v>0</v>
      </c>
      <c r="T134" s="63">
        <f>S134*H134</f>
        <v>0</v>
      </c>
      <c r="AR134" s="258" t="s">
        <v>162</v>
      </c>
      <c r="AT134" s="258" t="s">
        <v>157</v>
      </c>
      <c r="AU134" s="258" t="s">
        <v>77</v>
      </c>
      <c r="AY134" s="200" t="s">
        <v>155</v>
      </c>
      <c r="BE134" s="259">
        <f>IF(N134="základní",J134,0)</f>
        <v>0</v>
      </c>
      <c r="BF134" s="259">
        <f>IF(N134="snížená",J134,0)</f>
        <v>0</v>
      </c>
      <c r="BG134" s="259">
        <f>IF(N134="zákl. přenesená",J134,0)</f>
        <v>0</v>
      </c>
      <c r="BH134" s="259">
        <f>IF(N134="sníž. přenesená",J134,0)</f>
        <v>0</v>
      </c>
      <c r="BI134" s="259">
        <f>IF(N134="nulová",J134,0)</f>
        <v>0</v>
      </c>
      <c r="BJ134" s="200" t="s">
        <v>75</v>
      </c>
      <c r="BK134" s="259">
        <f>ROUND(I134*H134,2)</f>
        <v>0</v>
      </c>
      <c r="BL134" s="200" t="s">
        <v>162</v>
      </c>
      <c r="BM134" s="258" t="s">
        <v>445</v>
      </c>
    </row>
    <row r="135" spans="2:65" s="204" customFormat="1" ht="29.25" x14ac:dyDescent="0.2">
      <c r="B135" s="203"/>
      <c r="D135" s="64" t="s">
        <v>164</v>
      </c>
      <c r="F135" s="65" t="s">
        <v>2399</v>
      </c>
      <c r="I135" s="197"/>
      <c r="L135" s="203"/>
      <c r="M135" s="260"/>
      <c r="T135" s="213"/>
      <c r="AT135" s="200" t="s">
        <v>164</v>
      </c>
      <c r="AU135" s="200" t="s">
        <v>77</v>
      </c>
    </row>
    <row r="136" spans="2:65" s="204" customFormat="1" x14ac:dyDescent="0.2">
      <c r="B136" s="203"/>
      <c r="D136" s="66" t="s">
        <v>166</v>
      </c>
      <c r="F136" s="67" t="s">
        <v>2400</v>
      </c>
      <c r="I136" s="197"/>
      <c r="L136" s="203"/>
      <c r="M136" s="260"/>
      <c r="T136" s="213"/>
      <c r="AT136" s="200" t="s">
        <v>166</v>
      </c>
      <c r="AU136" s="200" t="s">
        <v>77</v>
      </c>
    </row>
    <row r="137" spans="2:65" s="247" customFormat="1" ht="22.9" customHeight="1" x14ac:dyDescent="0.2">
      <c r="B137" s="246"/>
      <c r="D137" s="54" t="s">
        <v>66</v>
      </c>
      <c r="E137" s="56" t="s">
        <v>2403</v>
      </c>
      <c r="F137" s="56" t="s">
        <v>2404</v>
      </c>
      <c r="I137" s="196"/>
      <c r="J137" s="254">
        <f>BK137</f>
        <v>0</v>
      </c>
      <c r="L137" s="246"/>
      <c r="M137" s="249"/>
      <c r="P137" s="250">
        <f>SUM(P138:P160)</f>
        <v>0</v>
      </c>
      <c r="R137" s="250">
        <f>SUM(R138:R160)</f>
        <v>6.0550000000000005E-3</v>
      </c>
      <c r="T137" s="251">
        <f>SUM(T138:T160)</f>
        <v>0</v>
      </c>
      <c r="AR137" s="54" t="s">
        <v>75</v>
      </c>
      <c r="AT137" s="252" t="s">
        <v>66</v>
      </c>
      <c r="AU137" s="252" t="s">
        <v>75</v>
      </c>
      <c r="AY137" s="54" t="s">
        <v>155</v>
      </c>
      <c r="BK137" s="253">
        <f>SUM(BK138:BK160)</f>
        <v>0</v>
      </c>
    </row>
    <row r="138" spans="2:65" s="204" customFormat="1" ht="24.2" customHeight="1" x14ac:dyDescent="0.2">
      <c r="B138" s="203"/>
      <c r="C138" s="57" t="s">
        <v>298</v>
      </c>
      <c r="D138" s="57" t="s">
        <v>157</v>
      </c>
      <c r="E138" s="58" t="s">
        <v>2369</v>
      </c>
      <c r="F138" s="59" t="s">
        <v>2370</v>
      </c>
      <c r="G138" s="60" t="s">
        <v>322</v>
      </c>
      <c r="H138" s="61">
        <v>1</v>
      </c>
      <c r="I138" s="62"/>
      <c r="J138" s="61">
        <f>ROUND(I138*H138,2)</f>
        <v>0</v>
      </c>
      <c r="K138" s="59" t="s">
        <v>161</v>
      </c>
      <c r="L138" s="203"/>
      <c r="M138" s="255" t="s">
        <v>18</v>
      </c>
      <c r="N138" s="256" t="s">
        <v>38</v>
      </c>
      <c r="P138" s="257">
        <f>O138*H138</f>
        <v>0</v>
      </c>
      <c r="Q138" s="257">
        <v>0</v>
      </c>
      <c r="R138" s="257">
        <f>Q138*H138</f>
        <v>0</v>
      </c>
      <c r="S138" s="257">
        <v>0</v>
      </c>
      <c r="T138" s="63">
        <f>S138*H138</f>
        <v>0</v>
      </c>
      <c r="AR138" s="258" t="s">
        <v>162</v>
      </c>
      <c r="AT138" s="258" t="s">
        <v>157</v>
      </c>
      <c r="AU138" s="258" t="s">
        <v>77</v>
      </c>
      <c r="AY138" s="200" t="s">
        <v>155</v>
      </c>
      <c r="BE138" s="259">
        <f>IF(N138="základní",J138,0)</f>
        <v>0</v>
      </c>
      <c r="BF138" s="259">
        <f>IF(N138="snížená",J138,0)</f>
        <v>0</v>
      </c>
      <c r="BG138" s="259">
        <f>IF(N138="zákl. přenesená",J138,0)</f>
        <v>0</v>
      </c>
      <c r="BH138" s="259">
        <f>IF(N138="sníž. přenesená",J138,0)</f>
        <v>0</v>
      </c>
      <c r="BI138" s="259">
        <f>IF(N138="nulová",J138,0)</f>
        <v>0</v>
      </c>
      <c r="BJ138" s="200" t="s">
        <v>75</v>
      </c>
      <c r="BK138" s="259">
        <f>ROUND(I138*H138,2)</f>
        <v>0</v>
      </c>
      <c r="BL138" s="200" t="s">
        <v>162</v>
      </c>
      <c r="BM138" s="258" t="s">
        <v>464</v>
      </c>
    </row>
    <row r="139" spans="2:65" s="204" customFormat="1" ht="19.5" x14ac:dyDescent="0.2">
      <c r="B139" s="203"/>
      <c r="D139" s="64" t="s">
        <v>164</v>
      </c>
      <c r="F139" s="65" t="s">
        <v>2371</v>
      </c>
      <c r="I139" s="197"/>
      <c r="L139" s="203"/>
      <c r="M139" s="260"/>
      <c r="T139" s="213"/>
      <c r="AT139" s="200" t="s">
        <v>164</v>
      </c>
      <c r="AU139" s="200" t="s">
        <v>77</v>
      </c>
    </row>
    <row r="140" spans="2:65" s="204" customFormat="1" x14ac:dyDescent="0.2">
      <c r="B140" s="203"/>
      <c r="D140" s="66" t="s">
        <v>166</v>
      </c>
      <c r="F140" s="67" t="s">
        <v>2372</v>
      </c>
      <c r="I140" s="197"/>
      <c r="L140" s="203"/>
      <c r="M140" s="260"/>
      <c r="T140" s="213"/>
      <c r="AT140" s="200" t="s">
        <v>166</v>
      </c>
      <c r="AU140" s="200" t="s">
        <v>77</v>
      </c>
    </row>
    <row r="141" spans="2:65" s="204" customFormat="1" ht="16.5" customHeight="1" x14ac:dyDescent="0.2">
      <c r="B141" s="203"/>
      <c r="C141" s="91" t="s">
        <v>307</v>
      </c>
      <c r="D141" s="91" t="s">
        <v>487</v>
      </c>
      <c r="E141" s="92" t="s">
        <v>2373</v>
      </c>
      <c r="F141" s="93" t="s">
        <v>2374</v>
      </c>
      <c r="G141" s="94" t="s">
        <v>322</v>
      </c>
      <c r="H141" s="95">
        <v>1</v>
      </c>
      <c r="I141" s="96"/>
      <c r="J141" s="95">
        <f>ROUND(I141*H141,2)</f>
        <v>0</v>
      </c>
      <c r="K141" s="93" t="s">
        <v>18</v>
      </c>
      <c r="L141" s="261"/>
      <c r="M141" s="262" t="s">
        <v>18</v>
      </c>
      <c r="N141" s="263" t="s">
        <v>38</v>
      </c>
      <c r="P141" s="257">
        <f>O141*H141</f>
        <v>0</v>
      </c>
      <c r="Q141" s="257">
        <v>0</v>
      </c>
      <c r="R141" s="257">
        <f>Q141*H141</f>
        <v>0</v>
      </c>
      <c r="S141" s="257">
        <v>0</v>
      </c>
      <c r="T141" s="63">
        <f>S141*H141</f>
        <v>0</v>
      </c>
      <c r="AR141" s="258" t="s">
        <v>215</v>
      </c>
      <c r="AT141" s="258" t="s">
        <v>487</v>
      </c>
      <c r="AU141" s="258" t="s">
        <v>77</v>
      </c>
      <c r="AY141" s="200" t="s">
        <v>155</v>
      </c>
      <c r="BE141" s="259">
        <f>IF(N141="základní",J141,0)</f>
        <v>0</v>
      </c>
      <c r="BF141" s="259">
        <f>IF(N141="snížená",J141,0)</f>
        <v>0</v>
      </c>
      <c r="BG141" s="259">
        <f>IF(N141="zákl. přenesená",J141,0)</f>
        <v>0</v>
      </c>
      <c r="BH141" s="259">
        <f>IF(N141="sníž. přenesená",J141,0)</f>
        <v>0</v>
      </c>
      <c r="BI141" s="259">
        <f>IF(N141="nulová",J141,0)</f>
        <v>0</v>
      </c>
      <c r="BJ141" s="200" t="s">
        <v>75</v>
      </c>
      <c r="BK141" s="259">
        <f>ROUND(I141*H141,2)</f>
        <v>0</v>
      </c>
      <c r="BL141" s="200" t="s">
        <v>162</v>
      </c>
      <c r="BM141" s="258" t="s">
        <v>478</v>
      </c>
    </row>
    <row r="142" spans="2:65" s="204" customFormat="1" x14ac:dyDescent="0.2">
      <c r="B142" s="203"/>
      <c r="D142" s="64" t="s">
        <v>164</v>
      </c>
      <c r="F142" s="65" t="s">
        <v>2374</v>
      </c>
      <c r="I142" s="197"/>
      <c r="L142" s="203"/>
      <c r="M142" s="260"/>
      <c r="T142" s="213"/>
      <c r="AT142" s="200" t="s">
        <v>164</v>
      </c>
      <c r="AU142" s="200" t="s">
        <v>77</v>
      </c>
    </row>
    <row r="143" spans="2:65" s="204" customFormat="1" ht="21.75" customHeight="1" x14ac:dyDescent="0.2">
      <c r="B143" s="203"/>
      <c r="C143" s="91" t="s">
        <v>7</v>
      </c>
      <c r="D143" s="91" t="s">
        <v>487</v>
      </c>
      <c r="E143" s="92" t="s">
        <v>2376</v>
      </c>
      <c r="F143" s="93" t="s">
        <v>2377</v>
      </c>
      <c r="G143" s="94" t="s">
        <v>322</v>
      </c>
      <c r="H143" s="95">
        <v>1</v>
      </c>
      <c r="I143" s="96"/>
      <c r="J143" s="95">
        <f>ROUND(I143*H143,2)</f>
        <v>0</v>
      </c>
      <c r="K143" s="93" t="s">
        <v>18</v>
      </c>
      <c r="L143" s="261"/>
      <c r="M143" s="262" t="s">
        <v>18</v>
      </c>
      <c r="N143" s="263" t="s">
        <v>38</v>
      </c>
      <c r="P143" s="257">
        <f>O143*H143</f>
        <v>0</v>
      </c>
      <c r="Q143" s="257">
        <v>0</v>
      </c>
      <c r="R143" s="257">
        <f>Q143*H143</f>
        <v>0</v>
      </c>
      <c r="S143" s="257">
        <v>0</v>
      </c>
      <c r="T143" s="63">
        <f>S143*H143</f>
        <v>0</v>
      </c>
      <c r="AR143" s="258" t="s">
        <v>215</v>
      </c>
      <c r="AT143" s="258" t="s">
        <v>487</v>
      </c>
      <c r="AU143" s="258" t="s">
        <v>77</v>
      </c>
      <c r="AY143" s="200" t="s">
        <v>155</v>
      </c>
      <c r="BE143" s="259">
        <f>IF(N143="základní",J143,0)</f>
        <v>0</v>
      </c>
      <c r="BF143" s="259">
        <f>IF(N143="snížená",J143,0)</f>
        <v>0</v>
      </c>
      <c r="BG143" s="259">
        <f>IF(N143="zákl. přenesená",J143,0)</f>
        <v>0</v>
      </c>
      <c r="BH143" s="259">
        <f>IF(N143="sníž. přenesená",J143,0)</f>
        <v>0</v>
      </c>
      <c r="BI143" s="259">
        <f>IF(N143="nulová",J143,0)</f>
        <v>0</v>
      </c>
      <c r="BJ143" s="200" t="s">
        <v>75</v>
      </c>
      <c r="BK143" s="259">
        <f>ROUND(I143*H143,2)</f>
        <v>0</v>
      </c>
      <c r="BL143" s="200" t="s">
        <v>162</v>
      </c>
      <c r="BM143" s="258" t="s">
        <v>491</v>
      </c>
    </row>
    <row r="144" spans="2:65" s="204" customFormat="1" x14ac:dyDescent="0.2">
      <c r="B144" s="203"/>
      <c r="D144" s="64" t="s">
        <v>164</v>
      </c>
      <c r="F144" s="65" t="s">
        <v>2377</v>
      </c>
      <c r="I144" s="197"/>
      <c r="L144" s="203"/>
      <c r="M144" s="260"/>
      <c r="T144" s="213"/>
      <c r="AT144" s="200" t="s">
        <v>164</v>
      </c>
      <c r="AU144" s="200" t="s">
        <v>77</v>
      </c>
    </row>
    <row r="145" spans="2:65" s="204" customFormat="1" ht="24.2" customHeight="1" x14ac:dyDescent="0.2">
      <c r="B145" s="203"/>
      <c r="C145" s="57" t="s">
        <v>319</v>
      </c>
      <c r="D145" s="57" t="s">
        <v>157</v>
      </c>
      <c r="E145" s="58" t="s">
        <v>2378</v>
      </c>
      <c r="F145" s="59" t="s">
        <v>2379</v>
      </c>
      <c r="G145" s="60" t="s">
        <v>322</v>
      </c>
      <c r="H145" s="61">
        <v>1</v>
      </c>
      <c r="I145" s="62"/>
      <c r="J145" s="61">
        <f>ROUND(I145*H145,2)</f>
        <v>0</v>
      </c>
      <c r="K145" s="59" t="s">
        <v>161</v>
      </c>
      <c r="L145" s="203"/>
      <c r="M145" s="255" t="s">
        <v>18</v>
      </c>
      <c r="N145" s="256" t="s">
        <v>38</v>
      </c>
      <c r="P145" s="257">
        <f>O145*H145</f>
        <v>0</v>
      </c>
      <c r="Q145" s="257">
        <v>0</v>
      </c>
      <c r="R145" s="257">
        <f>Q145*H145</f>
        <v>0</v>
      </c>
      <c r="S145" s="257">
        <v>0</v>
      </c>
      <c r="T145" s="63">
        <f>S145*H145</f>
        <v>0</v>
      </c>
      <c r="AR145" s="258" t="s">
        <v>162</v>
      </c>
      <c r="AT145" s="258" t="s">
        <v>157</v>
      </c>
      <c r="AU145" s="258" t="s">
        <v>77</v>
      </c>
      <c r="AY145" s="200" t="s">
        <v>155</v>
      </c>
      <c r="BE145" s="259">
        <f>IF(N145="základní",J145,0)</f>
        <v>0</v>
      </c>
      <c r="BF145" s="259">
        <f>IF(N145="snížená",J145,0)</f>
        <v>0</v>
      </c>
      <c r="BG145" s="259">
        <f>IF(N145="zákl. přenesená",J145,0)</f>
        <v>0</v>
      </c>
      <c r="BH145" s="259">
        <f>IF(N145="sníž. přenesená",J145,0)</f>
        <v>0</v>
      </c>
      <c r="BI145" s="259">
        <f>IF(N145="nulová",J145,0)</f>
        <v>0</v>
      </c>
      <c r="BJ145" s="200" t="s">
        <v>75</v>
      </c>
      <c r="BK145" s="259">
        <f>ROUND(I145*H145,2)</f>
        <v>0</v>
      </c>
      <c r="BL145" s="200" t="s">
        <v>162</v>
      </c>
      <c r="BM145" s="258" t="s">
        <v>512</v>
      </c>
    </row>
    <row r="146" spans="2:65" s="204" customFormat="1" ht="19.5" x14ac:dyDescent="0.2">
      <c r="B146" s="203"/>
      <c r="D146" s="64" t="s">
        <v>164</v>
      </c>
      <c r="F146" s="65" t="s">
        <v>2380</v>
      </c>
      <c r="I146" s="197"/>
      <c r="L146" s="203"/>
      <c r="M146" s="260"/>
      <c r="T146" s="213"/>
      <c r="AT146" s="200" t="s">
        <v>164</v>
      </c>
      <c r="AU146" s="200" t="s">
        <v>77</v>
      </c>
    </row>
    <row r="147" spans="2:65" s="204" customFormat="1" x14ac:dyDescent="0.2">
      <c r="B147" s="203"/>
      <c r="D147" s="66" t="s">
        <v>166</v>
      </c>
      <c r="F147" s="67" t="s">
        <v>2381</v>
      </c>
      <c r="I147" s="197"/>
      <c r="L147" s="203"/>
      <c r="M147" s="260"/>
      <c r="T147" s="213"/>
      <c r="AT147" s="200" t="s">
        <v>166</v>
      </c>
      <c r="AU147" s="200" t="s">
        <v>77</v>
      </c>
    </row>
    <row r="148" spans="2:65" s="204" customFormat="1" ht="16.5" customHeight="1" x14ac:dyDescent="0.2">
      <c r="B148" s="203"/>
      <c r="C148" s="91" t="s">
        <v>329</v>
      </c>
      <c r="D148" s="91" t="s">
        <v>487</v>
      </c>
      <c r="E148" s="92" t="s">
        <v>2382</v>
      </c>
      <c r="F148" s="93" t="s">
        <v>2383</v>
      </c>
      <c r="G148" s="94" t="s">
        <v>322</v>
      </c>
      <c r="H148" s="95">
        <v>1</v>
      </c>
      <c r="I148" s="96"/>
      <c r="J148" s="95">
        <f>ROUND(I148*H148,2)</f>
        <v>0</v>
      </c>
      <c r="K148" s="93" t="s">
        <v>18</v>
      </c>
      <c r="L148" s="261"/>
      <c r="M148" s="262" t="s">
        <v>18</v>
      </c>
      <c r="N148" s="263" t="s">
        <v>38</v>
      </c>
      <c r="P148" s="257">
        <f>O148*H148</f>
        <v>0</v>
      </c>
      <c r="Q148" s="257">
        <v>0</v>
      </c>
      <c r="R148" s="257">
        <f>Q148*H148</f>
        <v>0</v>
      </c>
      <c r="S148" s="257">
        <v>0</v>
      </c>
      <c r="T148" s="63">
        <f>S148*H148</f>
        <v>0</v>
      </c>
      <c r="AR148" s="258" t="s">
        <v>215</v>
      </c>
      <c r="AT148" s="258" t="s">
        <v>487</v>
      </c>
      <c r="AU148" s="258" t="s">
        <v>77</v>
      </c>
      <c r="AY148" s="200" t="s">
        <v>155</v>
      </c>
      <c r="BE148" s="259">
        <f>IF(N148="základní",J148,0)</f>
        <v>0</v>
      </c>
      <c r="BF148" s="259">
        <f>IF(N148="snížená",J148,0)</f>
        <v>0</v>
      </c>
      <c r="BG148" s="259">
        <f>IF(N148="zákl. přenesená",J148,0)</f>
        <v>0</v>
      </c>
      <c r="BH148" s="259">
        <f>IF(N148="sníž. přenesená",J148,0)</f>
        <v>0</v>
      </c>
      <c r="BI148" s="259">
        <f>IF(N148="nulová",J148,0)</f>
        <v>0</v>
      </c>
      <c r="BJ148" s="200" t="s">
        <v>75</v>
      </c>
      <c r="BK148" s="259">
        <f>ROUND(I148*H148,2)</f>
        <v>0</v>
      </c>
      <c r="BL148" s="200" t="s">
        <v>162</v>
      </c>
      <c r="BM148" s="258" t="s">
        <v>524</v>
      </c>
    </row>
    <row r="149" spans="2:65" s="204" customFormat="1" x14ac:dyDescent="0.2">
      <c r="B149" s="203"/>
      <c r="D149" s="64" t="s">
        <v>164</v>
      </c>
      <c r="F149" s="65" t="s">
        <v>2383</v>
      </c>
      <c r="I149" s="197"/>
      <c r="L149" s="203"/>
      <c r="M149" s="260"/>
      <c r="T149" s="213"/>
      <c r="AT149" s="200" t="s">
        <v>164</v>
      </c>
      <c r="AU149" s="200" t="s">
        <v>77</v>
      </c>
    </row>
    <row r="150" spans="2:65" s="204" customFormat="1" ht="37.9" customHeight="1" x14ac:dyDescent="0.2">
      <c r="B150" s="203"/>
      <c r="C150" s="57" t="s">
        <v>335</v>
      </c>
      <c r="D150" s="57" t="s">
        <v>157</v>
      </c>
      <c r="E150" s="58" t="s">
        <v>2384</v>
      </c>
      <c r="F150" s="59" t="s">
        <v>2385</v>
      </c>
      <c r="G150" s="60" t="s">
        <v>257</v>
      </c>
      <c r="H150" s="61">
        <v>3.5</v>
      </c>
      <c r="I150" s="62"/>
      <c r="J150" s="61">
        <f>ROUND(I150*H150,2)</f>
        <v>0</v>
      </c>
      <c r="K150" s="59" t="s">
        <v>161</v>
      </c>
      <c r="L150" s="203"/>
      <c r="M150" s="255" t="s">
        <v>18</v>
      </c>
      <c r="N150" s="256" t="s">
        <v>38</v>
      </c>
      <c r="P150" s="257">
        <f>O150*H150</f>
        <v>0</v>
      </c>
      <c r="Q150" s="257">
        <v>1.67E-3</v>
      </c>
      <c r="R150" s="257">
        <f>Q150*H150</f>
        <v>5.8450000000000004E-3</v>
      </c>
      <c r="S150" s="257">
        <v>0</v>
      </c>
      <c r="T150" s="63">
        <f>S150*H150</f>
        <v>0</v>
      </c>
      <c r="AR150" s="258" t="s">
        <v>162</v>
      </c>
      <c r="AT150" s="258" t="s">
        <v>157</v>
      </c>
      <c r="AU150" s="258" t="s">
        <v>77</v>
      </c>
      <c r="AY150" s="200" t="s">
        <v>155</v>
      </c>
      <c r="BE150" s="259">
        <f>IF(N150="základní",J150,0)</f>
        <v>0</v>
      </c>
      <c r="BF150" s="259">
        <f>IF(N150="snížená",J150,0)</f>
        <v>0</v>
      </c>
      <c r="BG150" s="259">
        <f>IF(N150="zákl. přenesená",J150,0)</f>
        <v>0</v>
      </c>
      <c r="BH150" s="259">
        <f>IF(N150="sníž. přenesená",J150,0)</f>
        <v>0</v>
      </c>
      <c r="BI150" s="259">
        <f>IF(N150="nulová",J150,0)</f>
        <v>0</v>
      </c>
      <c r="BJ150" s="200" t="s">
        <v>75</v>
      </c>
      <c r="BK150" s="259">
        <f>ROUND(I150*H150,2)</f>
        <v>0</v>
      </c>
      <c r="BL150" s="200" t="s">
        <v>162</v>
      </c>
      <c r="BM150" s="258" t="s">
        <v>537</v>
      </c>
    </row>
    <row r="151" spans="2:65" s="204" customFormat="1" ht="19.5" x14ac:dyDescent="0.2">
      <c r="B151" s="203"/>
      <c r="D151" s="64" t="s">
        <v>164</v>
      </c>
      <c r="F151" s="65" t="s">
        <v>2386</v>
      </c>
      <c r="I151" s="197"/>
      <c r="L151" s="203"/>
      <c r="M151" s="260"/>
      <c r="T151" s="213"/>
      <c r="AT151" s="200" t="s">
        <v>164</v>
      </c>
      <c r="AU151" s="200" t="s">
        <v>77</v>
      </c>
    </row>
    <row r="152" spans="2:65" s="204" customFormat="1" x14ac:dyDescent="0.2">
      <c r="B152" s="203"/>
      <c r="D152" s="66" t="s">
        <v>166</v>
      </c>
      <c r="F152" s="67" t="s">
        <v>2387</v>
      </c>
      <c r="I152" s="197"/>
      <c r="L152" s="203"/>
      <c r="M152" s="260"/>
      <c r="T152" s="213"/>
      <c r="AT152" s="200" t="s">
        <v>166</v>
      </c>
      <c r="AU152" s="200" t="s">
        <v>77</v>
      </c>
    </row>
    <row r="153" spans="2:65" s="204" customFormat="1" ht="21.75" customHeight="1" x14ac:dyDescent="0.2">
      <c r="B153" s="203"/>
      <c r="C153" s="57" t="s">
        <v>344</v>
      </c>
      <c r="D153" s="57" t="s">
        <v>157</v>
      </c>
      <c r="E153" s="58" t="s">
        <v>2388</v>
      </c>
      <c r="F153" s="59" t="s">
        <v>2389</v>
      </c>
      <c r="G153" s="60" t="s">
        <v>2390</v>
      </c>
      <c r="H153" s="61">
        <v>3</v>
      </c>
      <c r="I153" s="62"/>
      <c r="J153" s="61">
        <f>ROUND(I153*H153,2)</f>
        <v>0</v>
      </c>
      <c r="K153" s="59" t="s">
        <v>161</v>
      </c>
      <c r="L153" s="203"/>
      <c r="M153" s="255" t="s">
        <v>18</v>
      </c>
      <c r="N153" s="256" t="s">
        <v>38</v>
      </c>
      <c r="P153" s="257">
        <f>O153*H153</f>
        <v>0</v>
      </c>
      <c r="Q153" s="257">
        <v>6.9999999999999994E-5</v>
      </c>
      <c r="R153" s="257">
        <f>Q153*H153</f>
        <v>2.0999999999999998E-4</v>
      </c>
      <c r="S153" s="257">
        <v>0</v>
      </c>
      <c r="T153" s="63">
        <f>S153*H153</f>
        <v>0</v>
      </c>
      <c r="AR153" s="258" t="s">
        <v>162</v>
      </c>
      <c r="AT153" s="258" t="s">
        <v>157</v>
      </c>
      <c r="AU153" s="258" t="s">
        <v>77</v>
      </c>
      <c r="AY153" s="200" t="s">
        <v>155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200" t="s">
        <v>75</v>
      </c>
      <c r="BK153" s="259">
        <f>ROUND(I153*H153,2)</f>
        <v>0</v>
      </c>
      <c r="BL153" s="200" t="s">
        <v>162</v>
      </c>
      <c r="BM153" s="258" t="s">
        <v>555</v>
      </c>
    </row>
    <row r="154" spans="2:65" s="204" customFormat="1" ht="19.5" x14ac:dyDescent="0.2">
      <c r="B154" s="203"/>
      <c r="D154" s="64" t="s">
        <v>164</v>
      </c>
      <c r="F154" s="65" t="s">
        <v>2391</v>
      </c>
      <c r="I154" s="197"/>
      <c r="L154" s="203"/>
      <c r="M154" s="260"/>
      <c r="T154" s="213"/>
      <c r="AT154" s="200" t="s">
        <v>164</v>
      </c>
      <c r="AU154" s="200" t="s">
        <v>77</v>
      </c>
    </row>
    <row r="155" spans="2:65" s="204" customFormat="1" x14ac:dyDescent="0.2">
      <c r="B155" s="203"/>
      <c r="D155" s="66" t="s">
        <v>166</v>
      </c>
      <c r="F155" s="67" t="s">
        <v>2392</v>
      </c>
      <c r="I155" s="197"/>
      <c r="L155" s="203"/>
      <c r="M155" s="260"/>
      <c r="T155" s="213"/>
      <c r="AT155" s="200" t="s">
        <v>166</v>
      </c>
      <c r="AU155" s="200" t="s">
        <v>77</v>
      </c>
    </row>
    <row r="156" spans="2:65" s="204" customFormat="1" ht="16.5" customHeight="1" x14ac:dyDescent="0.2">
      <c r="B156" s="203"/>
      <c r="C156" s="91" t="s">
        <v>356</v>
      </c>
      <c r="D156" s="91" t="s">
        <v>487</v>
      </c>
      <c r="E156" s="92" t="s">
        <v>2393</v>
      </c>
      <c r="F156" s="93" t="s">
        <v>2394</v>
      </c>
      <c r="G156" s="94" t="s">
        <v>2390</v>
      </c>
      <c r="H156" s="95">
        <v>3</v>
      </c>
      <c r="I156" s="96"/>
      <c r="J156" s="95">
        <f>ROUND(I156*H156,2)</f>
        <v>0</v>
      </c>
      <c r="K156" s="93" t="s">
        <v>18</v>
      </c>
      <c r="L156" s="261"/>
      <c r="M156" s="262" t="s">
        <v>18</v>
      </c>
      <c r="N156" s="263" t="s">
        <v>38</v>
      </c>
      <c r="P156" s="257">
        <f>O156*H156</f>
        <v>0</v>
      </c>
      <c r="Q156" s="257">
        <v>0</v>
      </c>
      <c r="R156" s="257">
        <f>Q156*H156</f>
        <v>0</v>
      </c>
      <c r="S156" s="257">
        <v>0</v>
      </c>
      <c r="T156" s="63">
        <f>S156*H156</f>
        <v>0</v>
      </c>
      <c r="AR156" s="258" t="s">
        <v>215</v>
      </c>
      <c r="AT156" s="258" t="s">
        <v>487</v>
      </c>
      <c r="AU156" s="258" t="s">
        <v>77</v>
      </c>
      <c r="AY156" s="200" t="s">
        <v>155</v>
      </c>
      <c r="BE156" s="259">
        <f>IF(N156="základní",J156,0)</f>
        <v>0</v>
      </c>
      <c r="BF156" s="259">
        <f>IF(N156="snížená",J156,0)</f>
        <v>0</v>
      </c>
      <c r="BG156" s="259">
        <f>IF(N156="zákl. přenesená",J156,0)</f>
        <v>0</v>
      </c>
      <c r="BH156" s="259">
        <f>IF(N156="sníž. přenesená",J156,0)</f>
        <v>0</v>
      </c>
      <c r="BI156" s="259">
        <f>IF(N156="nulová",J156,0)</f>
        <v>0</v>
      </c>
      <c r="BJ156" s="200" t="s">
        <v>75</v>
      </c>
      <c r="BK156" s="259">
        <f>ROUND(I156*H156,2)</f>
        <v>0</v>
      </c>
      <c r="BL156" s="200" t="s">
        <v>162</v>
      </c>
      <c r="BM156" s="258" t="s">
        <v>567</v>
      </c>
    </row>
    <row r="157" spans="2:65" s="204" customFormat="1" x14ac:dyDescent="0.2">
      <c r="B157" s="203"/>
      <c r="D157" s="64" t="s">
        <v>164</v>
      </c>
      <c r="F157" s="65" t="s">
        <v>2395</v>
      </c>
      <c r="I157" s="197"/>
      <c r="L157" s="203"/>
      <c r="M157" s="260"/>
      <c r="T157" s="213"/>
      <c r="AT157" s="200" t="s">
        <v>164</v>
      </c>
      <c r="AU157" s="200" t="s">
        <v>77</v>
      </c>
    </row>
    <row r="158" spans="2:65" s="204" customFormat="1" ht="24.2" customHeight="1" x14ac:dyDescent="0.2">
      <c r="B158" s="203"/>
      <c r="C158" s="57" t="s">
        <v>364</v>
      </c>
      <c r="D158" s="57" t="s">
        <v>157</v>
      </c>
      <c r="E158" s="58" t="s">
        <v>2397</v>
      </c>
      <c r="F158" s="59" t="s">
        <v>2398</v>
      </c>
      <c r="G158" s="60" t="s">
        <v>209</v>
      </c>
      <c r="H158" s="61">
        <v>0.01</v>
      </c>
      <c r="I158" s="62"/>
      <c r="J158" s="61">
        <f>ROUND(I158*H158,2)</f>
        <v>0</v>
      </c>
      <c r="K158" s="59" t="s">
        <v>161</v>
      </c>
      <c r="L158" s="203"/>
      <c r="M158" s="255" t="s">
        <v>18</v>
      </c>
      <c r="N158" s="256" t="s">
        <v>38</v>
      </c>
      <c r="P158" s="257">
        <f>O158*H158</f>
        <v>0</v>
      </c>
      <c r="Q158" s="257">
        <v>0</v>
      </c>
      <c r="R158" s="257">
        <f>Q158*H158</f>
        <v>0</v>
      </c>
      <c r="S158" s="257">
        <v>0</v>
      </c>
      <c r="T158" s="63">
        <f>S158*H158</f>
        <v>0</v>
      </c>
      <c r="AR158" s="258" t="s">
        <v>162</v>
      </c>
      <c r="AT158" s="258" t="s">
        <v>157</v>
      </c>
      <c r="AU158" s="258" t="s">
        <v>77</v>
      </c>
      <c r="AY158" s="200" t="s">
        <v>155</v>
      </c>
      <c r="BE158" s="259">
        <f>IF(N158="základní",J158,0)</f>
        <v>0</v>
      </c>
      <c r="BF158" s="259">
        <f>IF(N158="snížená",J158,0)</f>
        <v>0</v>
      </c>
      <c r="BG158" s="259">
        <f>IF(N158="zákl. přenesená",J158,0)</f>
        <v>0</v>
      </c>
      <c r="BH158" s="259">
        <f>IF(N158="sníž. přenesená",J158,0)</f>
        <v>0</v>
      </c>
      <c r="BI158" s="259">
        <f>IF(N158="nulová",J158,0)</f>
        <v>0</v>
      </c>
      <c r="BJ158" s="200" t="s">
        <v>75</v>
      </c>
      <c r="BK158" s="259">
        <f>ROUND(I158*H158,2)</f>
        <v>0</v>
      </c>
      <c r="BL158" s="200" t="s">
        <v>162</v>
      </c>
      <c r="BM158" s="258" t="s">
        <v>579</v>
      </c>
    </row>
    <row r="159" spans="2:65" s="204" customFormat="1" ht="29.25" x14ac:dyDescent="0.2">
      <c r="B159" s="203"/>
      <c r="D159" s="64" t="s">
        <v>164</v>
      </c>
      <c r="F159" s="65" t="s">
        <v>2399</v>
      </c>
      <c r="L159" s="203"/>
      <c r="M159" s="260"/>
      <c r="T159" s="213"/>
      <c r="AT159" s="200" t="s">
        <v>164</v>
      </c>
      <c r="AU159" s="200" t="s">
        <v>77</v>
      </c>
    </row>
    <row r="160" spans="2:65" s="204" customFormat="1" x14ac:dyDescent="0.2">
      <c r="B160" s="203"/>
      <c r="D160" s="66" t="s">
        <v>166</v>
      </c>
      <c r="F160" s="67" t="s">
        <v>2400</v>
      </c>
      <c r="L160" s="203"/>
      <c r="M160" s="271"/>
      <c r="N160" s="99"/>
      <c r="O160" s="99"/>
      <c r="P160" s="99"/>
      <c r="Q160" s="99"/>
      <c r="R160" s="99"/>
      <c r="S160" s="99"/>
      <c r="T160" s="272"/>
      <c r="AT160" s="200" t="s">
        <v>166</v>
      </c>
      <c r="AU160" s="200" t="s">
        <v>77</v>
      </c>
    </row>
    <row r="161" spans="2:12" s="204" customFormat="1" ht="6.95" customHeight="1" x14ac:dyDescent="0.2">
      <c r="B161" s="208"/>
      <c r="C161" s="209"/>
      <c r="D161" s="209"/>
      <c r="E161" s="209"/>
      <c r="F161" s="209"/>
      <c r="G161" s="209"/>
      <c r="H161" s="209"/>
      <c r="I161" s="209"/>
      <c r="J161" s="209"/>
      <c r="K161" s="209"/>
      <c r="L161" s="203"/>
    </row>
  </sheetData>
  <sheetProtection algorithmName="SHA-512" hashValue="3OOGAm+RH01Gh0DVLQND8OPoMS8rBa6AOok/ypVrQTwZQ8anM3AL2Eh7+UJGRX/5VyA0lLRmc91WM/FiGj251Q==" saltValue="FD7my5tf79+NXYWVL3j7DA==" spinCount="100000" sheet="1" objects="1" scenarios="1" selectLockedCell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0" r:id="rId1" xr:uid="{82E39C12-50E1-4A69-A5FF-46CB24F83BEF}"/>
    <hyperlink ref="F98" r:id="rId2" xr:uid="{B558938B-6818-4134-BFBA-E092B3E63BD5}"/>
    <hyperlink ref="F103" r:id="rId3" xr:uid="{EBA04310-2777-42E7-A94C-CA7539F37019}"/>
    <hyperlink ref="F106" r:id="rId4" xr:uid="{969902EB-C0F2-4420-9191-8767DF036C03}"/>
    <hyperlink ref="F112" r:id="rId5" xr:uid="{454247AE-7FB3-4D81-9C64-7164B21DFB66}"/>
    <hyperlink ref="F116" r:id="rId6" xr:uid="{871F6DB3-7A6E-4C6A-BC04-BFE44A9A9599}"/>
    <hyperlink ref="F123" r:id="rId7" xr:uid="{E0D0F616-A454-4B13-BF9B-21FD2CC71E81}"/>
    <hyperlink ref="F128" r:id="rId8" xr:uid="{C15F39E5-0816-46FB-AF00-B29FA9F442E7}"/>
    <hyperlink ref="F131" r:id="rId9" xr:uid="{339BB6AD-77D4-45BC-9877-A399EEEE4C72}"/>
    <hyperlink ref="F136" r:id="rId10" xr:uid="{77596565-A6D9-4B0B-B362-ECD26256CEAB}"/>
    <hyperlink ref="F140" r:id="rId11" xr:uid="{81DF6B84-729E-47FC-9CC7-BA5C77C78C33}"/>
    <hyperlink ref="F147" r:id="rId12" xr:uid="{49B260A7-7C92-4303-85C3-9FEE4166F97A}"/>
    <hyperlink ref="F152" r:id="rId13" xr:uid="{3F15EAF1-C7EB-4CFF-B0F8-CE0BEFA5AE63}"/>
    <hyperlink ref="F155" r:id="rId14" xr:uid="{D875EDC6-9FCA-487C-9311-0BF2E0E48388}"/>
    <hyperlink ref="F160" r:id="rId15" xr:uid="{216E1DAD-399A-4C12-99B0-CB358C42ED0E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1F41-D6AC-478B-A7C6-0EA7B3363334}">
  <dimension ref="B2:BM351"/>
  <sheetViews>
    <sheetView showGridLines="0" workbookViewId="0">
      <selection activeCell="I89" sqref="I89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89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2405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21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tr">
        <f>IF('[1]Rekapitulace stavby'!AN16="","",'[1]Rekapitulace stavby'!AN16)</f>
        <v/>
      </c>
      <c r="L20" s="203"/>
    </row>
    <row r="21" spans="2:12" s="204" customFormat="1" ht="18" customHeight="1" x14ac:dyDescent="0.2">
      <c r="B21" s="203"/>
      <c r="E21" s="282" t="str">
        <f>IF('Rekapitulace stavby'!E17="","",'Rekapitulace stavby'!E17)</f>
        <v>DPT projekty Ostrov</v>
      </c>
      <c r="I21" s="195" t="s">
        <v>25</v>
      </c>
      <c r="J21" s="189" t="str">
        <f>IF('[1]Rekapitulace stavby'!AN17="","",'[1]Rekapitulace stavby'!AN17)</f>
        <v/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ROUND(J86,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ROUND((SUM(BE86:BE350)),  2)</f>
        <v>0</v>
      </c>
      <c r="I33" s="233">
        <v>0.21</v>
      </c>
      <c r="J33" s="232">
        <f>ROUND(((SUM(BE86:BE350))*I33),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ROUND((SUM(BF86:BF350)),  2)</f>
        <v>0</v>
      </c>
      <c r="I34" s="233">
        <v>0.15</v>
      </c>
      <c r="J34" s="232">
        <f>ROUND(((SUM(BF86:BF350))*I34),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ROUND((SUM(BG86:BG350)),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ROUND((SUM(BH86:BH350)),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ROUND((SUM(BI86:BI350)),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05 - Silnoproud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 xml:space="preserve"> 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J86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119</v>
      </c>
      <c r="E60" s="43"/>
      <c r="F60" s="43"/>
      <c r="G60" s="43"/>
      <c r="H60" s="43"/>
      <c r="I60" s="43"/>
      <c r="J60" s="44">
        <f>J87</f>
        <v>0</v>
      </c>
      <c r="L60" s="40"/>
    </row>
    <row r="61" spans="2:47" s="46" customFormat="1" ht="19.899999999999999" customHeight="1" x14ac:dyDescent="0.2">
      <c r="B61" s="45"/>
      <c r="D61" s="47" t="s">
        <v>2406</v>
      </c>
      <c r="E61" s="48"/>
      <c r="F61" s="48"/>
      <c r="G61" s="48"/>
      <c r="H61" s="48"/>
      <c r="I61" s="48"/>
      <c r="J61" s="49">
        <f>J88</f>
        <v>0</v>
      </c>
      <c r="L61" s="45"/>
    </row>
    <row r="62" spans="2:47" s="41" customFormat="1" ht="24.95" customHeight="1" x14ac:dyDescent="0.2">
      <c r="B62" s="40"/>
      <c r="D62" s="42" t="s">
        <v>138</v>
      </c>
      <c r="E62" s="43"/>
      <c r="F62" s="43"/>
      <c r="G62" s="43"/>
      <c r="H62" s="43"/>
      <c r="I62" s="43"/>
      <c r="J62" s="44">
        <f>J319</f>
        <v>0</v>
      </c>
      <c r="L62" s="40"/>
    </row>
    <row r="63" spans="2:47" s="46" customFormat="1" ht="19.899999999999999" customHeight="1" x14ac:dyDescent="0.2">
      <c r="B63" s="45"/>
      <c r="D63" s="47" t="s">
        <v>2407</v>
      </c>
      <c r="E63" s="48"/>
      <c r="F63" s="48"/>
      <c r="G63" s="48"/>
      <c r="H63" s="48"/>
      <c r="I63" s="48"/>
      <c r="J63" s="49">
        <f>J320</f>
        <v>0</v>
      </c>
      <c r="L63" s="45"/>
    </row>
    <row r="64" spans="2:47" s="41" customFormat="1" ht="24.95" customHeight="1" x14ac:dyDescent="0.2">
      <c r="B64" s="40"/>
      <c r="D64" s="42" t="s">
        <v>2077</v>
      </c>
      <c r="E64" s="43"/>
      <c r="F64" s="43"/>
      <c r="G64" s="43"/>
      <c r="H64" s="43"/>
      <c r="I64" s="43"/>
      <c r="J64" s="44">
        <f>J339</f>
        <v>0</v>
      </c>
      <c r="L64" s="40"/>
    </row>
    <row r="65" spans="2:12" s="41" customFormat="1" ht="24.95" customHeight="1" x14ac:dyDescent="0.2">
      <c r="B65" s="40"/>
      <c r="D65" s="42" t="s">
        <v>2408</v>
      </c>
      <c r="E65" s="43"/>
      <c r="F65" s="43"/>
      <c r="G65" s="43"/>
      <c r="H65" s="43"/>
      <c r="I65" s="43"/>
      <c r="J65" s="44">
        <f>J346</f>
        <v>0</v>
      </c>
      <c r="L65" s="40"/>
    </row>
    <row r="66" spans="2:12" s="46" customFormat="1" ht="19.899999999999999" customHeight="1" x14ac:dyDescent="0.2">
      <c r="B66" s="45"/>
      <c r="D66" s="47" t="s">
        <v>2409</v>
      </c>
      <c r="E66" s="48"/>
      <c r="F66" s="48"/>
      <c r="G66" s="48"/>
      <c r="H66" s="48"/>
      <c r="I66" s="48"/>
      <c r="J66" s="49">
        <f>J347</f>
        <v>0</v>
      </c>
      <c r="L66" s="45"/>
    </row>
    <row r="67" spans="2:12" s="204" customFormat="1" ht="21.75" customHeight="1" x14ac:dyDescent="0.2">
      <c r="B67" s="203"/>
      <c r="L67" s="203"/>
    </row>
    <row r="68" spans="2:12" s="204" customFormat="1" ht="6.95" customHeight="1" x14ac:dyDescent="0.2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3"/>
    </row>
    <row r="72" spans="2:12" s="204" customFormat="1" ht="6.95" customHeight="1" x14ac:dyDescent="0.2">
      <c r="B72" s="210"/>
      <c r="C72" s="211"/>
      <c r="D72" s="211"/>
      <c r="E72" s="211"/>
      <c r="F72" s="211"/>
      <c r="G72" s="211"/>
      <c r="H72" s="211"/>
      <c r="I72" s="211"/>
      <c r="J72" s="211"/>
      <c r="K72" s="211"/>
      <c r="L72" s="203"/>
    </row>
    <row r="73" spans="2:12" s="204" customFormat="1" ht="24.95" customHeight="1" x14ac:dyDescent="0.2">
      <c r="B73" s="203"/>
      <c r="C73" s="6" t="s">
        <v>140</v>
      </c>
      <c r="L73" s="203"/>
    </row>
    <row r="74" spans="2:12" s="204" customFormat="1" ht="6.95" customHeight="1" x14ac:dyDescent="0.2">
      <c r="B74" s="203"/>
      <c r="L74" s="203"/>
    </row>
    <row r="75" spans="2:12" s="204" customFormat="1" ht="12" customHeight="1" x14ac:dyDescent="0.2">
      <c r="B75" s="203"/>
      <c r="C75" s="195" t="s">
        <v>15</v>
      </c>
      <c r="L75" s="203"/>
    </row>
    <row r="76" spans="2:12" s="204" customFormat="1" ht="16.5" customHeight="1" x14ac:dyDescent="0.2">
      <c r="B76" s="203"/>
      <c r="E76" s="321" t="str">
        <f>E7</f>
        <v>ZŠ Litvínov - Hamr</v>
      </c>
      <c r="F76" s="322"/>
      <c r="G76" s="322"/>
      <c r="H76" s="322"/>
      <c r="L76" s="203"/>
    </row>
    <row r="77" spans="2:12" s="204" customFormat="1" ht="12" customHeight="1" x14ac:dyDescent="0.2">
      <c r="B77" s="203"/>
      <c r="C77" s="195" t="s">
        <v>98</v>
      </c>
      <c r="L77" s="203"/>
    </row>
    <row r="78" spans="2:12" s="204" customFormat="1" ht="16.5" customHeight="1" x14ac:dyDescent="0.2">
      <c r="B78" s="203"/>
      <c r="E78" s="298" t="str">
        <f>E9</f>
        <v>05 - Silnoproud</v>
      </c>
      <c r="F78" s="320"/>
      <c r="G78" s="320"/>
      <c r="H78" s="320"/>
      <c r="L78" s="203"/>
    </row>
    <row r="79" spans="2:12" s="204" customFormat="1" ht="6.95" customHeight="1" x14ac:dyDescent="0.2">
      <c r="B79" s="203"/>
      <c r="L79" s="203"/>
    </row>
    <row r="80" spans="2:12" s="204" customFormat="1" ht="12" customHeight="1" x14ac:dyDescent="0.2">
      <c r="B80" s="203"/>
      <c r="C80" s="195" t="s">
        <v>20</v>
      </c>
      <c r="F80" s="189" t="str">
        <f>F12</f>
        <v xml:space="preserve"> </v>
      </c>
      <c r="I80" s="195" t="s">
        <v>22</v>
      </c>
      <c r="J80" s="185" t="str">
        <f>IF(J12="","",J12)</f>
        <v>Vyplň</v>
      </c>
      <c r="L80" s="203"/>
    </row>
    <row r="81" spans="2:65" s="204" customFormat="1" ht="6.95" customHeight="1" x14ac:dyDescent="0.2">
      <c r="B81" s="203"/>
      <c r="L81" s="203"/>
    </row>
    <row r="82" spans="2:65" s="204" customFormat="1" ht="15.2" customHeight="1" x14ac:dyDescent="0.2">
      <c r="B82" s="203"/>
      <c r="C82" s="195" t="s">
        <v>23</v>
      </c>
      <c r="F82" s="189" t="str">
        <f>E15</f>
        <v xml:space="preserve">Město Litvínov se sídlem Městský úřad Litvínov </v>
      </c>
      <c r="I82" s="195" t="s">
        <v>27</v>
      </c>
      <c r="J82" s="192" t="str">
        <f>E21</f>
        <v>DPT projekty Ostrov</v>
      </c>
      <c r="L82" s="203"/>
    </row>
    <row r="83" spans="2:65" s="204" customFormat="1" ht="15.2" customHeight="1" x14ac:dyDescent="0.2">
      <c r="B83" s="203"/>
      <c r="C83" s="195" t="s">
        <v>26</v>
      </c>
      <c r="F83" s="189" t="str">
        <f>IF(E18="","",E18)</f>
        <v>Vyplň</v>
      </c>
      <c r="I83" s="195" t="s">
        <v>30</v>
      </c>
      <c r="J83" s="192" t="str">
        <f>E24</f>
        <v/>
      </c>
      <c r="L83" s="203"/>
    </row>
    <row r="84" spans="2:65" s="204" customFormat="1" ht="10.35" customHeight="1" x14ac:dyDescent="0.2">
      <c r="B84" s="203"/>
      <c r="L84" s="203"/>
    </row>
    <row r="85" spans="2:65" s="241" customFormat="1" ht="29.25" customHeight="1" x14ac:dyDescent="0.2">
      <c r="B85" s="240"/>
      <c r="C85" s="50" t="s">
        <v>141</v>
      </c>
      <c r="D85" s="51" t="s">
        <v>52</v>
      </c>
      <c r="E85" s="51" t="s">
        <v>48</v>
      </c>
      <c r="F85" s="51" t="s">
        <v>49</v>
      </c>
      <c r="G85" s="51" t="s">
        <v>142</v>
      </c>
      <c r="H85" s="51" t="s">
        <v>143</v>
      </c>
      <c r="I85" s="51" t="s">
        <v>144</v>
      </c>
      <c r="J85" s="51" t="s">
        <v>102</v>
      </c>
      <c r="K85" s="52" t="s">
        <v>145</v>
      </c>
      <c r="L85" s="240"/>
      <c r="M85" s="19" t="s">
        <v>18</v>
      </c>
      <c r="N85" s="20" t="s">
        <v>37</v>
      </c>
      <c r="O85" s="20" t="s">
        <v>146</v>
      </c>
      <c r="P85" s="20" t="s">
        <v>147</v>
      </c>
      <c r="Q85" s="20" t="s">
        <v>148</v>
      </c>
      <c r="R85" s="20" t="s">
        <v>149</v>
      </c>
      <c r="S85" s="20" t="s">
        <v>150</v>
      </c>
      <c r="T85" s="21" t="s">
        <v>151</v>
      </c>
    </row>
    <row r="86" spans="2:65" s="204" customFormat="1" ht="22.9" customHeight="1" x14ac:dyDescent="0.25">
      <c r="B86" s="203"/>
      <c r="C86" s="23" t="s">
        <v>152</v>
      </c>
      <c r="J86" s="242">
        <f>BK86</f>
        <v>0</v>
      </c>
      <c r="L86" s="203"/>
      <c r="M86" s="215"/>
      <c r="N86" s="53"/>
      <c r="O86" s="53"/>
      <c r="P86" s="243">
        <f>P87+P319+P339+P346</f>
        <v>0</v>
      </c>
      <c r="Q86" s="53"/>
      <c r="R86" s="243">
        <f>R87+R319+R339+R346</f>
        <v>0</v>
      </c>
      <c r="S86" s="53"/>
      <c r="T86" s="244">
        <f>T87+T319+T339+T346</f>
        <v>0</v>
      </c>
      <c r="AT86" s="200" t="s">
        <v>66</v>
      </c>
      <c r="AU86" s="200" t="s">
        <v>103</v>
      </c>
      <c r="BK86" s="245">
        <f>BK87+BK319+BK339+BK346</f>
        <v>0</v>
      </c>
    </row>
    <row r="87" spans="2:65" s="247" customFormat="1" ht="25.9" customHeight="1" x14ac:dyDescent="0.2">
      <c r="B87" s="246"/>
      <c r="D87" s="54" t="s">
        <v>66</v>
      </c>
      <c r="E87" s="55" t="s">
        <v>1097</v>
      </c>
      <c r="F87" s="55" t="s">
        <v>1098</v>
      </c>
      <c r="J87" s="248">
        <f>BK87</f>
        <v>0</v>
      </c>
      <c r="L87" s="246"/>
      <c r="M87" s="249"/>
      <c r="N87" s="273"/>
      <c r="O87" s="273"/>
      <c r="P87" s="274">
        <f>P88</f>
        <v>0</v>
      </c>
      <c r="Q87" s="273"/>
      <c r="R87" s="274">
        <f>R88</f>
        <v>0</v>
      </c>
      <c r="S87" s="273"/>
      <c r="T87" s="251">
        <f>T88</f>
        <v>0</v>
      </c>
      <c r="AR87" s="54" t="s">
        <v>77</v>
      </c>
      <c r="AT87" s="252" t="s">
        <v>66</v>
      </c>
      <c r="AU87" s="252" t="s">
        <v>67</v>
      </c>
      <c r="AY87" s="54" t="s">
        <v>155</v>
      </c>
      <c r="BK87" s="253">
        <f>BK88</f>
        <v>0</v>
      </c>
    </row>
    <row r="88" spans="2:65" s="247" customFormat="1" ht="22.9" customHeight="1" x14ac:dyDescent="0.2">
      <c r="B88" s="246"/>
      <c r="D88" s="54" t="s">
        <v>66</v>
      </c>
      <c r="E88" s="56" t="s">
        <v>2410</v>
      </c>
      <c r="F88" s="56" t="s">
        <v>2411</v>
      </c>
      <c r="J88" s="254">
        <f>BK88</f>
        <v>0</v>
      </c>
      <c r="L88" s="246"/>
      <c r="M88" s="249"/>
      <c r="N88" s="273"/>
      <c r="O88" s="273"/>
      <c r="P88" s="274">
        <f>SUM(P89:P318)</f>
        <v>0</v>
      </c>
      <c r="Q88" s="273"/>
      <c r="R88" s="274">
        <f>SUM(R89:R318)</f>
        <v>0</v>
      </c>
      <c r="S88" s="273"/>
      <c r="T88" s="251">
        <f>SUM(T89:T318)</f>
        <v>0</v>
      </c>
      <c r="AR88" s="54" t="s">
        <v>77</v>
      </c>
      <c r="AT88" s="252" t="s">
        <v>66</v>
      </c>
      <c r="AU88" s="252" t="s">
        <v>75</v>
      </c>
      <c r="AY88" s="54" t="s">
        <v>155</v>
      </c>
      <c r="BK88" s="253">
        <f>SUM(BK89:BK318)</f>
        <v>0</v>
      </c>
    </row>
    <row r="89" spans="2:65" s="204" customFormat="1" ht="16.5" customHeight="1" x14ac:dyDescent="0.2">
      <c r="B89" s="203"/>
      <c r="C89" s="57" t="s">
        <v>869</v>
      </c>
      <c r="D89" s="57" t="s">
        <v>157</v>
      </c>
      <c r="E89" s="58" t="s">
        <v>985</v>
      </c>
      <c r="F89" s="59" t="s">
        <v>2412</v>
      </c>
      <c r="G89" s="60" t="s">
        <v>276</v>
      </c>
      <c r="H89" s="61">
        <v>1</v>
      </c>
      <c r="I89" s="62"/>
      <c r="J89" s="61">
        <f>ROUND(I89*H89,2)</f>
        <v>0</v>
      </c>
      <c r="K89" s="59" t="s">
        <v>18</v>
      </c>
      <c r="L89" s="203"/>
      <c r="M89" s="255" t="s">
        <v>18</v>
      </c>
      <c r="N89" s="275" t="s">
        <v>38</v>
      </c>
      <c r="O89" s="276"/>
      <c r="P89" s="277">
        <f>O89*H89</f>
        <v>0</v>
      </c>
      <c r="Q89" s="277">
        <v>0</v>
      </c>
      <c r="R89" s="277">
        <f>Q89*H89</f>
        <v>0</v>
      </c>
      <c r="S89" s="277">
        <v>0</v>
      </c>
      <c r="T89" s="63">
        <f>S89*H89</f>
        <v>0</v>
      </c>
      <c r="AR89" s="258" t="s">
        <v>273</v>
      </c>
      <c r="AT89" s="258" t="s">
        <v>157</v>
      </c>
      <c r="AU89" s="258" t="s">
        <v>77</v>
      </c>
      <c r="AY89" s="200" t="s">
        <v>155</v>
      </c>
      <c r="BE89" s="259">
        <f>IF(N89="základní",J89,0)</f>
        <v>0</v>
      </c>
      <c r="BF89" s="259">
        <f>IF(N89="snížená",J89,0)</f>
        <v>0</v>
      </c>
      <c r="BG89" s="259">
        <f>IF(N89="zákl. přenesená",J89,0)</f>
        <v>0</v>
      </c>
      <c r="BH89" s="259">
        <f>IF(N89="sníž. přenesená",J89,0)</f>
        <v>0</v>
      </c>
      <c r="BI89" s="259">
        <f>IF(N89="nulová",J89,0)</f>
        <v>0</v>
      </c>
      <c r="BJ89" s="200" t="s">
        <v>75</v>
      </c>
      <c r="BK89" s="259">
        <f>ROUND(I89*H89,2)</f>
        <v>0</v>
      </c>
      <c r="BL89" s="200" t="s">
        <v>273</v>
      </c>
      <c r="BM89" s="258" t="s">
        <v>77</v>
      </c>
    </row>
    <row r="90" spans="2:65" s="204" customFormat="1" x14ac:dyDescent="0.2">
      <c r="B90" s="203"/>
      <c r="D90" s="64" t="s">
        <v>164</v>
      </c>
      <c r="F90" s="65" t="s">
        <v>2412</v>
      </c>
      <c r="I90" s="197"/>
      <c r="L90" s="203"/>
      <c r="M90" s="260"/>
      <c r="N90" s="276"/>
      <c r="O90" s="276"/>
      <c r="P90" s="276"/>
      <c r="Q90" s="276"/>
      <c r="R90" s="276"/>
      <c r="S90" s="276"/>
      <c r="T90" s="213"/>
      <c r="AT90" s="200" t="s">
        <v>164</v>
      </c>
      <c r="AU90" s="200" t="s">
        <v>77</v>
      </c>
    </row>
    <row r="91" spans="2:65" s="204" customFormat="1" ht="16.5" customHeight="1" x14ac:dyDescent="0.2">
      <c r="B91" s="203"/>
      <c r="C91" s="57" t="s">
        <v>878</v>
      </c>
      <c r="D91" s="57" t="s">
        <v>157</v>
      </c>
      <c r="E91" s="58" t="s">
        <v>1567</v>
      </c>
      <c r="F91" s="59" t="s">
        <v>2413</v>
      </c>
      <c r="G91" s="60" t="s">
        <v>276</v>
      </c>
      <c r="H91" s="61">
        <v>1</v>
      </c>
      <c r="I91" s="62"/>
      <c r="J91" s="61">
        <f>ROUND(I91*H91,2)</f>
        <v>0</v>
      </c>
      <c r="K91" s="59" t="s">
        <v>18</v>
      </c>
      <c r="L91" s="203"/>
      <c r="M91" s="255" t="s">
        <v>18</v>
      </c>
      <c r="N91" s="275" t="s">
        <v>38</v>
      </c>
      <c r="O91" s="276"/>
      <c r="P91" s="277">
        <f>O91*H91</f>
        <v>0</v>
      </c>
      <c r="Q91" s="277">
        <v>0</v>
      </c>
      <c r="R91" s="277">
        <f>Q91*H91</f>
        <v>0</v>
      </c>
      <c r="S91" s="277">
        <v>0</v>
      </c>
      <c r="T91" s="63">
        <f>S91*H91</f>
        <v>0</v>
      </c>
      <c r="AR91" s="258" t="s">
        <v>273</v>
      </c>
      <c r="AT91" s="258" t="s">
        <v>157</v>
      </c>
      <c r="AU91" s="258" t="s">
        <v>77</v>
      </c>
      <c r="AY91" s="200" t="s">
        <v>155</v>
      </c>
      <c r="BE91" s="259">
        <f>IF(N91="základní",J91,0)</f>
        <v>0</v>
      </c>
      <c r="BF91" s="259">
        <f>IF(N91="snížená",J91,0)</f>
        <v>0</v>
      </c>
      <c r="BG91" s="259">
        <f>IF(N91="zákl. přenesená",J91,0)</f>
        <v>0</v>
      </c>
      <c r="BH91" s="259">
        <f>IF(N91="sníž. přenesená",J91,0)</f>
        <v>0</v>
      </c>
      <c r="BI91" s="259">
        <f>IF(N91="nulová",J91,0)</f>
        <v>0</v>
      </c>
      <c r="BJ91" s="200" t="s">
        <v>75</v>
      </c>
      <c r="BK91" s="259">
        <f>ROUND(I91*H91,2)</f>
        <v>0</v>
      </c>
      <c r="BL91" s="200" t="s">
        <v>273</v>
      </c>
      <c r="BM91" s="258" t="s">
        <v>162</v>
      </c>
    </row>
    <row r="92" spans="2:65" s="204" customFormat="1" x14ac:dyDescent="0.2">
      <c r="B92" s="203"/>
      <c r="D92" s="64" t="s">
        <v>164</v>
      </c>
      <c r="F92" s="65" t="s">
        <v>2413</v>
      </c>
      <c r="I92" s="197"/>
      <c r="L92" s="203"/>
      <c r="M92" s="260"/>
      <c r="N92" s="276"/>
      <c r="O92" s="276"/>
      <c r="P92" s="276"/>
      <c r="Q92" s="276"/>
      <c r="R92" s="276"/>
      <c r="S92" s="276"/>
      <c r="T92" s="213"/>
      <c r="AT92" s="200" t="s">
        <v>164</v>
      </c>
      <c r="AU92" s="200" t="s">
        <v>77</v>
      </c>
    </row>
    <row r="93" spans="2:65" s="204" customFormat="1" ht="44.25" customHeight="1" x14ac:dyDescent="0.2">
      <c r="B93" s="203"/>
      <c r="C93" s="57" t="s">
        <v>714</v>
      </c>
      <c r="D93" s="57" t="s">
        <v>157</v>
      </c>
      <c r="E93" s="58" t="s">
        <v>2414</v>
      </c>
      <c r="F93" s="59" t="s">
        <v>2415</v>
      </c>
      <c r="G93" s="60" t="s">
        <v>257</v>
      </c>
      <c r="H93" s="61">
        <v>15</v>
      </c>
      <c r="I93" s="62"/>
      <c r="J93" s="61">
        <f>ROUND(I93*H93,2)</f>
        <v>0</v>
      </c>
      <c r="K93" s="59" t="s">
        <v>161</v>
      </c>
      <c r="L93" s="203"/>
      <c r="M93" s="255" t="s">
        <v>18</v>
      </c>
      <c r="N93" s="275" t="s">
        <v>38</v>
      </c>
      <c r="O93" s="276"/>
      <c r="P93" s="277">
        <f>O93*H93</f>
        <v>0</v>
      </c>
      <c r="Q93" s="277">
        <v>0</v>
      </c>
      <c r="R93" s="277">
        <f>Q93*H93</f>
        <v>0</v>
      </c>
      <c r="S93" s="277">
        <v>0</v>
      </c>
      <c r="T93" s="63">
        <f>S93*H93</f>
        <v>0</v>
      </c>
      <c r="AR93" s="258" t="s">
        <v>273</v>
      </c>
      <c r="AT93" s="258" t="s">
        <v>157</v>
      </c>
      <c r="AU93" s="258" t="s">
        <v>77</v>
      </c>
      <c r="AY93" s="200" t="s">
        <v>155</v>
      </c>
      <c r="BE93" s="259">
        <f>IF(N93="základní",J93,0)</f>
        <v>0</v>
      </c>
      <c r="BF93" s="259">
        <f>IF(N93="snížená",J93,0)</f>
        <v>0</v>
      </c>
      <c r="BG93" s="259">
        <f>IF(N93="zákl. přenesená",J93,0)</f>
        <v>0</v>
      </c>
      <c r="BH93" s="259">
        <f>IF(N93="sníž. přenesená",J93,0)</f>
        <v>0</v>
      </c>
      <c r="BI93" s="259">
        <f>IF(N93="nulová",J93,0)</f>
        <v>0</v>
      </c>
      <c r="BJ93" s="200" t="s">
        <v>75</v>
      </c>
      <c r="BK93" s="259">
        <f>ROUND(I93*H93,2)</f>
        <v>0</v>
      </c>
      <c r="BL93" s="200" t="s">
        <v>273</v>
      </c>
      <c r="BM93" s="258" t="s">
        <v>200</v>
      </c>
    </row>
    <row r="94" spans="2:65" s="204" customFormat="1" ht="29.25" x14ac:dyDescent="0.2">
      <c r="B94" s="203"/>
      <c r="D94" s="64" t="s">
        <v>164</v>
      </c>
      <c r="F94" s="65" t="s">
        <v>2415</v>
      </c>
      <c r="I94" s="197"/>
      <c r="L94" s="203"/>
      <c r="M94" s="260"/>
      <c r="N94" s="276"/>
      <c r="O94" s="276"/>
      <c r="P94" s="276"/>
      <c r="Q94" s="276"/>
      <c r="R94" s="276"/>
      <c r="S94" s="276"/>
      <c r="T94" s="213"/>
      <c r="AT94" s="200" t="s">
        <v>164</v>
      </c>
      <c r="AU94" s="200" t="s">
        <v>77</v>
      </c>
    </row>
    <row r="95" spans="2:65" s="204" customFormat="1" x14ac:dyDescent="0.2">
      <c r="B95" s="203"/>
      <c r="D95" s="66" t="s">
        <v>166</v>
      </c>
      <c r="F95" s="67" t="s">
        <v>2416</v>
      </c>
      <c r="I95" s="197"/>
      <c r="L95" s="203"/>
      <c r="M95" s="260"/>
      <c r="N95" s="276"/>
      <c r="O95" s="276"/>
      <c r="P95" s="276"/>
      <c r="Q95" s="276"/>
      <c r="R95" s="276"/>
      <c r="S95" s="276"/>
      <c r="T95" s="213"/>
      <c r="AT95" s="200" t="s">
        <v>166</v>
      </c>
      <c r="AU95" s="200" t="s">
        <v>77</v>
      </c>
    </row>
    <row r="96" spans="2:65" s="204" customFormat="1" ht="21.75" customHeight="1" x14ac:dyDescent="0.2">
      <c r="B96" s="203"/>
      <c r="C96" s="91" t="s">
        <v>719</v>
      </c>
      <c r="D96" s="91" t="s">
        <v>487</v>
      </c>
      <c r="E96" s="92" t="s">
        <v>2417</v>
      </c>
      <c r="F96" s="93" t="s">
        <v>2418</v>
      </c>
      <c r="G96" s="94" t="s">
        <v>257</v>
      </c>
      <c r="H96" s="95">
        <v>15</v>
      </c>
      <c r="I96" s="96"/>
      <c r="J96" s="95">
        <f>ROUND(I96*H96,2)</f>
        <v>0</v>
      </c>
      <c r="K96" s="93" t="s">
        <v>161</v>
      </c>
      <c r="L96" s="261"/>
      <c r="M96" s="262" t="s">
        <v>18</v>
      </c>
      <c r="N96" s="280" t="s">
        <v>38</v>
      </c>
      <c r="O96" s="276"/>
      <c r="P96" s="277">
        <f>O96*H96</f>
        <v>0</v>
      </c>
      <c r="Q96" s="277">
        <v>0</v>
      </c>
      <c r="R96" s="277">
        <f>Q96*H96</f>
        <v>0</v>
      </c>
      <c r="S96" s="277">
        <v>0</v>
      </c>
      <c r="T96" s="63">
        <f>S96*H96</f>
        <v>0</v>
      </c>
      <c r="AR96" s="258" t="s">
        <v>413</v>
      </c>
      <c r="AT96" s="258" t="s">
        <v>487</v>
      </c>
      <c r="AU96" s="258" t="s">
        <v>77</v>
      </c>
      <c r="AY96" s="200" t="s">
        <v>155</v>
      </c>
      <c r="BE96" s="259">
        <f>IF(N96="základní",J96,0)</f>
        <v>0</v>
      </c>
      <c r="BF96" s="259">
        <f>IF(N96="snížená",J96,0)</f>
        <v>0</v>
      </c>
      <c r="BG96" s="259">
        <f>IF(N96="zákl. přenesená",J96,0)</f>
        <v>0</v>
      </c>
      <c r="BH96" s="259">
        <f>IF(N96="sníž. přenesená",J96,0)</f>
        <v>0</v>
      </c>
      <c r="BI96" s="259">
        <f>IF(N96="nulová",J96,0)</f>
        <v>0</v>
      </c>
      <c r="BJ96" s="200" t="s">
        <v>75</v>
      </c>
      <c r="BK96" s="259">
        <f>ROUND(I96*H96,2)</f>
        <v>0</v>
      </c>
      <c r="BL96" s="200" t="s">
        <v>273</v>
      </c>
      <c r="BM96" s="258" t="s">
        <v>215</v>
      </c>
    </row>
    <row r="97" spans="2:65" s="204" customFormat="1" x14ac:dyDescent="0.2">
      <c r="B97" s="203"/>
      <c r="D97" s="64" t="s">
        <v>164</v>
      </c>
      <c r="F97" s="65" t="s">
        <v>2418</v>
      </c>
      <c r="I97" s="197"/>
      <c r="L97" s="203"/>
      <c r="M97" s="260"/>
      <c r="N97" s="276"/>
      <c r="O97" s="276"/>
      <c r="P97" s="276"/>
      <c r="Q97" s="276"/>
      <c r="R97" s="276"/>
      <c r="S97" s="276"/>
      <c r="T97" s="213"/>
      <c r="AT97" s="200" t="s">
        <v>164</v>
      </c>
      <c r="AU97" s="200" t="s">
        <v>77</v>
      </c>
    </row>
    <row r="98" spans="2:65" s="204" customFormat="1" ht="37.9" customHeight="1" x14ac:dyDescent="0.2">
      <c r="B98" s="203"/>
      <c r="C98" s="57" t="s">
        <v>724</v>
      </c>
      <c r="D98" s="57" t="s">
        <v>157</v>
      </c>
      <c r="E98" s="58" t="s">
        <v>2419</v>
      </c>
      <c r="F98" s="59" t="s">
        <v>2420</v>
      </c>
      <c r="G98" s="60" t="s">
        <v>257</v>
      </c>
      <c r="H98" s="61">
        <v>112</v>
      </c>
      <c r="I98" s="62"/>
      <c r="J98" s="61">
        <f>ROUND(I98*H98,2)</f>
        <v>0</v>
      </c>
      <c r="K98" s="59" t="s">
        <v>161</v>
      </c>
      <c r="L98" s="203"/>
      <c r="M98" s="255" t="s">
        <v>18</v>
      </c>
      <c r="N98" s="275" t="s">
        <v>38</v>
      </c>
      <c r="O98" s="276"/>
      <c r="P98" s="277">
        <f>O98*H98</f>
        <v>0</v>
      </c>
      <c r="Q98" s="277">
        <v>0</v>
      </c>
      <c r="R98" s="277">
        <f>Q98*H98</f>
        <v>0</v>
      </c>
      <c r="S98" s="277">
        <v>0</v>
      </c>
      <c r="T98" s="63">
        <f>S98*H98</f>
        <v>0</v>
      </c>
      <c r="AR98" s="258" t="s">
        <v>273</v>
      </c>
      <c r="AT98" s="258" t="s">
        <v>157</v>
      </c>
      <c r="AU98" s="258" t="s">
        <v>77</v>
      </c>
      <c r="AY98" s="200" t="s">
        <v>155</v>
      </c>
      <c r="BE98" s="259">
        <f>IF(N98="základní",J98,0)</f>
        <v>0</v>
      </c>
      <c r="BF98" s="259">
        <f>IF(N98="snížená",J98,0)</f>
        <v>0</v>
      </c>
      <c r="BG98" s="259">
        <f>IF(N98="zákl. přenesená",J98,0)</f>
        <v>0</v>
      </c>
      <c r="BH98" s="259">
        <f>IF(N98="sníž. přenesená",J98,0)</f>
        <v>0</v>
      </c>
      <c r="BI98" s="259">
        <f>IF(N98="nulová",J98,0)</f>
        <v>0</v>
      </c>
      <c r="BJ98" s="200" t="s">
        <v>75</v>
      </c>
      <c r="BK98" s="259">
        <f>ROUND(I98*H98,2)</f>
        <v>0</v>
      </c>
      <c r="BL98" s="200" t="s">
        <v>273</v>
      </c>
      <c r="BM98" s="258" t="s">
        <v>231</v>
      </c>
    </row>
    <row r="99" spans="2:65" s="204" customFormat="1" ht="19.5" x14ac:dyDescent="0.2">
      <c r="B99" s="203"/>
      <c r="D99" s="64" t="s">
        <v>164</v>
      </c>
      <c r="F99" s="65" t="s">
        <v>2420</v>
      </c>
      <c r="I99" s="197"/>
      <c r="L99" s="203"/>
      <c r="M99" s="260"/>
      <c r="N99" s="276"/>
      <c r="O99" s="276"/>
      <c r="P99" s="276"/>
      <c r="Q99" s="276"/>
      <c r="R99" s="276"/>
      <c r="S99" s="276"/>
      <c r="T99" s="213"/>
      <c r="AT99" s="200" t="s">
        <v>164</v>
      </c>
      <c r="AU99" s="200" t="s">
        <v>77</v>
      </c>
    </row>
    <row r="100" spans="2:65" s="204" customFormat="1" x14ac:dyDescent="0.2">
      <c r="B100" s="203"/>
      <c r="D100" s="66" t="s">
        <v>166</v>
      </c>
      <c r="F100" s="67" t="s">
        <v>2421</v>
      </c>
      <c r="I100" s="197"/>
      <c r="L100" s="203"/>
      <c r="M100" s="260"/>
      <c r="N100" s="276"/>
      <c r="O100" s="276"/>
      <c r="P100" s="276"/>
      <c r="Q100" s="276"/>
      <c r="R100" s="276"/>
      <c r="S100" s="276"/>
      <c r="T100" s="213"/>
      <c r="AT100" s="200" t="s">
        <v>166</v>
      </c>
      <c r="AU100" s="200" t="s">
        <v>77</v>
      </c>
    </row>
    <row r="101" spans="2:65" s="204" customFormat="1" ht="16.5" customHeight="1" x14ac:dyDescent="0.2">
      <c r="B101" s="203"/>
      <c r="C101" s="91" t="s">
        <v>731</v>
      </c>
      <c r="D101" s="91" t="s">
        <v>487</v>
      </c>
      <c r="E101" s="92" t="s">
        <v>2422</v>
      </c>
      <c r="F101" s="93" t="s">
        <v>2423</v>
      </c>
      <c r="G101" s="94" t="s">
        <v>257</v>
      </c>
      <c r="H101" s="95">
        <v>69.3</v>
      </c>
      <c r="I101" s="96"/>
      <c r="J101" s="95">
        <f>ROUND(I101*H101,2)</f>
        <v>0</v>
      </c>
      <c r="K101" s="93" t="s">
        <v>161</v>
      </c>
      <c r="L101" s="261"/>
      <c r="M101" s="262" t="s">
        <v>18</v>
      </c>
      <c r="N101" s="280" t="s">
        <v>38</v>
      </c>
      <c r="O101" s="276"/>
      <c r="P101" s="277">
        <f>O101*H101</f>
        <v>0</v>
      </c>
      <c r="Q101" s="277">
        <v>0</v>
      </c>
      <c r="R101" s="277">
        <f>Q101*H101</f>
        <v>0</v>
      </c>
      <c r="S101" s="277">
        <v>0</v>
      </c>
      <c r="T101" s="63">
        <f>S101*H101</f>
        <v>0</v>
      </c>
      <c r="AR101" s="258" t="s">
        <v>413</v>
      </c>
      <c r="AT101" s="258" t="s">
        <v>487</v>
      </c>
      <c r="AU101" s="258" t="s">
        <v>77</v>
      </c>
      <c r="AY101" s="200" t="s">
        <v>155</v>
      </c>
      <c r="BE101" s="259">
        <f>IF(N101="základní",J101,0)</f>
        <v>0</v>
      </c>
      <c r="BF101" s="259">
        <f>IF(N101="snížená",J101,0)</f>
        <v>0</v>
      </c>
      <c r="BG101" s="259">
        <f>IF(N101="zákl. přenesená",J101,0)</f>
        <v>0</v>
      </c>
      <c r="BH101" s="259">
        <f>IF(N101="sníž. přenesená",J101,0)</f>
        <v>0</v>
      </c>
      <c r="BI101" s="259">
        <f>IF(N101="nulová",J101,0)</f>
        <v>0</v>
      </c>
      <c r="BJ101" s="200" t="s">
        <v>75</v>
      </c>
      <c r="BK101" s="259">
        <f>ROUND(I101*H101,2)</f>
        <v>0</v>
      </c>
      <c r="BL101" s="200" t="s">
        <v>273</v>
      </c>
      <c r="BM101" s="258" t="s">
        <v>245</v>
      </c>
    </row>
    <row r="102" spans="2:65" s="204" customFormat="1" x14ac:dyDescent="0.2">
      <c r="B102" s="203"/>
      <c r="D102" s="64" t="s">
        <v>164</v>
      </c>
      <c r="F102" s="65" t="s">
        <v>2423</v>
      </c>
      <c r="I102" s="197"/>
      <c r="L102" s="203"/>
      <c r="M102" s="260"/>
      <c r="N102" s="276"/>
      <c r="O102" s="276"/>
      <c r="P102" s="276"/>
      <c r="Q102" s="276"/>
      <c r="R102" s="276"/>
      <c r="S102" s="276"/>
      <c r="T102" s="213"/>
      <c r="AT102" s="200" t="s">
        <v>164</v>
      </c>
      <c r="AU102" s="200" t="s">
        <v>77</v>
      </c>
    </row>
    <row r="103" spans="2:65" s="76" customFormat="1" x14ac:dyDescent="0.2">
      <c r="B103" s="75"/>
      <c r="D103" s="64" t="s">
        <v>168</v>
      </c>
      <c r="E103" s="77" t="s">
        <v>18</v>
      </c>
      <c r="F103" s="78" t="s">
        <v>2424</v>
      </c>
      <c r="H103" s="79">
        <v>69.3</v>
      </c>
      <c r="I103" s="80"/>
      <c r="L103" s="75"/>
      <c r="M103" s="81"/>
      <c r="N103" s="279"/>
      <c r="O103" s="279"/>
      <c r="P103" s="279"/>
      <c r="Q103" s="279"/>
      <c r="R103" s="279"/>
      <c r="S103" s="279"/>
      <c r="T103" s="82"/>
      <c r="AT103" s="77" t="s">
        <v>168</v>
      </c>
      <c r="AU103" s="77" t="s">
        <v>77</v>
      </c>
      <c r="AV103" s="76" t="s">
        <v>77</v>
      </c>
      <c r="AW103" s="76" t="s">
        <v>29</v>
      </c>
      <c r="AX103" s="76" t="s">
        <v>67</v>
      </c>
      <c r="AY103" s="77" t="s">
        <v>155</v>
      </c>
    </row>
    <row r="104" spans="2:65" s="84" customFormat="1" x14ac:dyDescent="0.2">
      <c r="B104" s="83"/>
      <c r="D104" s="64" t="s">
        <v>168</v>
      </c>
      <c r="E104" s="85" t="s">
        <v>18</v>
      </c>
      <c r="F104" s="86" t="s">
        <v>297</v>
      </c>
      <c r="H104" s="87">
        <v>69.3</v>
      </c>
      <c r="I104" s="88"/>
      <c r="L104" s="83"/>
      <c r="M104" s="89"/>
      <c r="N104" s="281"/>
      <c r="O104" s="281"/>
      <c r="P104" s="281"/>
      <c r="Q104" s="281"/>
      <c r="R104" s="281"/>
      <c r="S104" s="281"/>
      <c r="T104" s="90"/>
      <c r="AT104" s="85" t="s">
        <v>168</v>
      </c>
      <c r="AU104" s="85" t="s">
        <v>77</v>
      </c>
      <c r="AV104" s="84" t="s">
        <v>162</v>
      </c>
      <c r="AW104" s="84" t="s">
        <v>29</v>
      </c>
      <c r="AX104" s="84" t="s">
        <v>75</v>
      </c>
      <c r="AY104" s="85" t="s">
        <v>155</v>
      </c>
    </row>
    <row r="105" spans="2:65" s="204" customFormat="1" ht="16.5" customHeight="1" x14ac:dyDescent="0.2">
      <c r="B105" s="203"/>
      <c r="C105" s="91" t="s">
        <v>747</v>
      </c>
      <c r="D105" s="91" t="s">
        <v>487</v>
      </c>
      <c r="E105" s="92" t="s">
        <v>2425</v>
      </c>
      <c r="F105" s="93" t="s">
        <v>2426</v>
      </c>
      <c r="G105" s="94" t="s">
        <v>257</v>
      </c>
      <c r="H105" s="95">
        <v>48.3</v>
      </c>
      <c r="I105" s="96"/>
      <c r="J105" s="95">
        <f>ROUND(I105*H105,2)</f>
        <v>0</v>
      </c>
      <c r="K105" s="93" t="s">
        <v>161</v>
      </c>
      <c r="L105" s="261"/>
      <c r="M105" s="262" t="s">
        <v>18</v>
      </c>
      <c r="N105" s="280" t="s">
        <v>38</v>
      </c>
      <c r="O105" s="276"/>
      <c r="P105" s="277">
        <f>O105*H105</f>
        <v>0</v>
      </c>
      <c r="Q105" s="277">
        <v>0</v>
      </c>
      <c r="R105" s="277">
        <f>Q105*H105</f>
        <v>0</v>
      </c>
      <c r="S105" s="277">
        <v>0</v>
      </c>
      <c r="T105" s="63">
        <f>S105*H105</f>
        <v>0</v>
      </c>
      <c r="AR105" s="258" t="s">
        <v>413</v>
      </c>
      <c r="AT105" s="258" t="s">
        <v>487</v>
      </c>
      <c r="AU105" s="258" t="s">
        <v>77</v>
      </c>
      <c r="AY105" s="200" t="s">
        <v>155</v>
      </c>
      <c r="BE105" s="259">
        <f>IF(N105="základní",J105,0)</f>
        <v>0</v>
      </c>
      <c r="BF105" s="259">
        <f>IF(N105="snížená",J105,0)</f>
        <v>0</v>
      </c>
      <c r="BG105" s="259">
        <f>IF(N105="zákl. přenesená",J105,0)</f>
        <v>0</v>
      </c>
      <c r="BH105" s="259">
        <f>IF(N105="sníž. přenesená",J105,0)</f>
        <v>0</v>
      </c>
      <c r="BI105" s="259">
        <f>IF(N105="nulová",J105,0)</f>
        <v>0</v>
      </c>
      <c r="BJ105" s="200" t="s">
        <v>75</v>
      </c>
      <c r="BK105" s="259">
        <f>ROUND(I105*H105,2)</f>
        <v>0</v>
      </c>
      <c r="BL105" s="200" t="s">
        <v>273</v>
      </c>
      <c r="BM105" s="258" t="s">
        <v>261</v>
      </c>
    </row>
    <row r="106" spans="2:65" s="204" customFormat="1" x14ac:dyDescent="0.2">
      <c r="B106" s="203"/>
      <c r="D106" s="64" t="s">
        <v>164</v>
      </c>
      <c r="F106" s="65" t="s">
        <v>2426</v>
      </c>
      <c r="I106" s="197"/>
      <c r="L106" s="203"/>
      <c r="M106" s="260"/>
      <c r="N106" s="276"/>
      <c r="O106" s="276"/>
      <c r="P106" s="276"/>
      <c r="Q106" s="276"/>
      <c r="R106" s="276"/>
      <c r="S106" s="276"/>
      <c r="T106" s="213"/>
      <c r="AT106" s="200" t="s">
        <v>164</v>
      </c>
      <c r="AU106" s="200" t="s">
        <v>77</v>
      </c>
    </row>
    <row r="107" spans="2:65" s="76" customFormat="1" x14ac:dyDescent="0.2">
      <c r="B107" s="75"/>
      <c r="D107" s="64" t="s">
        <v>168</v>
      </c>
      <c r="E107" s="77" t="s">
        <v>18</v>
      </c>
      <c r="F107" s="78" t="s">
        <v>2427</v>
      </c>
      <c r="H107" s="79">
        <v>48.3</v>
      </c>
      <c r="I107" s="80"/>
      <c r="L107" s="75"/>
      <c r="M107" s="81"/>
      <c r="N107" s="279"/>
      <c r="O107" s="279"/>
      <c r="P107" s="279"/>
      <c r="Q107" s="279"/>
      <c r="R107" s="279"/>
      <c r="S107" s="279"/>
      <c r="T107" s="82"/>
      <c r="AT107" s="77" t="s">
        <v>168</v>
      </c>
      <c r="AU107" s="77" t="s">
        <v>77</v>
      </c>
      <c r="AV107" s="76" t="s">
        <v>77</v>
      </c>
      <c r="AW107" s="76" t="s">
        <v>29</v>
      </c>
      <c r="AX107" s="76" t="s">
        <v>67</v>
      </c>
      <c r="AY107" s="77" t="s">
        <v>155</v>
      </c>
    </row>
    <row r="108" spans="2:65" s="84" customFormat="1" x14ac:dyDescent="0.2">
      <c r="B108" s="83"/>
      <c r="D108" s="64" t="s">
        <v>168</v>
      </c>
      <c r="E108" s="85" t="s">
        <v>18</v>
      </c>
      <c r="F108" s="86" t="s">
        <v>297</v>
      </c>
      <c r="H108" s="87">
        <v>48.3</v>
      </c>
      <c r="I108" s="88"/>
      <c r="L108" s="83"/>
      <c r="M108" s="89"/>
      <c r="N108" s="281"/>
      <c r="O108" s="281"/>
      <c r="P108" s="281"/>
      <c r="Q108" s="281"/>
      <c r="R108" s="281"/>
      <c r="S108" s="281"/>
      <c r="T108" s="90"/>
      <c r="AT108" s="85" t="s">
        <v>168</v>
      </c>
      <c r="AU108" s="85" t="s">
        <v>77</v>
      </c>
      <c r="AV108" s="84" t="s">
        <v>162</v>
      </c>
      <c r="AW108" s="84" t="s">
        <v>29</v>
      </c>
      <c r="AX108" s="84" t="s">
        <v>75</v>
      </c>
      <c r="AY108" s="85" t="s">
        <v>155</v>
      </c>
    </row>
    <row r="109" spans="2:65" s="204" customFormat="1" ht="44.25" customHeight="1" x14ac:dyDescent="0.2">
      <c r="B109" s="203"/>
      <c r="C109" s="57" t="s">
        <v>735</v>
      </c>
      <c r="D109" s="57" t="s">
        <v>157</v>
      </c>
      <c r="E109" s="58" t="s">
        <v>2428</v>
      </c>
      <c r="F109" s="59" t="s">
        <v>2429</v>
      </c>
      <c r="G109" s="60" t="s">
        <v>257</v>
      </c>
      <c r="H109" s="61">
        <v>8</v>
      </c>
      <c r="I109" s="62"/>
      <c r="J109" s="61">
        <f>ROUND(I109*H109,2)</f>
        <v>0</v>
      </c>
      <c r="K109" s="59" t="s">
        <v>161</v>
      </c>
      <c r="L109" s="203"/>
      <c r="M109" s="255" t="s">
        <v>18</v>
      </c>
      <c r="N109" s="275" t="s">
        <v>38</v>
      </c>
      <c r="O109" s="276"/>
      <c r="P109" s="277">
        <f>O109*H109</f>
        <v>0</v>
      </c>
      <c r="Q109" s="277">
        <v>0</v>
      </c>
      <c r="R109" s="277">
        <f>Q109*H109</f>
        <v>0</v>
      </c>
      <c r="S109" s="277">
        <v>0</v>
      </c>
      <c r="T109" s="63">
        <f>S109*H109</f>
        <v>0</v>
      </c>
      <c r="AR109" s="258" t="s">
        <v>273</v>
      </c>
      <c r="AT109" s="258" t="s">
        <v>157</v>
      </c>
      <c r="AU109" s="258" t="s">
        <v>77</v>
      </c>
      <c r="AY109" s="200" t="s">
        <v>155</v>
      </c>
      <c r="BE109" s="259">
        <f>IF(N109="základní",J109,0)</f>
        <v>0</v>
      </c>
      <c r="BF109" s="259">
        <f>IF(N109="snížená",J109,0)</f>
        <v>0</v>
      </c>
      <c r="BG109" s="259">
        <f>IF(N109="zákl. přenesená",J109,0)</f>
        <v>0</v>
      </c>
      <c r="BH109" s="259">
        <f>IF(N109="sníž. přenesená",J109,0)</f>
        <v>0</v>
      </c>
      <c r="BI109" s="259">
        <f>IF(N109="nulová",J109,0)</f>
        <v>0</v>
      </c>
      <c r="BJ109" s="200" t="s">
        <v>75</v>
      </c>
      <c r="BK109" s="259">
        <f>ROUND(I109*H109,2)</f>
        <v>0</v>
      </c>
      <c r="BL109" s="200" t="s">
        <v>273</v>
      </c>
      <c r="BM109" s="258" t="s">
        <v>273</v>
      </c>
    </row>
    <row r="110" spans="2:65" s="204" customFormat="1" ht="29.25" x14ac:dyDescent="0.2">
      <c r="B110" s="203"/>
      <c r="D110" s="64" t="s">
        <v>164</v>
      </c>
      <c r="F110" s="65" t="s">
        <v>2429</v>
      </c>
      <c r="I110" s="197"/>
      <c r="L110" s="203"/>
      <c r="M110" s="260"/>
      <c r="N110" s="276"/>
      <c r="O110" s="276"/>
      <c r="P110" s="276"/>
      <c r="Q110" s="276"/>
      <c r="R110" s="276"/>
      <c r="S110" s="276"/>
      <c r="T110" s="213"/>
      <c r="AT110" s="200" t="s">
        <v>164</v>
      </c>
      <c r="AU110" s="200" t="s">
        <v>77</v>
      </c>
    </row>
    <row r="111" spans="2:65" s="204" customFormat="1" x14ac:dyDescent="0.2">
      <c r="B111" s="203"/>
      <c r="D111" s="66" t="s">
        <v>166</v>
      </c>
      <c r="F111" s="67" t="s">
        <v>2430</v>
      </c>
      <c r="I111" s="197"/>
      <c r="L111" s="203"/>
      <c r="M111" s="260"/>
      <c r="N111" s="276"/>
      <c r="O111" s="276"/>
      <c r="P111" s="276"/>
      <c r="Q111" s="276"/>
      <c r="R111" s="276"/>
      <c r="S111" s="276"/>
      <c r="T111" s="213"/>
      <c r="AT111" s="200" t="s">
        <v>166</v>
      </c>
      <c r="AU111" s="200" t="s">
        <v>77</v>
      </c>
    </row>
    <row r="112" spans="2:65" s="204" customFormat="1" ht="16.5" customHeight="1" x14ac:dyDescent="0.2">
      <c r="B112" s="203"/>
      <c r="C112" s="91" t="s">
        <v>743</v>
      </c>
      <c r="D112" s="91" t="s">
        <v>487</v>
      </c>
      <c r="E112" s="92" t="s">
        <v>2431</v>
      </c>
      <c r="F112" s="93" t="s">
        <v>2432</v>
      </c>
      <c r="G112" s="94" t="s">
        <v>257</v>
      </c>
      <c r="H112" s="95">
        <v>8</v>
      </c>
      <c r="I112" s="96"/>
      <c r="J112" s="95">
        <f>ROUND(I112*H112,2)</f>
        <v>0</v>
      </c>
      <c r="K112" s="93" t="s">
        <v>161</v>
      </c>
      <c r="L112" s="261"/>
      <c r="M112" s="262" t="s">
        <v>18</v>
      </c>
      <c r="N112" s="280" t="s">
        <v>38</v>
      </c>
      <c r="O112" s="276"/>
      <c r="P112" s="277">
        <f>O112*H112</f>
        <v>0</v>
      </c>
      <c r="Q112" s="277">
        <v>0</v>
      </c>
      <c r="R112" s="277">
        <f>Q112*H112</f>
        <v>0</v>
      </c>
      <c r="S112" s="277">
        <v>0</v>
      </c>
      <c r="T112" s="63">
        <f>S112*H112</f>
        <v>0</v>
      </c>
      <c r="AR112" s="258" t="s">
        <v>413</v>
      </c>
      <c r="AT112" s="258" t="s">
        <v>487</v>
      </c>
      <c r="AU112" s="258" t="s">
        <v>77</v>
      </c>
      <c r="AY112" s="200" t="s">
        <v>155</v>
      </c>
      <c r="BE112" s="259">
        <f>IF(N112="základní",J112,0)</f>
        <v>0</v>
      </c>
      <c r="BF112" s="259">
        <f>IF(N112="snížená",J112,0)</f>
        <v>0</v>
      </c>
      <c r="BG112" s="259">
        <f>IF(N112="zákl. přenesená",J112,0)</f>
        <v>0</v>
      </c>
      <c r="BH112" s="259">
        <f>IF(N112="sníž. přenesená",J112,0)</f>
        <v>0</v>
      </c>
      <c r="BI112" s="259">
        <f>IF(N112="nulová",J112,0)</f>
        <v>0</v>
      </c>
      <c r="BJ112" s="200" t="s">
        <v>75</v>
      </c>
      <c r="BK112" s="259">
        <f>ROUND(I112*H112,2)</f>
        <v>0</v>
      </c>
      <c r="BL112" s="200" t="s">
        <v>273</v>
      </c>
      <c r="BM112" s="258" t="s">
        <v>286</v>
      </c>
    </row>
    <row r="113" spans="2:65" s="204" customFormat="1" x14ac:dyDescent="0.2">
      <c r="B113" s="203"/>
      <c r="D113" s="64" t="s">
        <v>164</v>
      </c>
      <c r="F113" s="65" t="s">
        <v>2432</v>
      </c>
      <c r="I113" s="197"/>
      <c r="L113" s="203"/>
      <c r="M113" s="260"/>
      <c r="N113" s="276"/>
      <c r="O113" s="276"/>
      <c r="P113" s="276"/>
      <c r="Q113" s="276"/>
      <c r="R113" s="276"/>
      <c r="S113" s="276"/>
      <c r="T113" s="213"/>
      <c r="AT113" s="200" t="s">
        <v>164</v>
      </c>
      <c r="AU113" s="200" t="s">
        <v>77</v>
      </c>
    </row>
    <row r="114" spans="2:65" s="204" customFormat="1" ht="44.25" customHeight="1" x14ac:dyDescent="0.2">
      <c r="B114" s="203"/>
      <c r="C114" s="57" t="s">
        <v>649</v>
      </c>
      <c r="D114" s="57" t="s">
        <v>157</v>
      </c>
      <c r="E114" s="58" t="s">
        <v>2433</v>
      </c>
      <c r="F114" s="59" t="s">
        <v>2434</v>
      </c>
      <c r="G114" s="60" t="s">
        <v>257</v>
      </c>
      <c r="H114" s="61">
        <v>40</v>
      </c>
      <c r="I114" s="62"/>
      <c r="J114" s="61">
        <f>ROUND(I114*H114,2)</f>
        <v>0</v>
      </c>
      <c r="K114" s="59" t="s">
        <v>161</v>
      </c>
      <c r="L114" s="203"/>
      <c r="M114" s="255" t="s">
        <v>18</v>
      </c>
      <c r="N114" s="275" t="s">
        <v>38</v>
      </c>
      <c r="O114" s="276"/>
      <c r="P114" s="277">
        <f>O114*H114</f>
        <v>0</v>
      </c>
      <c r="Q114" s="277">
        <v>0</v>
      </c>
      <c r="R114" s="277">
        <f>Q114*H114</f>
        <v>0</v>
      </c>
      <c r="S114" s="277">
        <v>0</v>
      </c>
      <c r="T114" s="63">
        <f>S114*H114</f>
        <v>0</v>
      </c>
      <c r="AR114" s="258" t="s">
        <v>273</v>
      </c>
      <c r="AT114" s="258" t="s">
        <v>157</v>
      </c>
      <c r="AU114" s="258" t="s">
        <v>77</v>
      </c>
      <c r="AY114" s="200" t="s">
        <v>155</v>
      </c>
      <c r="BE114" s="259">
        <f>IF(N114="základní",J114,0)</f>
        <v>0</v>
      </c>
      <c r="BF114" s="259">
        <f>IF(N114="snížená",J114,0)</f>
        <v>0</v>
      </c>
      <c r="BG114" s="259">
        <f>IF(N114="zákl. přenesená",J114,0)</f>
        <v>0</v>
      </c>
      <c r="BH114" s="259">
        <f>IF(N114="sníž. přenesená",J114,0)</f>
        <v>0</v>
      </c>
      <c r="BI114" s="259">
        <f>IF(N114="nulová",J114,0)</f>
        <v>0</v>
      </c>
      <c r="BJ114" s="200" t="s">
        <v>75</v>
      </c>
      <c r="BK114" s="259">
        <f>ROUND(I114*H114,2)</f>
        <v>0</v>
      </c>
      <c r="BL114" s="200" t="s">
        <v>273</v>
      </c>
      <c r="BM114" s="258" t="s">
        <v>307</v>
      </c>
    </row>
    <row r="115" spans="2:65" s="204" customFormat="1" ht="29.25" x14ac:dyDescent="0.2">
      <c r="B115" s="203"/>
      <c r="D115" s="64" t="s">
        <v>164</v>
      </c>
      <c r="F115" s="65" t="s">
        <v>2434</v>
      </c>
      <c r="I115" s="197"/>
      <c r="L115" s="203"/>
      <c r="M115" s="260"/>
      <c r="N115" s="276"/>
      <c r="O115" s="276"/>
      <c r="P115" s="276"/>
      <c r="Q115" s="276"/>
      <c r="R115" s="276"/>
      <c r="S115" s="276"/>
      <c r="T115" s="213"/>
      <c r="AT115" s="200" t="s">
        <v>164</v>
      </c>
      <c r="AU115" s="200" t="s">
        <v>77</v>
      </c>
    </row>
    <row r="116" spans="2:65" s="204" customFormat="1" x14ac:dyDescent="0.2">
      <c r="B116" s="203"/>
      <c r="D116" s="66" t="s">
        <v>166</v>
      </c>
      <c r="F116" s="67" t="s">
        <v>2435</v>
      </c>
      <c r="I116" s="197"/>
      <c r="L116" s="203"/>
      <c r="M116" s="260"/>
      <c r="N116" s="276"/>
      <c r="O116" s="276"/>
      <c r="P116" s="276"/>
      <c r="Q116" s="276"/>
      <c r="R116" s="276"/>
      <c r="S116" s="276"/>
      <c r="T116" s="213"/>
      <c r="AT116" s="200" t="s">
        <v>166</v>
      </c>
      <c r="AU116" s="200" t="s">
        <v>77</v>
      </c>
    </row>
    <row r="117" spans="2:65" s="204" customFormat="1" ht="16.5" customHeight="1" x14ac:dyDescent="0.2">
      <c r="B117" s="203"/>
      <c r="C117" s="91" t="s">
        <v>656</v>
      </c>
      <c r="D117" s="91" t="s">
        <v>487</v>
      </c>
      <c r="E117" s="92" t="s">
        <v>2436</v>
      </c>
      <c r="F117" s="93" t="s">
        <v>2437</v>
      </c>
      <c r="G117" s="94" t="s">
        <v>257</v>
      </c>
      <c r="H117" s="95">
        <v>40</v>
      </c>
      <c r="I117" s="96"/>
      <c r="J117" s="95">
        <f>ROUND(I117*H117,2)</f>
        <v>0</v>
      </c>
      <c r="K117" s="93" t="s">
        <v>18</v>
      </c>
      <c r="L117" s="261"/>
      <c r="M117" s="262" t="s">
        <v>18</v>
      </c>
      <c r="N117" s="280" t="s">
        <v>38</v>
      </c>
      <c r="O117" s="276"/>
      <c r="P117" s="277">
        <f>O117*H117</f>
        <v>0</v>
      </c>
      <c r="Q117" s="277">
        <v>0</v>
      </c>
      <c r="R117" s="277">
        <f>Q117*H117</f>
        <v>0</v>
      </c>
      <c r="S117" s="277">
        <v>0</v>
      </c>
      <c r="T117" s="63">
        <f>S117*H117</f>
        <v>0</v>
      </c>
      <c r="AR117" s="258" t="s">
        <v>413</v>
      </c>
      <c r="AT117" s="258" t="s">
        <v>487</v>
      </c>
      <c r="AU117" s="258" t="s">
        <v>77</v>
      </c>
      <c r="AY117" s="200" t="s">
        <v>155</v>
      </c>
      <c r="BE117" s="259">
        <f>IF(N117="základní",J117,0)</f>
        <v>0</v>
      </c>
      <c r="BF117" s="259">
        <f>IF(N117="snížená",J117,0)</f>
        <v>0</v>
      </c>
      <c r="BG117" s="259">
        <f>IF(N117="zákl. přenesená",J117,0)</f>
        <v>0</v>
      </c>
      <c r="BH117" s="259">
        <f>IF(N117="sníž. přenesená",J117,0)</f>
        <v>0</v>
      </c>
      <c r="BI117" s="259">
        <f>IF(N117="nulová",J117,0)</f>
        <v>0</v>
      </c>
      <c r="BJ117" s="200" t="s">
        <v>75</v>
      </c>
      <c r="BK117" s="259">
        <f>ROUND(I117*H117,2)</f>
        <v>0</v>
      </c>
      <c r="BL117" s="200" t="s">
        <v>273</v>
      </c>
      <c r="BM117" s="258" t="s">
        <v>319</v>
      </c>
    </row>
    <row r="118" spans="2:65" s="204" customFormat="1" x14ac:dyDescent="0.2">
      <c r="B118" s="203"/>
      <c r="D118" s="64" t="s">
        <v>164</v>
      </c>
      <c r="F118" s="65" t="s">
        <v>2437</v>
      </c>
      <c r="I118" s="197"/>
      <c r="L118" s="203"/>
      <c r="M118" s="260"/>
      <c r="N118" s="276"/>
      <c r="O118" s="276"/>
      <c r="P118" s="276"/>
      <c r="Q118" s="276"/>
      <c r="R118" s="276"/>
      <c r="S118" s="276"/>
      <c r="T118" s="213"/>
      <c r="AT118" s="200" t="s">
        <v>164</v>
      </c>
      <c r="AU118" s="200" t="s">
        <v>77</v>
      </c>
    </row>
    <row r="119" spans="2:65" s="204" customFormat="1" ht="16.5" customHeight="1" x14ac:dyDescent="0.2">
      <c r="B119" s="203"/>
      <c r="C119" s="91" t="s">
        <v>665</v>
      </c>
      <c r="D119" s="91" t="s">
        <v>487</v>
      </c>
      <c r="E119" s="92" t="s">
        <v>2438</v>
      </c>
      <c r="F119" s="93" t="s">
        <v>2439</v>
      </c>
      <c r="G119" s="94" t="s">
        <v>322</v>
      </c>
      <c r="H119" s="95">
        <v>16</v>
      </c>
      <c r="I119" s="96"/>
      <c r="J119" s="95">
        <f>ROUND(I119*H119,2)</f>
        <v>0</v>
      </c>
      <c r="K119" s="93" t="s">
        <v>18</v>
      </c>
      <c r="L119" s="261"/>
      <c r="M119" s="262" t="s">
        <v>18</v>
      </c>
      <c r="N119" s="280" t="s">
        <v>38</v>
      </c>
      <c r="O119" s="276"/>
      <c r="P119" s="277">
        <f>O119*H119</f>
        <v>0</v>
      </c>
      <c r="Q119" s="277">
        <v>0</v>
      </c>
      <c r="R119" s="277">
        <f>Q119*H119</f>
        <v>0</v>
      </c>
      <c r="S119" s="277">
        <v>0</v>
      </c>
      <c r="T119" s="63">
        <f>S119*H119</f>
        <v>0</v>
      </c>
      <c r="AR119" s="258" t="s">
        <v>413</v>
      </c>
      <c r="AT119" s="258" t="s">
        <v>487</v>
      </c>
      <c r="AU119" s="258" t="s">
        <v>77</v>
      </c>
      <c r="AY119" s="200" t="s">
        <v>155</v>
      </c>
      <c r="BE119" s="259">
        <f>IF(N119="základní",J119,0)</f>
        <v>0</v>
      </c>
      <c r="BF119" s="259">
        <f>IF(N119="snížená",J119,0)</f>
        <v>0</v>
      </c>
      <c r="BG119" s="259">
        <f>IF(N119="zákl. přenesená",J119,0)</f>
        <v>0</v>
      </c>
      <c r="BH119" s="259">
        <f>IF(N119="sníž. přenesená",J119,0)</f>
        <v>0</v>
      </c>
      <c r="BI119" s="259">
        <f>IF(N119="nulová",J119,0)</f>
        <v>0</v>
      </c>
      <c r="BJ119" s="200" t="s">
        <v>75</v>
      </c>
      <c r="BK119" s="259">
        <f>ROUND(I119*H119,2)</f>
        <v>0</v>
      </c>
      <c r="BL119" s="200" t="s">
        <v>273</v>
      </c>
      <c r="BM119" s="258" t="s">
        <v>335</v>
      </c>
    </row>
    <row r="120" spans="2:65" s="204" customFormat="1" x14ac:dyDescent="0.2">
      <c r="B120" s="203"/>
      <c r="D120" s="64" t="s">
        <v>164</v>
      </c>
      <c r="F120" s="65" t="s">
        <v>2439</v>
      </c>
      <c r="I120" s="197"/>
      <c r="L120" s="203"/>
      <c r="M120" s="260"/>
      <c r="N120" s="276"/>
      <c r="O120" s="276"/>
      <c r="P120" s="276"/>
      <c r="Q120" s="276"/>
      <c r="R120" s="276"/>
      <c r="S120" s="276"/>
      <c r="T120" s="213"/>
      <c r="AT120" s="200" t="s">
        <v>164</v>
      </c>
      <c r="AU120" s="200" t="s">
        <v>77</v>
      </c>
    </row>
    <row r="121" spans="2:65" s="204" customFormat="1" ht="44.25" customHeight="1" x14ac:dyDescent="0.2">
      <c r="B121" s="203"/>
      <c r="C121" s="57" t="s">
        <v>671</v>
      </c>
      <c r="D121" s="57" t="s">
        <v>157</v>
      </c>
      <c r="E121" s="58" t="s">
        <v>2440</v>
      </c>
      <c r="F121" s="59" t="s">
        <v>2441</v>
      </c>
      <c r="G121" s="60" t="s">
        <v>257</v>
      </c>
      <c r="H121" s="61">
        <v>40</v>
      </c>
      <c r="I121" s="62"/>
      <c r="J121" s="61">
        <f>ROUND(I121*H121,2)</f>
        <v>0</v>
      </c>
      <c r="K121" s="59" t="s">
        <v>161</v>
      </c>
      <c r="L121" s="203"/>
      <c r="M121" s="255" t="s">
        <v>18</v>
      </c>
      <c r="N121" s="275" t="s">
        <v>38</v>
      </c>
      <c r="O121" s="276"/>
      <c r="P121" s="277">
        <f>O121*H121</f>
        <v>0</v>
      </c>
      <c r="Q121" s="277">
        <v>0</v>
      </c>
      <c r="R121" s="277">
        <f>Q121*H121</f>
        <v>0</v>
      </c>
      <c r="S121" s="277">
        <v>0</v>
      </c>
      <c r="T121" s="63">
        <f>S121*H121</f>
        <v>0</v>
      </c>
      <c r="AR121" s="258" t="s">
        <v>273</v>
      </c>
      <c r="AT121" s="258" t="s">
        <v>157</v>
      </c>
      <c r="AU121" s="258" t="s">
        <v>77</v>
      </c>
      <c r="AY121" s="200" t="s">
        <v>155</v>
      </c>
      <c r="BE121" s="259">
        <f>IF(N121="základní",J121,0)</f>
        <v>0</v>
      </c>
      <c r="BF121" s="259">
        <f>IF(N121="snížená",J121,0)</f>
        <v>0</v>
      </c>
      <c r="BG121" s="259">
        <f>IF(N121="zákl. přenesená",J121,0)</f>
        <v>0</v>
      </c>
      <c r="BH121" s="259">
        <f>IF(N121="sníž. přenesená",J121,0)</f>
        <v>0</v>
      </c>
      <c r="BI121" s="259">
        <f>IF(N121="nulová",J121,0)</f>
        <v>0</v>
      </c>
      <c r="BJ121" s="200" t="s">
        <v>75</v>
      </c>
      <c r="BK121" s="259">
        <f>ROUND(I121*H121,2)</f>
        <v>0</v>
      </c>
      <c r="BL121" s="200" t="s">
        <v>273</v>
      </c>
      <c r="BM121" s="258" t="s">
        <v>356</v>
      </c>
    </row>
    <row r="122" spans="2:65" s="204" customFormat="1" ht="29.25" x14ac:dyDescent="0.2">
      <c r="B122" s="203"/>
      <c r="D122" s="64" t="s">
        <v>164</v>
      </c>
      <c r="F122" s="65" t="s">
        <v>2441</v>
      </c>
      <c r="I122" s="197"/>
      <c r="L122" s="203"/>
      <c r="M122" s="260"/>
      <c r="N122" s="276"/>
      <c r="O122" s="276"/>
      <c r="P122" s="276"/>
      <c r="Q122" s="276"/>
      <c r="R122" s="276"/>
      <c r="S122" s="276"/>
      <c r="T122" s="213"/>
      <c r="AT122" s="200" t="s">
        <v>164</v>
      </c>
      <c r="AU122" s="200" t="s">
        <v>77</v>
      </c>
    </row>
    <row r="123" spans="2:65" s="204" customFormat="1" x14ac:dyDescent="0.2">
      <c r="B123" s="203"/>
      <c r="D123" s="66" t="s">
        <v>166</v>
      </c>
      <c r="F123" s="67" t="s">
        <v>2442</v>
      </c>
      <c r="I123" s="197"/>
      <c r="L123" s="203"/>
      <c r="M123" s="260"/>
      <c r="N123" s="276"/>
      <c r="O123" s="276"/>
      <c r="P123" s="276"/>
      <c r="Q123" s="276"/>
      <c r="R123" s="276"/>
      <c r="S123" s="276"/>
      <c r="T123" s="213"/>
      <c r="AT123" s="200" t="s">
        <v>166</v>
      </c>
      <c r="AU123" s="200" t="s">
        <v>77</v>
      </c>
    </row>
    <row r="124" spans="2:65" s="204" customFormat="1" ht="16.5" customHeight="1" x14ac:dyDescent="0.2">
      <c r="B124" s="203"/>
      <c r="C124" s="91" t="s">
        <v>678</v>
      </c>
      <c r="D124" s="91" t="s">
        <v>487</v>
      </c>
      <c r="E124" s="92" t="s">
        <v>2443</v>
      </c>
      <c r="F124" s="93" t="s">
        <v>2444</v>
      </c>
      <c r="G124" s="94" t="s">
        <v>257</v>
      </c>
      <c r="H124" s="95">
        <v>40</v>
      </c>
      <c r="I124" s="96"/>
      <c r="J124" s="95">
        <f>ROUND(I124*H124,2)</f>
        <v>0</v>
      </c>
      <c r="K124" s="93" t="s">
        <v>18</v>
      </c>
      <c r="L124" s="261"/>
      <c r="M124" s="262" t="s">
        <v>18</v>
      </c>
      <c r="N124" s="280" t="s">
        <v>38</v>
      </c>
      <c r="O124" s="276"/>
      <c r="P124" s="277">
        <f>O124*H124</f>
        <v>0</v>
      </c>
      <c r="Q124" s="277">
        <v>0</v>
      </c>
      <c r="R124" s="277">
        <f>Q124*H124</f>
        <v>0</v>
      </c>
      <c r="S124" s="277">
        <v>0</v>
      </c>
      <c r="T124" s="63">
        <f>S124*H124</f>
        <v>0</v>
      </c>
      <c r="AR124" s="258" t="s">
        <v>413</v>
      </c>
      <c r="AT124" s="258" t="s">
        <v>487</v>
      </c>
      <c r="AU124" s="258" t="s">
        <v>77</v>
      </c>
      <c r="AY124" s="200" t="s">
        <v>155</v>
      </c>
      <c r="BE124" s="259">
        <f>IF(N124="základní",J124,0)</f>
        <v>0</v>
      </c>
      <c r="BF124" s="259">
        <f>IF(N124="snížená",J124,0)</f>
        <v>0</v>
      </c>
      <c r="BG124" s="259">
        <f>IF(N124="zákl. přenesená",J124,0)</f>
        <v>0</v>
      </c>
      <c r="BH124" s="259">
        <f>IF(N124="sníž. přenesená",J124,0)</f>
        <v>0</v>
      </c>
      <c r="BI124" s="259">
        <f>IF(N124="nulová",J124,0)</f>
        <v>0</v>
      </c>
      <c r="BJ124" s="200" t="s">
        <v>75</v>
      </c>
      <c r="BK124" s="259">
        <f>ROUND(I124*H124,2)</f>
        <v>0</v>
      </c>
      <c r="BL124" s="200" t="s">
        <v>273</v>
      </c>
      <c r="BM124" s="258" t="s">
        <v>377</v>
      </c>
    </row>
    <row r="125" spans="2:65" s="204" customFormat="1" x14ac:dyDescent="0.2">
      <c r="B125" s="203"/>
      <c r="D125" s="64" t="s">
        <v>164</v>
      </c>
      <c r="F125" s="65" t="s">
        <v>2444</v>
      </c>
      <c r="I125" s="197"/>
      <c r="L125" s="203"/>
      <c r="M125" s="260"/>
      <c r="N125" s="276"/>
      <c r="O125" s="276"/>
      <c r="P125" s="276"/>
      <c r="Q125" s="276"/>
      <c r="R125" s="276"/>
      <c r="S125" s="276"/>
      <c r="T125" s="213"/>
      <c r="AT125" s="200" t="s">
        <v>164</v>
      </c>
      <c r="AU125" s="200" t="s">
        <v>77</v>
      </c>
    </row>
    <row r="126" spans="2:65" s="204" customFormat="1" ht="44.25" customHeight="1" x14ac:dyDescent="0.2">
      <c r="B126" s="203"/>
      <c r="C126" s="57" t="s">
        <v>594</v>
      </c>
      <c r="D126" s="57" t="s">
        <v>157</v>
      </c>
      <c r="E126" s="58" t="s">
        <v>2445</v>
      </c>
      <c r="F126" s="59" t="s">
        <v>2446</v>
      </c>
      <c r="G126" s="60" t="s">
        <v>322</v>
      </c>
      <c r="H126" s="61">
        <v>80</v>
      </c>
      <c r="I126" s="62"/>
      <c r="J126" s="61">
        <f>ROUND(I126*H126,2)</f>
        <v>0</v>
      </c>
      <c r="K126" s="59" t="s">
        <v>161</v>
      </c>
      <c r="L126" s="203"/>
      <c r="M126" s="255" t="s">
        <v>18</v>
      </c>
      <c r="N126" s="275" t="s">
        <v>38</v>
      </c>
      <c r="O126" s="276"/>
      <c r="P126" s="277">
        <f>O126*H126</f>
        <v>0</v>
      </c>
      <c r="Q126" s="277">
        <v>0</v>
      </c>
      <c r="R126" s="277">
        <f>Q126*H126</f>
        <v>0</v>
      </c>
      <c r="S126" s="277">
        <v>0</v>
      </c>
      <c r="T126" s="63">
        <f>S126*H126</f>
        <v>0</v>
      </c>
      <c r="AR126" s="258" t="s">
        <v>273</v>
      </c>
      <c r="AT126" s="258" t="s">
        <v>157</v>
      </c>
      <c r="AU126" s="258" t="s">
        <v>77</v>
      </c>
      <c r="AY126" s="200" t="s">
        <v>155</v>
      </c>
      <c r="BE126" s="259">
        <f>IF(N126="základní",J126,0)</f>
        <v>0</v>
      </c>
      <c r="BF126" s="259">
        <f>IF(N126="snížená",J126,0)</f>
        <v>0</v>
      </c>
      <c r="BG126" s="259">
        <f>IF(N126="zákl. přenesená",J126,0)</f>
        <v>0</v>
      </c>
      <c r="BH126" s="259">
        <f>IF(N126="sníž. přenesená",J126,0)</f>
        <v>0</v>
      </c>
      <c r="BI126" s="259">
        <f>IF(N126="nulová",J126,0)</f>
        <v>0</v>
      </c>
      <c r="BJ126" s="200" t="s">
        <v>75</v>
      </c>
      <c r="BK126" s="259">
        <f>ROUND(I126*H126,2)</f>
        <v>0</v>
      </c>
      <c r="BL126" s="200" t="s">
        <v>273</v>
      </c>
      <c r="BM126" s="258" t="s">
        <v>393</v>
      </c>
    </row>
    <row r="127" spans="2:65" s="204" customFormat="1" ht="29.25" x14ac:dyDescent="0.2">
      <c r="B127" s="203"/>
      <c r="D127" s="64" t="s">
        <v>164</v>
      </c>
      <c r="F127" s="65" t="s">
        <v>2446</v>
      </c>
      <c r="I127" s="197"/>
      <c r="L127" s="203"/>
      <c r="M127" s="260"/>
      <c r="N127" s="276"/>
      <c r="O127" s="276"/>
      <c r="P127" s="276"/>
      <c r="Q127" s="276"/>
      <c r="R127" s="276"/>
      <c r="S127" s="276"/>
      <c r="T127" s="213"/>
      <c r="AT127" s="200" t="s">
        <v>164</v>
      </c>
      <c r="AU127" s="200" t="s">
        <v>77</v>
      </c>
    </row>
    <row r="128" spans="2:65" s="204" customFormat="1" x14ac:dyDescent="0.2">
      <c r="B128" s="203"/>
      <c r="D128" s="66" t="s">
        <v>166</v>
      </c>
      <c r="F128" s="67" t="s">
        <v>2447</v>
      </c>
      <c r="I128" s="197"/>
      <c r="L128" s="203"/>
      <c r="M128" s="260"/>
      <c r="N128" s="276"/>
      <c r="O128" s="276"/>
      <c r="P128" s="276"/>
      <c r="Q128" s="276"/>
      <c r="R128" s="276"/>
      <c r="S128" s="276"/>
      <c r="T128" s="213"/>
      <c r="AT128" s="200" t="s">
        <v>166</v>
      </c>
      <c r="AU128" s="200" t="s">
        <v>77</v>
      </c>
    </row>
    <row r="129" spans="2:65" s="204" customFormat="1" ht="21.75" customHeight="1" x14ac:dyDescent="0.2">
      <c r="B129" s="203"/>
      <c r="C129" s="91" t="s">
        <v>599</v>
      </c>
      <c r="D129" s="91" t="s">
        <v>487</v>
      </c>
      <c r="E129" s="92" t="s">
        <v>2448</v>
      </c>
      <c r="F129" s="93" t="s">
        <v>2449</v>
      </c>
      <c r="G129" s="94" t="s">
        <v>322</v>
      </c>
      <c r="H129" s="95">
        <v>80</v>
      </c>
      <c r="I129" s="96"/>
      <c r="J129" s="95">
        <f>ROUND(I129*H129,2)</f>
        <v>0</v>
      </c>
      <c r="K129" s="93" t="s">
        <v>161</v>
      </c>
      <c r="L129" s="261"/>
      <c r="M129" s="262" t="s">
        <v>18</v>
      </c>
      <c r="N129" s="280" t="s">
        <v>38</v>
      </c>
      <c r="O129" s="276"/>
      <c r="P129" s="277">
        <f>O129*H129</f>
        <v>0</v>
      </c>
      <c r="Q129" s="277">
        <v>0</v>
      </c>
      <c r="R129" s="277">
        <f>Q129*H129</f>
        <v>0</v>
      </c>
      <c r="S129" s="277">
        <v>0</v>
      </c>
      <c r="T129" s="63">
        <f>S129*H129</f>
        <v>0</v>
      </c>
      <c r="AR129" s="258" t="s">
        <v>413</v>
      </c>
      <c r="AT129" s="258" t="s">
        <v>487</v>
      </c>
      <c r="AU129" s="258" t="s">
        <v>77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273</v>
      </c>
      <c r="BM129" s="258" t="s">
        <v>413</v>
      </c>
    </row>
    <row r="130" spans="2:65" s="204" customFormat="1" x14ac:dyDescent="0.2">
      <c r="B130" s="203"/>
      <c r="D130" s="64" t="s">
        <v>164</v>
      </c>
      <c r="F130" s="65" t="s">
        <v>2449</v>
      </c>
      <c r="I130" s="197"/>
      <c r="L130" s="203"/>
      <c r="M130" s="260"/>
      <c r="N130" s="276"/>
      <c r="O130" s="276"/>
      <c r="P130" s="276"/>
      <c r="Q130" s="276"/>
      <c r="R130" s="276"/>
      <c r="S130" s="276"/>
      <c r="T130" s="213"/>
      <c r="AT130" s="200" t="s">
        <v>164</v>
      </c>
      <c r="AU130" s="200" t="s">
        <v>77</v>
      </c>
    </row>
    <row r="131" spans="2:65" s="204" customFormat="1" ht="44.25" customHeight="1" x14ac:dyDescent="0.2">
      <c r="B131" s="203"/>
      <c r="C131" s="57" t="s">
        <v>690</v>
      </c>
      <c r="D131" s="57" t="s">
        <v>157</v>
      </c>
      <c r="E131" s="58" t="s">
        <v>2450</v>
      </c>
      <c r="F131" s="59" t="s">
        <v>2451</v>
      </c>
      <c r="G131" s="60" t="s">
        <v>322</v>
      </c>
      <c r="H131" s="61">
        <v>96</v>
      </c>
      <c r="I131" s="62"/>
      <c r="J131" s="61">
        <f>ROUND(I131*H131,2)</f>
        <v>0</v>
      </c>
      <c r="K131" s="59" t="s">
        <v>161</v>
      </c>
      <c r="L131" s="203"/>
      <c r="M131" s="255" t="s">
        <v>18</v>
      </c>
      <c r="N131" s="275" t="s">
        <v>38</v>
      </c>
      <c r="O131" s="276"/>
      <c r="P131" s="277">
        <f>O131*H131</f>
        <v>0</v>
      </c>
      <c r="Q131" s="277">
        <v>0</v>
      </c>
      <c r="R131" s="277">
        <f>Q131*H131</f>
        <v>0</v>
      </c>
      <c r="S131" s="277">
        <v>0</v>
      </c>
      <c r="T131" s="63">
        <f>S131*H131</f>
        <v>0</v>
      </c>
      <c r="AR131" s="258" t="s">
        <v>273</v>
      </c>
      <c r="AT131" s="258" t="s">
        <v>157</v>
      </c>
      <c r="AU131" s="258" t="s">
        <v>77</v>
      </c>
      <c r="AY131" s="200" t="s">
        <v>155</v>
      </c>
      <c r="BE131" s="259">
        <f>IF(N131="základní",J131,0)</f>
        <v>0</v>
      </c>
      <c r="BF131" s="259">
        <f>IF(N131="snížená",J131,0)</f>
        <v>0</v>
      </c>
      <c r="BG131" s="259">
        <f>IF(N131="zákl. přenesená",J131,0)</f>
        <v>0</v>
      </c>
      <c r="BH131" s="259">
        <f>IF(N131="sníž. přenesená",J131,0)</f>
        <v>0</v>
      </c>
      <c r="BI131" s="259">
        <f>IF(N131="nulová",J131,0)</f>
        <v>0</v>
      </c>
      <c r="BJ131" s="200" t="s">
        <v>75</v>
      </c>
      <c r="BK131" s="259">
        <f>ROUND(I131*H131,2)</f>
        <v>0</v>
      </c>
      <c r="BL131" s="200" t="s">
        <v>273</v>
      </c>
      <c r="BM131" s="258" t="s">
        <v>431</v>
      </c>
    </row>
    <row r="132" spans="2:65" s="204" customFormat="1" ht="29.25" x14ac:dyDescent="0.2">
      <c r="B132" s="203"/>
      <c r="D132" s="64" t="s">
        <v>164</v>
      </c>
      <c r="F132" s="65" t="s">
        <v>2451</v>
      </c>
      <c r="I132" s="197"/>
      <c r="L132" s="203"/>
      <c r="M132" s="260"/>
      <c r="N132" s="276"/>
      <c r="O132" s="276"/>
      <c r="P132" s="276"/>
      <c r="Q132" s="276"/>
      <c r="R132" s="276"/>
      <c r="S132" s="276"/>
      <c r="T132" s="213"/>
      <c r="AT132" s="200" t="s">
        <v>164</v>
      </c>
      <c r="AU132" s="200" t="s">
        <v>77</v>
      </c>
    </row>
    <row r="133" spans="2:65" s="204" customFormat="1" x14ac:dyDescent="0.2">
      <c r="B133" s="203"/>
      <c r="D133" s="66" t="s">
        <v>166</v>
      </c>
      <c r="F133" s="67" t="s">
        <v>2452</v>
      </c>
      <c r="I133" s="197"/>
      <c r="L133" s="203"/>
      <c r="M133" s="260"/>
      <c r="N133" s="276"/>
      <c r="O133" s="276"/>
      <c r="P133" s="276"/>
      <c r="Q133" s="276"/>
      <c r="R133" s="276"/>
      <c r="S133" s="276"/>
      <c r="T133" s="213"/>
      <c r="AT133" s="200" t="s">
        <v>166</v>
      </c>
      <c r="AU133" s="200" t="s">
        <v>77</v>
      </c>
    </row>
    <row r="134" spans="2:65" s="204" customFormat="1" ht="16.5" customHeight="1" x14ac:dyDescent="0.2">
      <c r="B134" s="203"/>
      <c r="C134" s="91" t="s">
        <v>697</v>
      </c>
      <c r="D134" s="91" t="s">
        <v>487</v>
      </c>
      <c r="E134" s="92" t="s">
        <v>2453</v>
      </c>
      <c r="F134" s="93" t="s">
        <v>2454</v>
      </c>
      <c r="G134" s="94" t="s">
        <v>322</v>
      </c>
      <c r="H134" s="95">
        <v>96</v>
      </c>
      <c r="I134" s="96"/>
      <c r="J134" s="95">
        <f>ROUND(I134*H134,2)</f>
        <v>0</v>
      </c>
      <c r="K134" s="93" t="s">
        <v>18</v>
      </c>
      <c r="L134" s="261"/>
      <c r="M134" s="262" t="s">
        <v>18</v>
      </c>
      <c r="N134" s="280" t="s">
        <v>38</v>
      </c>
      <c r="O134" s="276"/>
      <c r="P134" s="277">
        <f>O134*H134</f>
        <v>0</v>
      </c>
      <c r="Q134" s="277">
        <v>0</v>
      </c>
      <c r="R134" s="277">
        <f>Q134*H134</f>
        <v>0</v>
      </c>
      <c r="S134" s="277">
        <v>0</v>
      </c>
      <c r="T134" s="63">
        <f>S134*H134</f>
        <v>0</v>
      </c>
      <c r="AR134" s="258" t="s">
        <v>413</v>
      </c>
      <c r="AT134" s="258" t="s">
        <v>487</v>
      </c>
      <c r="AU134" s="258" t="s">
        <v>77</v>
      </c>
      <c r="AY134" s="200" t="s">
        <v>155</v>
      </c>
      <c r="BE134" s="259">
        <f>IF(N134="základní",J134,0)</f>
        <v>0</v>
      </c>
      <c r="BF134" s="259">
        <f>IF(N134="snížená",J134,0)</f>
        <v>0</v>
      </c>
      <c r="BG134" s="259">
        <f>IF(N134="zákl. přenesená",J134,0)</f>
        <v>0</v>
      </c>
      <c r="BH134" s="259">
        <f>IF(N134="sníž. přenesená",J134,0)</f>
        <v>0</v>
      </c>
      <c r="BI134" s="259">
        <f>IF(N134="nulová",J134,0)</f>
        <v>0</v>
      </c>
      <c r="BJ134" s="200" t="s">
        <v>75</v>
      </c>
      <c r="BK134" s="259">
        <f>ROUND(I134*H134,2)</f>
        <v>0</v>
      </c>
      <c r="BL134" s="200" t="s">
        <v>273</v>
      </c>
      <c r="BM134" s="258" t="s">
        <v>445</v>
      </c>
    </row>
    <row r="135" spans="2:65" s="204" customFormat="1" x14ac:dyDescent="0.2">
      <c r="B135" s="203"/>
      <c r="D135" s="64" t="s">
        <v>164</v>
      </c>
      <c r="F135" s="65" t="s">
        <v>2454</v>
      </c>
      <c r="I135" s="197"/>
      <c r="L135" s="203"/>
      <c r="M135" s="260"/>
      <c r="N135" s="276"/>
      <c r="O135" s="276"/>
      <c r="P135" s="276"/>
      <c r="Q135" s="276"/>
      <c r="R135" s="276"/>
      <c r="S135" s="276"/>
      <c r="T135" s="213"/>
      <c r="AT135" s="200" t="s">
        <v>164</v>
      </c>
      <c r="AU135" s="200" t="s">
        <v>77</v>
      </c>
    </row>
    <row r="136" spans="2:65" s="204" customFormat="1" ht="16.5" customHeight="1" x14ac:dyDescent="0.2">
      <c r="B136" s="203"/>
      <c r="C136" s="91" t="s">
        <v>708</v>
      </c>
      <c r="D136" s="91" t="s">
        <v>487</v>
      </c>
      <c r="E136" s="92" t="s">
        <v>2455</v>
      </c>
      <c r="F136" s="93" t="s">
        <v>2456</v>
      </c>
      <c r="G136" s="94" t="s">
        <v>322</v>
      </c>
      <c r="H136" s="95">
        <v>48</v>
      </c>
      <c r="I136" s="96"/>
      <c r="J136" s="95">
        <f>ROUND(I136*H136,2)</f>
        <v>0</v>
      </c>
      <c r="K136" s="93" t="s">
        <v>18</v>
      </c>
      <c r="L136" s="261"/>
      <c r="M136" s="262" t="s">
        <v>18</v>
      </c>
      <c r="N136" s="280" t="s">
        <v>38</v>
      </c>
      <c r="O136" s="276"/>
      <c r="P136" s="277">
        <f>O136*H136</f>
        <v>0</v>
      </c>
      <c r="Q136" s="277">
        <v>0</v>
      </c>
      <c r="R136" s="277">
        <f>Q136*H136</f>
        <v>0</v>
      </c>
      <c r="S136" s="277">
        <v>0</v>
      </c>
      <c r="T136" s="63">
        <f>S136*H136</f>
        <v>0</v>
      </c>
      <c r="AR136" s="258" t="s">
        <v>413</v>
      </c>
      <c r="AT136" s="258" t="s">
        <v>487</v>
      </c>
      <c r="AU136" s="258" t="s">
        <v>77</v>
      </c>
      <c r="AY136" s="200" t="s">
        <v>155</v>
      </c>
      <c r="BE136" s="259">
        <f>IF(N136="základní",J136,0)</f>
        <v>0</v>
      </c>
      <c r="BF136" s="259">
        <f>IF(N136="snížená",J136,0)</f>
        <v>0</v>
      </c>
      <c r="BG136" s="259">
        <f>IF(N136="zákl. přenesená",J136,0)</f>
        <v>0</v>
      </c>
      <c r="BH136" s="259">
        <f>IF(N136="sníž. přenesená",J136,0)</f>
        <v>0</v>
      </c>
      <c r="BI136" s="259">
        <f>IF(N136="nulová",J136,0)</f>
        <v>0</v>
      </c>
      <c r="BJ136" s="200" t="s">
        <v>75</v>
      </c>
      <c r="BK136" s="259">
        <f>ROUND(I136*H136,2)</f>
        <v>0</v>
      </c>
      <c r="BL136" s="200" t="s">
        <v>273</v>
      </c>
      <c r="BM136" s="258" t="s">
        <v>464</v>
      </c>
    </row>
    <row r="137" spans="2:65" s="204" customFormat="1" x14ac:dyDescent="0.2">
      <c r="B137" s="203"/>
      <c r="D137" s="64" t="s">
        <v>164</v>
      </c>
      <c r="F137" s="65" t="s">
        <v>2456</v>
      </c>
      <c r="I137" s="197"/>
      <c r="L137" s="203"/>
      <c r="M137" s="260"/>
      <c r="N137" s="276"/>
      <c r="O137" s="276"/>
      <c r="P137" s="276"/>
      <c r="Q137" s="276"/>
      <c r="R137" s="276"/>
      <c r="S137" s="276"/>
      <c r="T137" s="213"/>
      <c r="AT137" s="200" t="s">
        <v>164</v>
      </c>
      <c r="AU137" s="200" t="s">
        <v>77</v>
      </c>
    </row>
    <row r="138" spans="2:65" s="204" customFormat="1" ht="49.15" customHeight="1" x14ac:dyDescent="0.2">
      <c r="B138" s="203"/>
      <c r="C138" s="57" t="s">
        <v>604</v>
      </c>
      <c r="D138" s="57" t="s">
        <v>157</v>
      </c>
      <c r="E138" s="58" t="s">
        <v>2457</v>
      </c>
      <c r="F138" s="59" t="s">
        <v>2458</v>
      </c>
      <c r="G138" s="60" t="s">
        <v>322</v>
      </c>
      <c r="H138" s="61">
        <v>50</v>
      </c>
      <c r="I138" s="62"/>
      <c r="J138" s="61">
        <f>ROUND(I138*H138,2)</f>
        <v>0</v>
      </c>
      <c r="K138" s="59" t="s">
        <v>161</v>
      </c>
      <c r="L138" s="203"/>
      <c r="M138" s="255" t="s">
        <v>18</v>
      </c>
      <c r="N138" s="275" t="s">
        <v>38</v>
      </c>
      <c r="O138" s="276"/>
      <c r="P138" s="277">
        <f>O138*H138</f>
        <v>0</v>
      </c>
      <c r="Q138" s="277">
        <v>0</v>
      </c>
      <c r="R138" s="277">
        <f>Q138*H138</f>
        <v>0</v>
      </c>
      <c r="S138" s="277">
        <v>0</v>
      </c>
      <c r="T138" s="63">
        <f>S138*H138</f>
        <v>0</v>
      </c>
      <c r="AR138" s="258" t="s">
        <v>273</v>
      </c>
      <c r="AT138" s="258" t="s">
        <v>157</v>
      </c>
      <c r="AU138" s="258" t="s">
        <v>77</v>
      </c>
      <c r="AY138" s="200" t="s">
        <v>155</v>
      </c>
      <c r="BE138" s="259">
        <f>IF(N138="základní",J138,0)</f>
        <v>0</v>
      </c>
      <c r="BF138" s="259">
        <f>IF(N138="snížená",J138,0)</f>
        <v>0</v>
      </c>
      <c r="BG138" s="259">
        <f>IF(N138="zákl. přenesená",J138,0)</f>
        <v>0</v>
      </c>
      <c r="BH138" s="259">
        <f>IF(N138="sníž. přenesená",J138,0)</f>
        <v>0</v>
      </c>
      <c r="BI138" s="259">
        <f>IF(N138="nulová",J138,0)</f>
        <v>0</v>
      </c>
      <c r="BJ138" s="200" t="s">
        <v>75</v>
      </c>
      <c r="BK138" s="259">
        <f>ROUND(I138*H138,2)</f>
        <v>0</v>
      </c>
      <c r="BL138" s="200" t="s">
        <v>273</v>
      </c>
      <c r="BM138" s="258" t="s">
        <v>478</v>
      </c>
    </row>
    <row r="139" spans="2:65" s="204" customFormat="1" ht="29.25" x14ac:dyDescent="0.2">
      <c r="B139" s="203"/>
      <c r="D139" s="64" t="s">
        <v>164</v>
      </c>
      <c r="F139" s="65" t="s">
        <v>2458</v>
      </c>
      <c r="I139" s="197"/>
      <c r="L139" s="203"/>
      <c r="M139" s="260"/>
      <c r="N139" s="276"/>
      <c r="O139" s="276"/>
      <c r="P139" s="276"/>
      <c r="Q139" s="276"/>
      <c r="R139" s="276"/>
      <c r="S139" s="276"/>
      <c r="T139" s="213"/>
      <c r="AT139" s="200" t="s">
        <v>164</v>
      </c>
      <c r="AU139" s="200" t="s">
        <v>77</v>
      </c>
    </row>
    <row r="140" spans="2:65" s="204" customFormat="1" x14ac:dyDescent="0.2">
      <c r="B140" s="203"/>
      <c r="D140" s="66" t="s">
        <v>166</v>
      </c>
      <c r="F140" s="67" t="s">
        <v>2459</v>
      </c>
      <c r="I140" s="197"/>
      <c r="L140" s="203"/>
      <c r="M140" s="260"/>
      <c r="N140" s="276"/>
      <c r="O140" s="276"/>
      <c r="P140" s="276"/>
      <c r="Q140" s="276"/>
      <c r="R140" s="276"/>
      <c r="S140" s="276"/>
      <c r="T140" s="213"/>
      <c r="AT140" s="200" t="s">
        <v>166</v>
      </c>
      <c r="AU140" s="200" t="s">
        <v>77</v>
      </c>
    </row>
    <row r="141" spans="2:65" s="204" customFormat="1" ht="24.2" customHeight="1" x14ac:dyDescent="0.2">
      <c r="B141" s="203"/>
      <c r="C141" s="91" t="s">
        <v>611</v>
      </c>
      <c r="D141" s="91" t="s">
        <v>487</v>
      </c>
      <c r="E141" s="92" t="s">
        <v>2460</v>
      </c>
      <c r="F141" s="93" t="s">
        <v>2461</v>
      </c>
      <c r="G141" s="94" t="s">
        <v>322</v>
      </c>
      <c r="H141" s="95">
        <v>50</v>
      </c>
      <c r="I141" s="96"/>
      <c r="J141" s="95">
        <f>ROUND(I141*H141,2)</f>
        <v>0</v>
      </c>
      <c r="K141" s="93" t="s">
        <v>161</v>
      </c>
      <c r="L141" s="261"/>
      <c r="M141" s="262" t="s">
        <v>18</v>
      </c>
      <c r="N141" s="280" t="s">
        <v>38</v>
      </c>
      <c r="O141" s="276"/>
      <c r="P141" s="277">
        <f>O141*H141</f>
        <v>0</v>
      </c>
      <c r="Q141" s="277">
        <v>0</v>
      </c>
      <c r="R141" s="277">
        <f>Q141*H141</f>
        <v>0</v>
      </c>
      <c r="S141" s="277">
        <v>0</v>
      </c>
      <c r="T141" s="63">
        <f>S141*H141</f>
        <v>0</v>
      </c>
      <c r="AR141" s="258" t="s">
        <v>413</v>
      </c>
      <c r="AT141" s="258" t="s">
        <v>487</v>
      </c>
      <c r="AU141" s="258" t="s">
        <v>77</v>
      </c>
      <c r="AY141" s="200" t="s">
        <v>155</v>
      </c>
      <c r="BE141" s="259">
        <f>IF(N141="základní",J141,0)</f>
        <v>0</v>
      </c>
      <c r="BF141" s="259">
        <f>IF(N141="snížená",J141,0)</f>
        <v>0</v>
      </c>
      <c r="BG141" s="259">
        <f>IF(N141="zákl. přenesená",J141,0)</f>
        <v>0</v>
      </c>
      <c r="BH141" s="259">
        <f>IF(N141="sníž. přenesená",J141,0)</f>
        <v>0</v>
      </c>
      <c r="BI141" s="259">
        <f>IF(N141="nulová",J141,0)</f>
        <v>0</v>
      </c>
      <c r="BJ141" s="200" t="s">
        <v>75</v>
      </c>
      <c r="BK141" s="259">
        <f>ROUND(I141*H141,2)</f>
        <v>0</v>
      </c>
      <c r="BL141" s="200" t="s">
        <v>273</v>
      </c>
      <c r="BM141" s="258" t="s">
        <v>491</v>
      </c>
    </row>
    <row r="142" spans="2:65" s="204" customFormat="1" ht="19.5" x14ac:dyDescent="0.2">
      <c r="B142" s="203"/>
      <c r="D142" s="64" t="s">
        <v>164</v>
      </c>
      <c r="F142" s="65" t="s">
        <v>2461</v>
      </c>
      <c r="I142" s="197"/>
      <c r="L142" s="203"/>
      <c r="M142" s="260"/>
      <c r="N142" s="276"/>
      <c r="O142" s="276"/>
      <c r="P142" s="276"/>
      <c r="Q142" s="276"/>
      <c r="R142" s="276"/>
      <c r="S142" s="276"/>
      <c r="T142" s="213"/>
      <c r="AT142" s="200" t="s">
        <v>164</v>
      </c>
      <c r="AU142" s="200" t="s">
        <v>77</v>
      </c>
    </row>
    <row r="143" spans="2:65" s="204" customFormat="1" ht="62.65" customHeight="1" x14ac:dyDescent="0.2">
      <c r="B143" s="203"/>
      <c r="C143" s="57" t="s">
        <v>619</v>
      </c>
      <c r="D143" s="57" t="s">
        <v>157</v>
      </c>
      <c r="E143" s="58" t="s">
        <v>2462</v>
      </c>
      <c r="F143" s="59" t="s">
        <v>2463</v>
      </c>
      <c r="G143" s="60" t="s">
        <v>322</v>
      </c>
      <c r="H143" s="61">
        <v>18</v>
      </c>
      <c r="I143" s="62"/>
      <c r="J143" s="61">
        <f>ROUND(I143*H143,2)</f>
        <v>0</v>
      </c>
      <c r="K143" s="59" t="s">
        <v>161</v>
      </c>
      <c r="L143" s="203"/>
      <c r="M143" s="255" t="s">
        <v>18</v>
      </c>
      <c r="N143" s="275" t="s">
        <v>38</v>
      </c>
      <c r="O143" s="276"/>
      <c r="P143" s="277">
        <f>O143*H143</f>
        <v>0</v>
      </c>
      <c r="Q143" s="277">
        <v>0</v>
      </c>
      <c r="R143" s="277">
        <f>Q143*H143</f>
        <v>0</v>
      </c>
      <c r="S143" s="277">
        <v>0</v>
      </c>
      <c r="T143" s="63">
        <f>S143*H143</f>
        <v>0</v>
      </c>
      <c r="AR143" s="258" t="s">
        <v>273</v>
      </c>
      <c r="AT143" s="258" t="s">
        <v>157</v>
      </c>
      <c r="AU143" s="258" t="s">
        <v>77</v>
      </c>
      <c r="AY143" s="200" t="s">
        <v>155</v>
      </c>
      <c r="BE143" s="259">
        <f>IF(N143="základní",J143,0)</f>
        <v>0</v>
      </c>
      <c r="BF143" s="259">
        <f>IF(N143="snížená",J143,0)</f>
        <v>0</v>
      </c>
      <c r="BG143" s="259">
        <f>IF(N143="zákl. přenesená",J143,0)</f>
        <v>0</v>
      </c>
      <c r="BH143" s="259">
        <f>IF(N143="sníž. přenesená",J143,0)</f>
        <v>0</v>
      </c>
      <c r="BI143" s="259">
        <f>IF(N143="nulová",J143,0)</f>
        <v>0</v>
      </c>
      <c r="BJ143" s="200" t="s">
        <v>75</v>
      </c>
      <c r="BK143" s="259">
        <f>ROUND(I143*H143,2)</f>
        <v>0</v>
      </c>
      <c r="BL143" s="200" t="s">
        <v>273</v>
      </c>
      <c r="BM143" s="258" t="s">
        <v>512</v>
      </c>
    </row>
    <row r="144" spans="2:65" s="204" customFormat="1" ht="39" x14ac:dyDescent="0.2">
      <c r="B144" s="203"/>
      <c r="D144" s="64" t="s">
        <v>164</v>
      </c>
      <c r="F144" s="65" t="s">
        <v>2463</v>
      </c>
      <c r="I144" s="197"/>
      <c r="L144" s="203"/>
      <c r="M144" s="260"/>
      <c r="N144" s="276"/>
      <c r="O144" s="276"/>
      <c r="P144" s="276"/>
      <c r="Q144" s="276"/>
      <c r="R144" s="276"/>
      <c r="S144" s="276"/>
      <c r="T144" s="213"/>
      <c r="AT144" s="200" t="s">
        <v>164</v>
      </c>
      <c r="AU144" s="200" t="s">
        <v>77</v>
      </c>
    </row>
    <row r="145" spans="2:65" s="204" customFormat="1" x14ac:dyDescent="0.2">
      <c r="B145" s="203"/>
      <c r="D145" s="66" t="s">
        <v>166</v>
      </c>
      <c r="F145" s="67" t="s">
        <v>2464</v>
      </c>
      <c r="I145" s="197"/>
      <c r="L145" s="203"/>
      <c r="M145" s="260"/>
      <c r="N145" s="276"/>
      <c r="O145" s="276"/>
      <c r="P145" s="276"/>
      <c r="Q145" s="276"/>
      <c r="R145" s="276"/>
      <c r="S145" s="276"/>
      <c r="T145" s="213"/>
      <c r="AT145" s="200" t="s">
        <v>166</v>
      </c>
      <c r="AU145" s="200" t="s">
        <v>77</v>
      </c>
    </row>
    <row r="146" spans="2:65" s="204" customFormat="1" ht="24.2" customHeight="1" x14ac:dyDescent="0.2">
      <c r="B146" s="203"/>
      <c r="C146" s="91" t="s">
        <v>624</v>
      </c>
      <c r="D146" s="91" t="s">
        <v>487</v>
      </c>
      <c r="E146" s="92" t="s">
        <v>2465</v>
      </c>
      <c r="F146" s="93" t="s">
        <v>2466</v>
      </c>
      <c r="G146" s="94" t="s">
        <v>322</v>
      </c>
      <c r="H146" s="95">
        <v>18</v>
      </c>
      <c r="I146" s="96"/>
      <c r="J146" s="95">
        <f>ROUND(I146*H146,2)</f>
        <v>0</v>
      </c>
      <c r="K146" s="93" t="s">
        <v>161</v>
      </c>
      <c r="L146" s="261"/>
      <c r="M146" s="262" t="s">
        <v>18</v>
      </c>
      <c r="N146" s="280" t="s">
        <v>38</v>
      </c>
      <c r="O146" s="276"/>
      <c r="P146" s="277">
        <f>O146*H146</f>
        <v>0</v>
      </c>
      <c r="Q146" s="277">
        <v>0</v>
      </c>
      <c r="R146" s="277">
        <f>Q146*H146</f>
        <v>0</v>
      </c>
      <c r="S146" s="277">
        <v>0</v>
      </c>
      <c r="T146" s="63">
        <f>S146*H146</f>
        <v>0</v>
      </c>
      <c r="AR146" s="258" t="s">
        <v>413</v>
      </c>
      <c r="AT146" s="258" t="s">
        <v>487</v>
      </c>
      <c r="AU146" s="258" t="s">
        <v>77</v>
      </c>
      <c r="AY146" s="200" t="s">
        <v>155</v>
      </c>
      <c r="BE146" s="259">
        <f>IF(N146="základní",J146,0)</f>
        <v>0</v>
      </c>
      <c r="BF146" s="259">
        <f>IF(N146="snížená",J146,0)</f>
        <v>0</v>
      </c>
      <c r="BG146" s="259">
        <f>IF(N146="zákl. přenesená",J146,0)</f>
        <v>0</v>
      </c>
      <c r="BH146" s="259">
        <f>IF(N146="sníž. přenesená",J146,0)</f>
        <v>0</v>
      </c>
      <c r="BI146" s="259">
        <f>IF(N146="nulová",J146,0)</f>
        <v>0</v>
      </c>
      <c r="BJ146" s="200" t="s">
        <v>75</v>
      </c>
      <c r="BK146" s="259">
        <f>ROUND(I146*H146,2)</f>
        <v>0</v>
      </c>
      <c r="BL146" s="200" t="s">
        <v>273</v>
      </c>
      <c r="BM146" s="258" t="s">
        <v>524</v>
      </c>
    </row>
    <row r="147" spans="2:65" s="204" customFormat="1" ht="19.5" x14ac:dyDescent="0.2">
      <c r="B147" s="203"/>
      <c r="D147" s="64" t="s">
        <v>164</v>
      </c>
      <c r="F147" s="65" t="s">
        <v>2466</v>
      </c>
      <c r="I147" s="197"/>
      <c r="L147" s="203"/>
      <c r="M147" s="260"/>
      <c r="N147" s="276"/>
      <c r="O147" s="276"/>
      <c r="P147" s="276"/>
      <c r="Q147" s="276"/>
      <c r="R147" s="276"/>
      <c r="S147" s="276"/>
      <c r="T147" s="213"/>
      <c r="AT147" s="200" t="s">
        <v>164</v>
      </c>
      <c r="AU147" s="200" t="s">
        <v>77</v>
      </c>
    </row>
    <row r="148" spans="2:65" s="204" customFormat="1" ht="24.2" customHeight="1" x14ac:dyDescent="0.2">
      <c r="B148" s="203"/>
      <c r="C148" s="91" t="s">
        <v>632</v>
      </c>
      <c r="D148" s="91" t="s">
        <v>487</v>
      </c>
      <c r="E148" s="92" t="s">
        <v>2467</v>
      </c>
      <c r="F148" s="93" t="s">
        <v>2468</v>
      </c>
      <c r="G148" s="94" t="s">
        <v>322</v>
      </c>
      <c r="H148" s="95">
        <v>18</v>
      </c>
      <c r="I148" s="96"/>
      <c r="J148" s="95">
        <f>ROUND(I148*H148,2)</f>
        <v>0</v>
      </c>
      <c r="K148" s="93" t="s">
        <v>161</v>
      </c>
      <c r="L148" s="261"/>
      <c r="M148" s="262" t="s">
        <v>18</v>
      </c>
      <c r="N148" s="280" t="s">
        <v>38</v>
      </c>
      <c r="O148" s="276"/>
      <c r="P148" s="277">
        <f>O148*H148</f>
        <v>0</v>
      </c>
      <c r="Q148" s="277">
        <v>0</v>
      </c>
      <c r="R148" s="277">
        <f>Q148*H148</f>
        <v>0</v>
      </c>
      <c r="S148" s="277">
        <v>0</v>
      </c>
      <c r="T148" s="63">
        <f>S148*H148</f>
        <v>0</v>
      </c>
      <c r="AR148" s="258" t="s">
        <v>413</v>
      </c>
      <c r="AT148" s="258" t="s">
        <v>487</v>
      </c>
      <c r="AU148" s="258" t="s">
        <v>77</v>
      </c>
      <c r="AY148" s="200" t="s">
        <v>155</v>
      </c>
      <c r="BE148" s="259">
        <f>IF(N148="základní",J148,0)</f>
        <v>0</v>
      </c>
      <c r="BF148" s="259">
        <f>IF(N148="snížená",J148,0)</f>
        <v>0</v>
      </c>
      <c r="BG148" s="259">
        <f>IF(N148="zákl. přenesená",J148,0)</f>
        <v>0</v>
      </c>
      <c r="BH148" s="259">
        <f>IF(N148="sníž. přenesená",J148,0)</f>
        <v>0</v>
      </c>
      <c r="BI148" s="259">
        <f>IF(N148="nulová",J148,0)</f>
        <v>0</v>
      </c>
      <c r="BJ148" s="200" t="s">
        <v>75</v>
      </c>
      <c r="BK148" s="259">
        <f>ROUND(I148*H148,2)</f>
        <v>0</v>
      </c>
      <c r="BL148" s="200" t="s">
        <v>273</v>
      </c>
      <c r="BM148" s="258" t="s">
        <v>537</v>
      </c>
    </row>
    <row r="149" spans="2:65" s="204" customFormat="1" ht="19.5" x14ac:dyDescent="0.2">
      <c r="B149" s="203"/>
      <c r="D149" s="64" t="s">
        <v>164</v>
      </c>
      <c r="F149" s="65" t="s">
        <v>2468</v>
      </c>
      <c r="I149" s="197"/>
      <c r="L149" s="203"/>
      <c r="M149" s="260"/>
      <c r="N149" s="276"/>
      <c r="O149" s="276"/>
      <c r="P149" s="276"/>
      <c r="Q149" s="276"/>
      <c r="R149" s="276"/>
      <c r="S149" s="276"/>
      <c r="T149" s="213"/>
      <c r="AT149" s="200" t="s">
        <v>164</v>
      </c>
      <c r="AU149" s="200" t="s">
        <v>77</v>
      </c>
    </row>
    <row r="150" spans="2:65" s="204" customFormat="1" ht="33" customHeight="1" x14ac:dyDescent="0.2">
      <c r="B150" s="203"/>
      <c r="C150" s="57" t="s">
        <v>838</v>
      </c>
      <c r="D150" s="57" t="s">
        <v>157</v>
      </c>
      <c r="E150" s="58" t="s">
        <v>2469</v>
      </c>
      <c r="F150" s="59" t="s">
        <v>2470</v>
      </c>
      <c r="G150" s="60" t="s">
        <v>257</v>
      </c>
      <c r="H150" s="61">
        <v>6</v>
      </c>
      <c r="I150" s="62"/>
      <c r="J150" s="61">
        <f>ROUND(I150*H150,2)</f>
        <v>0</v>
      </c>
      <c r="K150" s="59" t="s">
        <v>161</v>
      </c>
      <c r="L150" s="203"/>
      <c r="M150" s="255" t="s">
        <v>18</v>
      </c>
      <c r="N150" s="275" t="s">
        <v>38</v>
      </c>
      <c r="O150" s="276"/>
      <c r="P150" s="277">
        <f>O150*H150</f>
        <v>0</v>
      </c>
      <c r="Q150" s="277">
        <v>0</v>
      </c>
      <c r="R150" s="277">
        <f>Q150*H150</f>
        <v>0</v>
      </c>
      <c r="S150" s="277">
        <v>0</v>
      </c>
      <c r="T150" s="63">
        <f>S150*H150</f>
        <v>0</v>
      </c>
      <c r="AR150" s="258" t="s">
        <v>273</v>
      </c>
      <c r="AT150" s="258" t="s">
        <v>157</v>
      </c>
      <c r="AU150" s="258" t="s">
        <v>77</v>
      </c>
      <c r="AY150" s="200" t="s">
        <v>155</v>
      </c>
      <c r="BE150" s="259">
        <f>IF(N150="základní",J150,0)</f>
        <v>0</v>
      </c>
      <c r="BF150" s="259">
        <f>IF(N150="snížená",J150,0)</f>
        <v>0</v>
      </c>
      <c r="BG150" s="259">
        <f>IF(N150="zákl. přenesená",J150,0)</f>
        <v>0</v>
      </c>
      <c r="BH150" s="259">
        <f>IF(N150="sníž. přenesená",J150,0)</f>
        <v>0</v>
      </c>
      <c r="BI150" s="259">
        <f>IF(N150="nulová",J150,0)</f>
        <v>0</v>
      </c>
      <c r="BJ150" s="200" t="s">
        <v>75</v>
      </c>
      <c r="BK150" s="259">
        <f>ROUND(I150*H150,2)</f>
        <v>0</v>
      </c>
      <c r="BL150" s="200" t="s">
        <v>273</v>
      </c>
      <c r="BM150" s="258" t="s">
        <v>555</v>
      </c>
    </row>
    <row r="151" spans="2:65" s="204" customFormat="1" ht="19.5" x14ac:dyDescent="0.2">
      <c r="B151" s="203"/>
      <c r="D151" s="64" t="s">
        <v>164</v>
      </c>
      <c r="F151" s="65" t="s">
        <v>2470</v>
      </c>
      <c r="I151" s="197"/>
      <c r="L151" s="203"/>
      <c r="M151" s="260"/>
      <c r="N151" s="276"/>
      <c r="O151" s="276"/>
      <c r="P151" s="276"/>
      <c r="Q151" s="276"/>
      <c r="R151" s="276"/>
      <c r="S151" s="276"/>
      <c r="T151" s="213"/>
      <c r="AT151" s="200" t="s">
        <v>164</v>
      </c>
      <c r="AU151" s="200" t="s">
        <v>77</v>
      </c>
    </row>
    <row r="152" spans="2:65" s="204" customFormat="1" x14ac:dyDescent="0.2">
      <c r="B152" s="203"/>
      <c r="D152" s="66" t="s">
        <v>166</v>
      </c>
      <c r="F152" s="67" t="s">
        <v>2471</v>
      </c>
      <c r="I152" s="197"/>
      <c r="L152" s="203"/>
      <c r="M152" s="260"/>
      <c r="N152" s="276"/>
      <c r="O152" s="276"/>
      <c r="P152" s="276"/>
      <c r="Q152" s="276"/>
      <c r="R152" s="276"/>
      <c r="S152" s="276"/>
      <c r="T152" s="213"/>
      <c r="AT152" s="200" t="s">
        <v>166</v>
      </c>
      <c r="AU152" s="200" t="s">
        <v>77</v>
      </c>
    </row>
    <row r="153" spans="2:65" s="204" customFormat="1" ht="16.5" customHeight="1" x14ac:dyDescent="0.2">
      <c r="B153" s="203"/>
      <c r="C153" s="91" t="s">
        <v>778</v>
      </c>
      <c r="D153" s="91" t="s">
        <v>487</v>
      </c>
      <c r="E153" s="92" t="s">
        <v>2472</v>
      </c>
      <c r="F153" s="93" t="s">
        <v>2473</v>
      </c>
      <c r="G153" s="94" t="s">
        <v>257</v>
      </c>
      <c r="H153" s="95">
        <v>6</v>
      </c>
      <c r="I153" s="96"/>
      <c r="J153" s="95">
        <f>ROUND(I153*H153,2)</f>
        <v>0</v>
      </c>
      <c r="K153" s="93" t="s">
        <v>18</v>
      </c>
      <c r="L153" s="261"/>
      <c r="M153" s="262" t="s">
        <v>18</v>
      </c>
      <c r="N153" s="280" t="s">
        <v>38</v>
      </c>
      <c r="O153" s="276"/>
      <c r="P153" s="277">
        <f>O153*H153</f>
        <v>0</v>
      </c>
      <c r="Q153" s="277">
        <v>0</v>
      </c>
      <c r="R153" s="277">
        <f>Q153*H153</f>
        <v>0</v>
      </c>
      <c r="S153" s="277">
        <v>0</v>
      </c>
      <c r="T153" s="63">
        <f>S153*H153</f>
        <v>0</v>
      </c>
      <c r="AR153" s="258" t="s">
        <v>413</v>
      </c>
      <c r="AT153" s="258" t="s">
        <v>487</v>
      </c>
      <c r="AU153" s="258" t="s">
        <v>77</v>
      </c>
      <c r="AY153" s="200" t="s">
        <v>155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200" t="s">
        <v>75</v>
      </c>
      <c r="BK153" s="259">
        <f>ROUND(I153*H153,2)</f>
        <v>0</v>
      </c>
      <c r="BL153" s="200" t="s">
        <v>273</v>
      </c>
      <c r="BM153" s="258" t="s">
        <v>567</v>
      </c>
    </row>
    <row r="154" spans="2:65" s="204" customFormat="1" x14ac:dyDescent="0.2">
      <c r="B154" s="203"/>
      <c r="D154" s="64" t="s">
        <v>164</v>
      </c>
      <c r="F154" s="65" t="s">
        <v>2473</v>
      </c>
      <c r="I154" s="197"/>
      <c r="L154" s="203"/>
      <c r="M154" s="260"/>
      <c r="N154" s="276"/>
      <c r="O154" s="276"/>
      <c r="P154" s="276"/>
      <c r="Q154" s="276"/>
      <c r="R154" s="276"/>
      <c r="S154" s="276"/>
      <c r="T154" s="213"/>
      <c r="AT154" s="200" t="s">
        <v>164</v>
      </c>
      <c r="AU154" s="200" t="s">
        <v>77</v>
      </c>
    </row>
    <row r="155" spans="2:65" s="204" customFormat="1" ht="37.9" customHeight="1" x14ac:dyDescent="0.2">
      <c r="B155" s="203"/>
      <c r="C155" s="57" t="s">
        <v>826</v>
      </c>
      <c r="D155" s="57" t="s">
        <v>157</v>
      </c>
      <c r="E155" s="58" t="s">
        <v>2474</v>
      </c>
      <c r="F155" s="59" t="s">
        <v>2475</v>
      </c>
      <c r="G155" s="60" t="s">
        <v>257</v>
      </c>
      <c r="H155" s="61">
        <v>20</v>
      </c>
      <c r="I155" s="62"/>
      <c r="J155" s="61">
        <f>ROUND(I155*H155,2)</f>
        <v>0</v>
      </c>
      <c r="K155" s="59" t="s">
        <v>161</v>
      </c>
      <c r="L155" s="203"/>
      <c r="M155" s="255" t="s">
        <v>18</v>
      </c>
      <c r="N155" s="275" t="s">
        <v>38</v>
      </c>
      <c r="O155" s="276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63">
        <f>S155*H155</f>
        <v>0</v>
      </c>
      <c r="AR155" s="258" t="s">
        <v>273</v>
      </c>
      <c r="AT155" s="258" t="s">
        <v>157</v>
      </c>
      <c r="AU155" s="258" t="s">
        <v>77</v>
      </c>
      <c r="AY155" s="200" t="s">
        <v>155</v>
      </c>
      <c r="BE155" s="259">
        <f>IF(N155="základní",J155,0)</f>
        <v>0</v>
      </c>
      <c r="BF155" s="259">
        <f>IF(N155="snížená",J155,0)</f>
        <v>0</v>
      </c>
      <c r="BG155" s="259">
        <f>IF(N155="zákl. přenesená",J155,0)</f>
        <v>0</v>
      </c>
      <c r="BH155" s="259">
        <f>IF(N155="sníž. přenesená",J155,0)</f>
        <v>0</v>
      </c>
      <c r="BI155" s="259">
        <f>IF(N155="nulová",J155,0)</f>
        <v>0</v>
      </c>
      <c r="BJ155" s="200" t="s">
        <v>75</v>
      </c>
      <c r="BK155" s="259">
        <f>ROUND(I155*H155,2)</f>
        <v>0</v>
      </c>
      <c r="BL155" s="200" t="s">
        <v>273</v>
      </c>
      <c r="BM155" s="258" t="s">
        <v>579</v>
      </c>
    </row>
    <row r="156" spans="2:65" s="204" customFormat="1" ht="19.5" x14ac:dyDescent="0.2">
      <c r="B156" s="203"/>
      <c r="D156" s="64" t="s">
        <v>164</v>
      </c>
      <c r="F156" s="65" t="s">
        <v>2475</v>
      </c>
      <c r="I156" s="197"/>
      <c r="L156" s="203"/>
      <c r="M156" s="260"/>
      <c r="N156" s="276"/>
      <c r="O156" s="276"/>
      <c r="P156" s="276"/>
      <c r="Q156" s="276"/>
      <c r="R156" s="276"/>
      <c r="S156" s="276"/>
      <c r="T156" s="213"/>
      <c r="AT156" s="200" t="s">
        <v>164</v>
      </c>
      <c r="AU156" s="200" t="s">
        <v>77</v>
      </c>
    </row>
    <row r="157" spans="2:65" s="204" customFormat="1" x14ac:dyDescent="0.2">
      <c r="B157" s="203"/>
      <c r="D157" s="66" t="s">
        <v>166</v>
      </c>
      <c r="F157" s="67" t="s">
        <v>2476</v>
      </c>
      <c r="I157" s="197"/>
      <c r="L157" s="203"/>
      <c r="M157" s="260"/>
      <c r="N157" s="276"/>
      <c r="O157" s="276"/>
      <c r="P157" s="276"/>
      <c r="Q157" s="276"/>
      <c r="R157" s="276"/>
      <c r="S157" s="276"/>
      <c r="T157" s="213"/>
      <c r="AT157" s="200" t="s">
        <v>166</v>
      </c>
      <c r="AU157" s="200" t="s">
        <v>77</v>
      </c>
    </row>
    <row r="158" spans="2:65" s="204" customFormat="1" ht="16.5" customHeight="1" x14ac:dyDescent="0.2">
      <c r="B158" s="203"/>
      <c r="C158" s="91" t="s">
        <v>768</v>
      </c>
      <c r="D158" s="91" t="s">
        <v>487</v>
      </c>
      <c r="E158" s="92" t="s">
        <v>2477</v>
      </c>
      <c r="F158" s="93" t="s">
        <v>2478</v>
      </c>
      <c r="G158" s="94" t="s">
        <v>257</v>
      </c>
      <c r="H158" s="95">
        <v>23</v>
      </c>
      <c r="I158" s="96"/>
      <c r="J158" s="95">
        <f>ROUND(I158*H158,2)</f>
        <v>0</v>
      </c>
      <c r="K158" s="93" t="s">
        <v>18</v>
      </c>
      <c r="L158" s="261"/>
      <c r="M158" s="262" t="s">
        <v>18</v>
      </c>
      <c r="N158" s="280" t="s">
        <v>38</v>
      </c>
      <c r="O158" s="276"/>
      <c r="P158" s="277">
        <f>O158*H158</f>
        <v>0</v>
      </c>
      <c r="Q158" s="277">
        <v>0</v>
      </c>
      <c r="R158" s="277">
        <f>Q158*H158</f>
        <v>0</v>
      </c>
      <c r="S158" s="277">
        <v>0</v>
      </c>
      <c r="T158" s="63">
        <f>S158*H158</f>
        <v>0</v>
      </c>
      <c r="AR158" s="258" t="s">
        <v>413</v>
      </c>
      <c r="AT158" s="258" t="s">
        <v>487</v>
      </c>
      <c r="AU158" s="258" t="s">
        <v>77</v>
      </c>
      <c r="AY158" s="200" t="s">
        <v>155</v>
      </c>
      <c r="BE158" s="259">
        <f>IF(N158="základní",J158,0)</f>
        <v>0</v>
      </c>
      <c r="BF158" s="259">
        <f>IF(N158="snížená",J158,0)</f>
        <v>0</v>
      </c>
      <c r="BG158" s="259">
        <f>IF(N158="zákl. přenesená",J158,0)</f>
        <v>0</v>
      </c>
      <c r="BH158" s="259">
        <f>IF(N158="sníž. přenesená",J158,0)</f>
        <v>0</v>
      </c>
      <c r="BI158" s="259">
        <f>IF(N158="nulová",J158,0)</f>
        <v>0</v>
      </c>
      <c r="BJ158" s="200" t="s">
        <v>75</v>
      </c>
      <c r="BK158" s="259">
        <f>ROUND(I158*H158,2)</f>
        <v>0</v>
      </c>
      <c r="BL158" s="200" t="s">
        <v>273</v>
      </c>
      <c r="BM158" s="258" t="s">
        <v>594</v>
      </c>
    </row>
    <row r="159" spans="2:65" s="204" customFormat="1" x14ac:dyDescent="0.2">
      <c r="B159" s="203"/>
      <c r="D159" s="64" t="s">
        <v>164</v>
      </c>
      <c r="F159" s="65" t="s">
        <v>2478</v>
      </c>
      <c r="I159" s="197"/>
      <c r="L159" s="203"/>
      <c r="M159" s="260"/>
      <c r="N159" s="276"/>
      <c r="O159" s="276"/>
      <c r="P159" s="276"/>
      <c r="Q159" s="276"/>
      <c r="R159" s="276"/>
      <c r="S159" s="276"/>
      <c r="T159" s="213"/>
      <c r="AT159" s="200" t="s">
        <v>164</v>
      </c>
      <c r="AU159" s="200" t="s">
        <v>77</v>
      </c>
    </row>
    <row r="160" spans="2:65" s="76" customFormat="1" x14ac:dyDescent="0.2">
      <c r="B160" s="75"/>
      <c r="D160" s="64" t="s">
        <v>168</v>
      </c>
      <c r="E160" s="77" t="s">
        <v>18</v>
      </c>
      <c r="F160" s="78" t="s">
        <v>2479</v>
      </c>
      <c r="H160" s="79">
        <v>23</v>
      </c>
      <c r="I160" s="80"/>
      <c r="L160" s="75"/>
      <c r="M160" s="81"/>
      <c r="N160" s="279"/>
      <c r="O160" s="279"/>
      <c r="P160" s="279"/>
      <c r="Q160" s="279"/>
      <c r="R160" s="279"/>
      <c r="S160" s="279"/>
      <c r="T160" s="82"/>
      <c r="AT160" s="77" t="s">
        <v>168</v>
      </c>
      <c r="AU160" s="77" t="s">
        <v>77</v>
      </c>
      <c r="AV160" s="76" t="s">
        <v>77</v>
      </c>
      <c r="AW160" s="76" t="s">
        <v>29</v>
      </c>
      <c r="AX160" s="76" t="s">
        <v>67</v>
      </c>
      <c r="AY160" s="77" t="s">
        <v>155</v>
      </c>
    </row>
    <row r="161" spans="2:65" s="84" customFormat="1" x14ac:dyDescent="0.2">
      <c r="B161" s="83"/>
      <c r="D161" s="64" t="s">
        <v>168</v>
      </c>
      <c r="E161" s="85" t="s">
        <v>18</v>
      </c>
      <c r="F161" s="86" t="s">
        <v>297</v>
      </c>
      <c r="H161" s="87">
        <v>23</v>
      </c>
      <c r="I161" s="88"/>
      <c r="L161" s="83"/>
      <c r="M161" s="89"/>
      <c r="N161" s="281"/>
      <c r="O161" s="281"/>
      <c r="P161" s="281"/>
      <c r="Q161" s="281"/>
      <c r="R161" s="281"/>
      <c r="S161" s="281"/>
      <c r="T161" s="90"/>
      <c r="AT161" s="85" t="s">
        <v>168</v>
      </c>
      <c r="AU161" s="85" t="s">
        <v>77</v>
      </c>
      <c r="AV161" s="84" t="s">
        <v>162</v>
      </c>
      <c r="AW161" s="84" t="s">
        <v>29</v>
      </c>
      <c r="AX161" s="84" t="s">
        <v>75</v>
      </c>
      <c r="AY161" s="85" t="s">
        <v>155</v>
      </c>
    </row>
    <row r="162" spans="2:65" s="204" customFormat="1" ht="37.9" customHeight="1" x14ac:dyDescent="0.2">
      <c r="B162" s="203"/>
      <c r="C162" s="57" t="s">
        <v>751</v>
      </c>
      <c r="D162" s="57" t="s">
        <v>157</v>
      </c>
      <c r="E162" s="58" t="s">
        <v>2480</v>
      </c>
      <c r="F162" s="59" t="s">
        <v>2481</v>
      </c>
      <c r="G162" s="60" t="s">
        <v>257</v>
      </c>
      <c r="H162" s="61">
        <v>860</v>
      </c>
      <c r="I162" s="62"/>
      <c r="J162" s="61">
        <f>ROUND(I162*H162,2)</f>
        <v>0</v>
      </c>
      <c r="K162" s="59" t="s">
        <v>161</v>
      </c>
      <c r="L162" s="203"/>
      <c r="M162" s="255" t="s">
        <v>18</v>
      </c>
      <c r="N162" s="275" t="s">
        <v>38</v>
      </c>
      <c r="O162" s="276"/>
      <c r="P162" s="277">
        <f>O162*H162</f>
        <v>0</v>
      </c>
      <c r="Q162" s="277">
        <v>0</v>
      </c>
      <c r="R162" s="277">
        <f>Q162*H162</f>
        <v>0</v>
      </c>
      <c r="S162" s="277">
        <v>0</v>
      </c>
      <c r="T162" s="63">
        <f>S162*H162</f>
        <v>0</v>
      </c>
      <c r="AR162" s="258" t="s">
        <v>273</v>
      </c>
      <c r="AT162" s="258" t="s">
        <v>157</v>
      </c>
      <c r="AU162" s="258" t="s">
        <v>77</v>
      </c>
      <c r="AY162" s="200" t="s">
        <v>155</v>
      </c>
      <c r="BE162" s="259">
        <f>IF(N162="základní",J162,0)</f>
        <v>0</v>
      </c>
      <c r="BF162" s="259">
        <f>IF(N162="snížená",J162,0)</f>
        <v>0</v>
      </c>
      <c r="BG162" s="259">
        <f>IF(N162="zákl. přenesená",J162,0)</f>
        <v>0</v>
      </c>
      <c r="BH162" s="259">
        <f>IF(N162="sníž. přenesená",J162,0)</f>
        <v>0</v>
      </c>
      <c r="BI162" s="259">
        <f>IF(N162="nulová",J162,0)</f>
        <v>0</v>
      </c>
      <c r="BJ162" s="200" t="s">
        <v>75</v>
      </c>
      <c r="BK162" s="259">
        <f>ROUND(I162*H162,2)</f>
        <v>0</v>
      </c>
      <c r="BL162" s="200" t="s">
        <v>273</v>
      </c>
      <c r="BM162" s="258" t="s">
        <v>604</v>
      </c>
    </row>
    <row r="163" spans="2:65" s="204" customFormat="1" ht="19.5" x14ac:dyDescent="0.2">
      <c r="B163" s="203"/>
      <c r="D163" s="64" t="s">
        <v>164</v>
      </c>
      <c r="F163" s="65" t="s">
        <v>2481</v>
      </c>
      <c r="I163" s="197"/>
      <c r="L163" s="203"/>
      <c r="M163" s="260"/>
      <c r="N163" s="276"/>
      <c r="O163" s="276"/>
      <c r="P163" s="276"/>
      <c r="Q163" s="276"/>
      <c r="R163" s="276"/>
      <c r="S163" s="276"/>
      <c r="T163" s="213"/>
      <c r="AT163" s="200" t="s">
        <v>164</v>
      </c>
      <c r="AU163" s="200" t="s">
        <v>77</v>
      </c>
    </row>
    <row r="164" spans="2:65" s="204" customFormat="1" x14ac:dyDescent="0.2">
      <c r="B164" s="203"/>
      <c r="D164" s="66" t="s">
        <v>166</v>
      </c>
      <c r="F164" s="67" t="s">
        <v>2482</v>
      </c>
      <c r="I164" s="197"/>
      <c r="L164" s="203"/>
      <c r="M164" s="260"/>
      <c r="N164" s="276"/>
      <c r="O164" s="276"/>
      <c r="P164" s="276"/>
      <c r="Q164" s="276"/>
      <c r="R164" s="276"/>
      <c r="S164" s="276"/>
      <c r="T164" s="213"/>
      <c r="AT164" s="200" t="s">
        <v>166</v>
      </c>
      <c r="AU164" s="200" t="s">
        <v>77</v>
      </c>
    </row>
    <row r="165" spans="2:65" s="204" customFormat="1" ht="16.5" customHeight="1" x14ac:dyDescent="0.2">
      <c r="B165" s="203"/>
      <c r="C165" s="91" t="s">
        <v>755</v>
      </c>
      <c r="D165" s="91" t="s">
        <v>487</v>
      </c>
      <c r="E165" s="92" t="s">
        <v>2483</v>
      </c>
      <c r="F165" s="93" t="s">
        <v>2484</v>
      </c>
      <c r="G165" s="94" t="s">
        <v>257</v>
      </c>
      <c r="H165" s="95">
        <v>660</v>
      </c>
      <c r="I165" s="96"/>
      <c r="J165" s="95">
        <f>ROUND(I165*H165,2)</f>
        <v>0</v>
      </c>
      <c r="K165" s="93" t="s">
        <v>18</v>
      </c>
      <c r="L165" s="261"/>
      <c r="M165" s="262" t="s">
        <v>18</v>
      </c>
      <c r="N165" s="280" t="s">
        <v>38</v>
      </c>
      <c r="O165" s="276"/>
      <c r="P165" s="277">
        <f>O165*H165</f>
        <v>0</v>
      </c>
      <c r="Q165" s="277">
        <v>0</v>
      </c>
      <c r="R165" s="277">
        <f>Q165*H165</f>
        <v>0</v>
      </c>
      <c r="S165" s="277">
        <v>0</v>
      </c>
      <c r="T165" s="63">
        <f>S165*H165</f>
        <v>0</v>
      </c>
      <c r="AR165" s="258" t="s">
        <v>413</v>
      </c>
      <c r="AT165" s="258" t="s">
        <v>487</v>
      </c>
      <c r="AU165" s="258" t="s">
        <v>77</v>
      </c>
      <c r="AY165" s="200" t="s">
        <v>155</v>
      </c>
      <c r="BE165" s="259">
        <f>IF(N165="základní",J165,0)</f>
        <v>0</v>
      </c>
      <c r="BF165" s="259">
        <f>IF(N165="snížená",J165,0)</f>
        <v>0</v>
      </c>
      <c r="BG165" s="259">
        <f>IF(N165="zákl. přenesená",J165,0)</f>
        <v>0</v>
      </c>
      <c r="BH165" s="259">
        <f>IF(N165="sníž. přenesená",J165,0)</f>
        <v>0</v>
      </c>
      <c r="BI165" s="259">
        <f>IF(N165="nulová",J165,0)</f>
        <v>0</v>
      </c>
      <c r="BJ165" s="200" t="s">
        <v>75</v>
      </c>
      <c r="BK165" s="259">
        <f>ROUND(I165*H165,2)</f>
        <v>0</v>
      </c>
      <c r="BL165" s="200" t="s">
        <v>273</v>
      </c>
      <c r="BM165" s="258" t="s">
        <v>619</v>
      </c>
    </row>
    <row r="166" spans="2:65" s="204" customFormat="1" x14ac:dyDescent="0.2">
      <c r="B166" s="203"/>
      <c r="D166" s="64" t="s">
        <v>164</v>
      </c>
      <c r="F166" s="65" t="s">
        <v>2484</v>
      </c>
      <c r="I166" s="197"/>
      <c r="L166" s="203"/>
      <c r="M166" s="260"/>
      <c r="N166" s="276"/>
      <c r="O166" s="276"/>
      <c r="P166" s="276"/>
      <c r="Q166" s="276"/>
      <c r="R166" s="276"/>
      <c r="S166" s="276"/>
      <c r="T166" s="213"/>
      <c r="AT166" s="200" t="s">
        <v>164</v>
      </c>
      <c r="AU166" s="200" t="s">
        <v>77</v>
      </c>
    </row>
    <row r="167" spans="2:65" s="204" customFormat="1" ht="16.5" customHeight="1" x14ac:dyDescent="0.2">
      <c r="B167" s="203"/>
      <c r="C167" s="91" t="s">
        <v>764</v>
      </c>
      <c r="D167" s="91" t="s">
        <v>487</v>
      </c>
      <c r="E167" s="92" t="s">
        <v>2485</v>
      </c>
      <c r="F167" s="93" t="s">
        <v>2486</v>
      </c>
      <c r="G167" s="94" t="s">
        <v>257</v>
      </c>
      <c r="H167" s="95">
        <v>200</v>
      </c>
      <c r="I167" s="96"/>
      <c r="J167" s="95">
        <f>ROUND(I167*H167,2)</f>
        <v>0</v>
      </c>
      <c r="K167" s="93" t="s">
        <v>18</v>
      </c>
      <c r="L167" s="261"/>
      <c r="M167" s="262" t="s">
        <v>18</v>
      </c>
      <c r="N167" s="280" t="s">
        <v>38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63">
        <f>S167*H167</f>
        <v>0</v>
      </c>
      <c r="AR167" s="258" t="s">
        <v>413</v>
      </c>
      <c r="AT167" s="258" t="s">
        <v>487</v>
      </c>
      <c r="AU167" s="258" t="s">
        <v>77</v>
      </c>
      <c r="AY167" s="200" t="s">
        <v>155</v>
      </c>
      <c r="BE167" s="259">
        <f>IF(N167="základní",J167,0)</f>
        <v>0</v>
      </c>
      <c r="BF167" s="259">
        <f>IF(N167="snížená",J167,0)</f>
        <v>0</v>
      </c>
      <c r="BG167" s="259">
        <f>IF(N167="zákl. přenesená",J167,0)</f>
        <v>0</v>
      </c>
      <c r="BH167" s="259">
        <f>IF(N167="sníž. přenesená",J167,0)</f>
        <v>0</v>
      </c>
      <c r="BI167" s="259">
        <f>IF(N167="nulová",J167,0)</f>
        <v>0</v>
      </c>
      <c r="BJ167" s="200" t="s">
        <v>75</v>
      </c>
      <c r="BK167" s="259">
        <f>ROUND(I167*H167,2)</f>
        <v>0</v>
      </c>
      <c r="BL167" s="200" t="s">
        <v>273</v>
      </c>
      <c r="BM167" s="258" t="s">
        <v>632</v>
      </c>
    </row>
    <row r="168" spans="2:65" s="204" customFormat="1" x14ac:dyDescent="0.2">
      <c r="B168" s="203"/>
      <c r="D168" s="64" t="s">
        <v>164</v>
      </c>
      <c r="F168" s="65" t="s">
        <v>2486</v>
      </c>
      <c r="I168" s="197"/>
      <c r="L168" s="203"/>
      <c r="M168" s="260"/>
      <c r="N168" s="276"/>
      <c r="O168" s="276"/>
      <c r="P168" s="276"/>
      <c r="Q168" s="276"/>
      <c r="R168" s="276"/>
      <c r="S168" s="276"/>
      <c r="T168" s="213"/>
      <c r="AT168" s="200" t="s">
        <v>164</v>
      </c>
      <c r="AU168" s="200" t="s">
        <v>77</v>
      </c>
    </row>
    <row r="169" spans="2:65" s="204" customFormat="1" ht="37.9" customHeight="1" x14ac:dyDescent="0.2">
      <c r="B169" s="203"/>
      <c r="C169" s="57" t="s">
        <v>770</v>
      </c>
      <c r="D169" s="57" t="s">
        <v>157</v>
      </c>
      <c r="E169" s="58" t="s">
        <v>2487</v>
      </c>
      <c r="F169" s="59" t="s">
        <v>2488</v>
      </c>
      <c r="G169" s="60" t="s">
        <v>257</v>
      </c>
      <c r="H169" s="61">
        <v>750</v>
      </c>
      <c r="I169" s="62"/>
      <c r="J169" s="61">
        <f>ROUND(I169*H169,2)</f>
        <v>0</v>
      </c>
      <c r="K169" s="59" t="s">
        <v>161</v>
      </c>
      <c r="L169" s="203"/>
      <c r="M169" s="255" t="s">
        <v>18</v>
      </c>
      <c r="N169" s="275" t="s">
        <v>38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63">
        <f>S169*H169</f>
        <v>0</v>
      </c>
      <c r="AR169" s="258" t="s">
        <v>273</v>
      </c>
      <c r="AT169" s="258" t="s">
        <v>157</v>
      </c>
      <c r="AU169" s="258" t="s">
        <v>77</v>
      </c>
      <c r="AY169" s="200" t="s">
        <v>155</v>
      </c>
      <c r="BE169" s="259">
        <f>IF(N169="základní",J169,0)</f>
        <v>0</v>
      </c>
      <c r="BF169" s="259">
        <f>IF(N169="snížená",J169,0)</f>
        <v>0</v>
      </c>
      <c r="BG169" s="259">
        <f>IF(N169="zákl. přenesená",J169,0)</f>
        <v>0</v>
      </c>
      <c r="BH169" s="259">
        <f>IF(N169="sníž. přenesená",J169,0)</f>
        <v>0</v>
      </c>
      <c r="BI169" s="259">
        <f>IF(N169="nulová",J169,0)</f>
        <v>0</v>
      </c>
      <c r="BJ169" s="200" t="s">
        <v>75</v>
      </c>
      <c r="BK169" s="259">
        <f>ROUND(I169*H169,2)</f>
        <v>0</v>
      </c>
      <c r="BL169" s="200" t="s">
        <v>273</v>
      </c>
      <c r="BM169" s="258" t="s">
        <v>649</v>
      </c>
    </row>
    <row r="170" spans="2:65" s="204" customFormat="1" ht="19.5" x14ac:dyDescent="0.2">
      <c r="B170" s="203"/>
      <c r="D170" s="64" t="s">
        <v>164</v>
      </c>
      <c r="F170" s="65" t="s">
        <v>2488</v>
      </c>
      <c r="I170" s="197"/>
      <c r="L170" s="203"/>
      <c r="M170" s="260"/>
      <c r="N170" s="276"/>
      <c r="O170" s="276"/>
      <c r="P170" s="276"/>
      <c r="Q170" s="276"/>
      <c r="R170" s="276"/>
      <c r="S170" s="276"/>
      <c r="T170" s="213"/>
      <c r="AT170" s="200" t="s">
        <v>164</v>
      </c>
      <c r="AU170" s="200" t="s">
        <v>77</v>
      </c>
    </row>
    <row r="171" spans="2:65" s="204" customFormat="1" x14ac:dyDescent="0.2">
      <c r="B171" s="203"/>
      <c r="D171" s="66" t="s">
        <v>166</v>
      </c>
      <c r="F171" s="67" t="s">
        <v>2489</v>
      </c>
      <c r="I171" s="197"/>
      <c r="L171" s="203"/>
      <c r="M171" s="260"/>
      <c r="N171" s="276"/>
      <c r="O171" s="276"/>
      <c r="P171" s="276"/>
      <c r="Q171" s="276"/>
      <c r="R171" s="276"/>
      <c r="S171" s="276"/>
      <c r="T171" s="213"/>
      <c r="AT171" s="200" t="s">
        <v>166</v>
      </c>
      <c r="AU171" s="200" t="s">
        <v>77</v>
      </c>
    </row>
    <row r="172" spans="2:65" s="204" customFormat="1" ht="24.2" customHeight="1" x14ac:dyDescent="0.2">
      <c r="B172" s="203"/>
      <c r="C172" s="91" t="s">
        <v>780</v>
      </c>
      <c r="D172" s="91" t="s">
        <v>487</v>
      </c>
      <c r="E172" s="92" t="s">
        <v>2490</v>
      </c>
      <c r="F172" s="93" t="s">
        <v>2491</v>
      </c>
      <c r="G172" s="94" t="s">
        <v>257</v>
      </c>
      <c r="H172" s="95">
        <v>700</v>
      </c>
      <c r="I172" s="96"/>
      <c r="J172" s="95">
        <f>ROUND(I172*H172,2)</f>
        <v>0</v>
      </c>
      <c r="K172" s="93" t="s">
        <v>161</v>
      </c>
      <c r="L172" s="261"/>
      <c r="M172" s="262" t="s">
        <v>18</v>
      </c>
      <c r="N172" s="280" t="s">
        <v>38</v>
      </c>
      <c r="O172" s="276"/>
      <c r="P172" s="277">
        <f>O172*H172</f>
        <v>0</v>
      </c>
      <c r="Q172" s="277">
        <v>0</v>
      </c>
      <c r="R172" s="277">
        <f>Q172*H172</f>
        <v>0</v>
      </c>
      <c r="S172" s="277">
        <v>0</v>
      </c>
      <c r="T172" s="63">
        <f>S172*H172</f>
        <v>0</v>
      </c>
      <c r="AR172" s="258" t="s">
        <v>413</v>
      </c>
      <c r="AT172" s="258" t="s">
        <v>487</v>
      </c>
      <c r="AU172" s="258" t="s">
        <v>77</v>
      </c>
      <c r="AY172" s="200" t="s">
        <v>155</v>
      </c>
      <c r="BE172" s="259">
        <f>IF(N172="základní",J172,0)</f>
        <v>0</v>
      </c>
      <c r="BF172" s="259">
        <f>IF(N172="snížená",J172,0)</f>
        <v>0</v>
      </c>
      <c r="BG172" s="259">
        <f>IF(N172="zákl. přenesená",J172,0)</f>
        <v>0</v>
      </c>
      <c r="BH172" s="259">
        <f>IF(N172="sníž. přenesená",J172,0)</f>
        <v>0</v>
      </c>
      <c r="BI172" s="259">
        <f>IF(N172="nulová",J172,0)</f>
        <v>0</v>
      </c>
      <c r="BJ172" s="200" t="s">
        <v>75</v>
      </c>
      <c r="BK172" s="259">
        <f>ROUND(I172*H172,2)</f>
        <v>0</v>
      </c>
      <c r="BL172" s="200" t="s">
        <v>273</v>
      </c>
      <c r="BM172" s="258" t="s">
        <v>665</v>
      </c>
    </row>
    <row r="173" spans="2:65" s="204" customFormat="1" ht="19.5" x14ac:dyDescent="0.2">
      <c r="B173" s="203"/>
      <c r="D173" s="64" t="s">
        <v>164</v>
      </c>
      <c r="F173" s="65" t="s">
        <v>2491</v>
      </c>
      <c r="I173" s="197"/>
      <c r="L173" s="203"/>
      <c r="M173" s="260"/>
      <c r="N173" s="276"/>
      <c r="O173" s="276"/>
      <c r="P173" s="276"/>
      <c r="Q173" s="276"/>
      <c r="R173" s="276"/>
      <c r="S173" s="276"/>
      <c r="T173" s="213"/>
      <c r="AT173" s="200" t="s">
        <v>164</v>
      </c>
      <c r="AU173" s="200" t="s">
        <v>77</v>
      </c>
    </row>
    <row r="174" spans="2:65" s="204" customFormat="1" ht="16.5" customHeight="1" x14ac:dyDescent="0.2">
      <c r="B174" s="203"/>
      <c r="C174" s="91" t="s">
        <v>819</v>
      </c>
      <c r="D174" s="91" t="s">
        <v>487</v>
      </c>
      <c r="E174" s="92" t="s">
        <v>2492</v>
      </c>
      <c r="F174" s="93" t="s">
        <v>2493</v>
      </c>
      <c r="G174" s="94" t="s">
        <v>257</v>
      </c>
      <c r="H174" s="95">
        <v>20</v>
      </c>
      <c r="I174" s="96"/>
      <c r="J174" s="95">
        <f>ROUND(I174*H174,2)</f>
        <v>0</v>
      </c>
      <c r="K174" s="93" t="s">
        <v>18</v>
      </c>
      <c r="L174" s="261"/>
      <c r="M174" s="262" t="s">
        <v>18</v>
      </c>
      <c r="N174" s="280" t="s">
        <v>38</v>
      </c>
      <c r="O174" s="276"/>
      <c r="P174" s="277">
        <f>O174*H174</f>
        <v>0</v>
      </c>
      <c r="Q174" s="277">
        <v>0</v>
      </c>
      <c r="R174" s="277">
        <f>Q174*H174</f>
        <v>0</v>
      </c>
      <c r="S174" s="277">
        <v>0</v>
      </c>
      <c r="T174" s="63">
        <f>S174*H174</f>
        <v>0</v>
      </c>
      <c r="AR174" s="258" t="s">
        <v>413</v>
      </c>
      <c r="AT174" s="258" t="s">
        <v>487</v>
      </c>
      <c r="AU174" s="258" t="s">
        <v>77</v>
      </c>
      <c r="AY174" s="200" t="s">
        <v>155</v>
      </c>
      <c r="BE174" s="259">
        <f>IF(N174="základní",J174,0)</f>
        <v>0</v>
      </c>
      <c r="BF174" s="259">
        <f>IF(N174="snížená",J174,0)</f>
        <v>0</v>
      </c>
      <c r="BG174" s="259">
        <f>IF(N174="zákl. přenesená",J174,0)</f>
        <v>0</v>
      </c>
      <c r="BH174" s="259">
        <f>IF(N174="sníž. přenesená",J174,0)</f>
        <v>0</v>
      </c>
      <c r="BI174" s="259">
        <f>IF(N174="nulová",J174,0)</f>
        <v>0</v>
      </c>
      <c r="BJ174" s="200" t="s">
        <v>75</v>
      </c>
      <c r="BK174" s="259">
        <f>ROUND(I174*H174,2)</f>
        <v>0</v>
      </c>
      <c r="BL174" s="200" t="s">
        <v>273</v>
      </c>
      <c r="BM174" s="258" t="s">
        <v>678</v>
      </c>
    </row>
    <row r="175" spans="2:65" s="204" customFormat="1" x14ac:dyDescent="0.2">
      <c r="B175" s="203"/>
      <c r="D175" s="64" t="s">
        <v>164</v>
      </c>
      <c r="F175" s="65" t="s">
        <v>2493</v>
      </c>
      <c r="I175" s="197"/>
      <c r="L175" s="203"/>
      <c r="M175" s="260"/>
      <c r="N175" s="276"/>
      <c r="O175" s="276"/>
      <c r="P175" s="276"/>
      <c r="Q175" s="276"/>
      <c r="R175" s="276"/>
      <c r="S175" s="276"/>
      <c r="T175" s="213"/>
      <c r="AT175" s="200" t="s">
        <v>164</v>
      </c>
      <c r="AU175" s="200" t="s">
        <v>77</v>
      </c>
    </row>
    <row r="176" spans="2:65" s="204" customFormat="1" ht="16.5" customHeight="1" x14ac:dyDescent="0.2">
      <c r="B176" s="203"/>
      <c r="C176" s="91" t="s">
        <v>813</v>
      </c>
      <c r="D176" s="91" t="s">
        <v>487</v>
      </c>
      <c r="E176" s="92" t="s">
        <v>2494</v>
      </c>
      <c r="F176" s="93" t="s">
        <v>2495</v>
      </c>
      <c r="G176" s="94" t="s">
        <v>257</v>
      </c>
      <c r="H176" s="95">
        <v>30</v>
      </c>
      <c r="I176" s="96"/>
      <c r="J176" s="95">
        <f>ROUND(I176*H176,2)</f>
        <v>0</v>
      </c>
      <c r="K176" s="93" t="s">
        <v>18</v>
      </c>
      <c r="L176" s="261"/>
      <c r="M176" s="262" t="s">
        <v>18</v>
      </c>
      <c r="N176" s="280" t="s">
        <v>38</v>
      </c>
      <c r="O176" s="276"/>
      <c r="P176" s="277">
        <f>O176*H176</f>
        <v>0</v>
      </c>
      <c r="Q176" s="277">
        <v>0</v>
      </c>
      <c r="R176" s="277">
        <f>Q176*H176</f>
        <v>0</v>
      </c>
      <c r="S176" s="277">
        <v>0</v>
      </c>
      <c r="T176" s="63">
        <f>S176*H176</f>
        <v>0</v>
      </c>
      <c r="AR176" s="258" t="s">
        <v>413</v>
      </c>
      <c r="AT176" s="258" t="s">
        <v>487</v>
      </c>
      <c r="AU176" s="258" t="s">
        <v>77</v>
      </c>
      <c r="AY176" s="200" t="s">
        <v>155</v>
      </c>
      <c r="BE176" s="259">
        <f>IF(N176="základní",J176,0)</f>
        <v>0</v>
      </c>
      <c r="BF176" s="259">
        <f>IF(N176="snížená",J176,0)</f>
        <v>0</v>
      </c>
      <c r="BG176" s="259">
        <f>IF(N176="zákl. přenesená",J176,0)</f>
        <v>0</v>
      </c>
      <c r="BH176" s="259">
        <f>IF(N176="sníž. přenesená",J176,0)</f>
        <v>0</v>
      </c>
      <c r="BI176" s="259">
        <f>IF(N176="nulová",J176,0)</f>
        <v>0</v>
      </c>
      <c r="BJ176" s="200" t="s">
        <v>75</v>
      </c>
      <c r="BK176" s="259">
        <f>ROUND(I176*H176,2)</f>
        <v>0</v>
      </c>
      <c r="BL176" s="200" t="s">
        <v>273</v>
      </c>
      <c r="BM176" s="258" t="s">
        <v>697</v>
      </c>
    </row>
    <row r="177" spans="2:65" s="204" customFormat="1" x14ac:dyDescent="0.2">
      <c r="B177" s="203"/>
      <c r="D177" s="64" t="s">
        <v>164</v>
      </c>
      <c r="F177" s="65" t="s">
        <v>2495</v>
      </c>
      <c r="I177" s="197"/>
      <c r="L177" s="203"/>
      <c r="M177" s="260"/>
      <c r="N177" s="276"/>
      <c r="O177" s="276"/>
      <c r="P177" s="276"/>
      <c r="Q177" s="276"/>
      <c r="R177" s="276"/>
      <c r="S177" s="276"/>
      <c r="T177" s="213"/>
      <c r="AT177" s="200" t="s">
        <v>164</v>
      </c>
      <c r="AU177" s="200" t="s">
        <v>77</v>
      </c>
    </row>
    <row r="178" spans="2:65" s="204" customFormat="1" ht="37.9" customHeight="1" x14ac:dyDescent="0.2">
      <c r="B178" s="203"/>
      <c r="C178" s="57" t="s">
        <v>788</v>
      </c>
      <c r="D178" s="57" t="s">
        <v>157</v>
      </c>
      <c r="E178" s="58" t="s">
        <v>2496</v>
      </c>
      <c r="F178" s="59" t="s">
        <v>2497</v>
      </c>
      <c r="G178" s="60" t="s">
        <v>257</v>
      </c>
      <c r="H178" s="61">
        <v>150</v>
      </c>
      <c r="I178" s="62"/>
      <c r="J178" s="61">
        <f>ROUND(I178*H178,2)</f>
        <v>0</v>
      </c>
      <c r="K178" s="59" t="s">
        <v>161</v>
      </c>
      <c r="L178" s="203"/>
      <c r="M178" s="255" t="s">
        <v>18</v>
      </c>
      <c r="N178" s="275" t="s">
        <v>38</v>
      </c>
      <c r="O178" s="276"/>
      <c r="P178" s="277">
        <f>O178*H178</f>
        <v>0</v>
      </c>
      <c r="Q178" s="277">
        <v>0</v>
      </c>
      <c r="R178" s="277">
        <f>Q178*H178</f>
        <v>0</v>
      </c>
      <c r="S178" s="277">
        <v>0</v>
      </c>
      <c r="T178" s="63">
        <f>S178*H178</f>
        <v>0</v>
      </c>
      <c r="AR178" s="258" t="s">
        <v>273</v>
      </c>
      <c r="AT178" s="258" t="s">
        <v>157</v>
      </c>
      <c r="AU178" s="258" t="s">
        <v>77</v>
      </c>
      <c r="AY178" s="200" t="s">
        <v>155</v>
      </c>
      <c r="BE178" s="259">
        <f>IF(N178="základní",J178,0)</f>
        <v>0</v>
      </c>
      <c r="BF178" s="259">
        <f>IF(N178="snížená",J178,0)</f>
        <v>0</v>
      </c>
      <c r="BG178" s="259">
        <f>IF(N178="zákl. přenesená",J178,0)</f>
        <v>0</v>
      </c>
      <c r="BH178" s="259">
        <f>IF(N178="sníž. přenesená",J178,0)</f>
        <v>0</v>
      </c>
      <c r="BI178" s="259">
        <f>IF(N178="nulová",J178,0)</f>
        <v>0</v>
      </c>
      <c r="BJ178" s="200" t="s">
        <v>75</v>
      </c>
      <c r="BK178" s="259">
        <f>ROUND(I178*H178,2)</f>
        <v>0</v>
      </c>
      <c r="BL178" s="200" t="s">
        <v>273</v>
      </c>
      <c r="BM178" s="258" t="s">
        <v>714</v>
      </c>
    </row>
    <row r="179" spans="2:65" s="204" customFormat="1" ht="19.5" x14ac:dyDescent="0.2">
      <c r="B179" s="203"/>
      <c r="D179" s="64" t="s">
        <v>164</v>
      </c>
      <c r="F179" s="65" t="s">
        <v>2497</v>
      </c>
      <c r="I179" s="197"/>
      <c r="L179" s="203"/>
      <c r="M179" s="260"/>
      <c r="N179" s="276"/>
      <c r="O179" s="276"/>
      <c r="P179" s="276"/>
      <c r="Q179" s="276"/>
      <c r="R179" s="276"/>
      <c r="S179" s="276"/>
      <c r="T179" s="213"/>
      <c r="AT179" s="200" t="s">
        <v>164</v>
      </c>
      <c r="AU179" s="200" t="s">
        <v>77</v>
      </c>
    </row>
    <row r="180" spans="2:65" s="204" customFormat="1" x14ac:dyDescent="0.2">
      <c r="B180" s="203"/>
      <c r="D180" s="66" t="s">
        <v>166</v>
      </c>
      <c r="F180" s="67" t="s">
        <v>2498</v>
      </c>
      <c r="I180" s="197"/>
      <c r="L180" s="203"/>
      <c r="M180" s="260"/>
      <c r="N180" s="276"/>
      <c r="O180" s="276"/>
      <c r="P180" s="276"/>
      <c r="Q180" s="276"/>
      <c r="R180" s="276"/>
      <c r="S180" s="276"/>
      <c r="T180" s="213"/>
      <c r="AT180" s="200" t="s">
        <v>166</v>
      </c>
      <c r="AU180" s="200" t="s">
        <v>77</v>
      </c>
    </row>
    <row r="181" spans="2:65" s="204" customFormat="1" ht="24.2" customHeight="1" x14ac:dyDescent="0.2">
      <c r="B181" s="203"/>
      <c r="C181" s="91" t="s">
        <v>793</v>
      </c>
      <c r="D181" s="91" t="s">
        <v>487</v>
      </c>
      <c r="E181" s="92" t="s">
        <v>2499</v>
      </c>
      <c r="F181" s="93" t="s">
        <v>2500</v>
      </c>
      <c r="G181" s="94" t="s">
        <v>257</v>
      </c>
      <c r="H181" s="95">
        <v>150</v>
      </c>
      <c r="I181" s="96"/>
      <c r="J181" s="95">
        <f>ROUND(I181*H181,2)</f>
        <v>0</v>
      </c>
      <c r="K181" s="93" t="s">
        <v>161</v>
      </c>
      <c r="L181" s="261"/>
      <c r="M181" s="262" t="s">
        <v>18</v>
      </c>
      <c r="N181" s="280" t="s">
        <v>38</v>
      </c>
      <c r="O181" s="276"/>
      <c r="P181" s="277">
        <f>O181*H181</f>
        <v>0</v>
      </c>
      <c r="Q181" s="277">
        <v>0</v>
      </c>
      <c r="R181" s="277">
        <f>Q181*H181</f>
        <v>0</v>
      </c>
      <c r="S181" s="277">
        <v>0</v>
      </c>
      <c r="T181" s="63">
        <f>S181*H181</f>
        <v>0</v>
      </c>
      <c r="AR181" s="258" t="s">
        <v>413</v>
      </c>
      <c r="AT181" s="258" t="s">
        <v>487</v>
      </c>
      <c r="AU181" s="258" t="s">
        <v>77</v>
      </c>
      <c r="AY181" s="200" t="s">
        <v>155</v>
      </c>
      <c r="BE181" s="259">
        <f>IF(N181="základní",J181,0)</f>
        <v>0</v>
      </c>
      <c r="BF181" s="259">
        <f>IF(N181="snížená",J181,0)</f>
        <v>0</v>
      </c>
      <c r="BG181" s="259">
        <f>IF(N181="zákl. přenesená",J181,0)</f>
        <v>0</v>
      </c>
      <c r="BH181" s="259">
        <f>IF(N181="sníž. přenesená",J181,0)</f>
        <v>0</v>
      </c>
      <c r="BI181" s="259">
        <f>IF(N181="nulová",J181,0)</f>
        <v>0</v>
      </c>
      <c r="BJ181" s="200" t="s">
        <v>75</v>
      </c>
      <c r="BK181" s="259">
        <f>ROUND(I181*H181,2)</f>
        <v>0</v>
      </c>
      <c r="BL181" s="200" t="s">
        <v>273</v>
      </c>
      <c r="BM181" s="258" t="s">
        <v>724</v>
      </c>
    </row>
    <row r="182" spans="2:65" s="204" customFormat="1" ht="19.5" x14ac:dyDescent="0.2">
      <c r="B182" s="203"/>
      <c r="D182" s="64" t="s">
        <v>164</v>
      </c>
      <c r="F182" s="65" t="s">
        <v>2500</v>
      </c>
      <c r="I182" s="197"/>
      <c r="L182" s="203"/>
      <c r="M182" s="260"/>
      <c r="N182" s="276"/>
      <c r="O182" s="276"/>
      <c r="P182" s="276"/>
      <c r="Q182" s="276"/>
      <c r="R182" s="276"/>
      <c r="S182" s="276"/>
      <c r="T182" s="213"/>
      <c r="AT182" s="200" t="s">
        <v>164</v>
      </c>
      <c r="AU182" s="200" t="s">
        <v>77</v>
      </c>
    </row>
    <row r="183" spans="2:65" s="204" customFormat="1" ht="37.9" customHeight="1" x14ac:dyDescent="0.2">
      <c r="B183" s="203"/>
      <c r="C183" s="57" t="s">
        <v>799</v>
      </c>
      <c r="D183" s="57" t="s">
        <v>157</v>
      </c>
      <c r="E183" s="58" t="s">
        <v>2501</v>
      </c>
      <c r="F183" s="59" t="s">
        <v>2502</v>
      </c>
      <c r="G183" s="60" t="s">
        <v>257</v>
      </c>
      <c r="H183" s="61">
        <v>60</v>
      </c>
      <c r="I183" s="62"/>
      <c r="J183" s="61">
        <f>ROUND(I183*H183,2)</f>
        <v>0</v>
      </c>
      <c r="K183" s="59" t="s">
        <v>161</v>
      </c>
      <c r="L183" s="203"/>
      <c r="M183" s="255" t="s">
        <v>18</v>
      </c>
      <c r="N183" s="275" t="s">
        <v>38</v>
      </c>
      <c r="O183" s="276"/>
      <c r="P183" s="277">
        <f>O183*H183</f>
        <v>0</v>
      </c>
      <c r="Q183" s="277">
        <v>0</v>
      </c>
      <c r="R183" s="277">
        <f>Q183*H183</f>
        <v>0</v>
      </c>
      <c r="S183" s="277">
        <v>0</v>
      </c>
      <c r="T183" s="63">
        <f>S183*H183</f>
        <v>0</v>
      </c>
      <c r="AR183" s="258" t="s">
        <v>273</v>
      </c>
      <c r="AT183" s="258" t="s">
        <v>157</v>
      </c>
      <c r="AU183" s="258" t="s">
        <v>77</v>
      </c>
      <c r="AY183" s="200" t="s">
        <v>155</v>
      </c>
      <c r="BE183" s="259">
        <f>IF(N183="základní",J183,0)</f>
        <v>0</v>
      </c>
      <c r="BF183" s="259">
        <f>IF(N183="snížená",J183,0)</f>
        <v>0</v>
      </c>
      <c r="BG183" s="259">
        <f>IF(N183="zákl. přenesená",J183,0)</f>
        <v>0</v>
      </c>
      <c r="BH183" s="259">
        <f>IF(N183="sníž. přenesená",J183,0)</f>
        <v>0</v>
      </c>
      <c r="BI183" s="259">
        <f>IF(N183="nulová",J183,0)</f>
        <v>0</v>
      </c>
      <c r="BJ183" s="200" t="s">
        <v>75</v>
      </c>
      <c r="BK183" s="259">
        <f>ROUND(I183*H183,2)</f>
        <v>0</v>
      </c>
      <c r="BL183" s="200" t="s">
        <v>273</v>
      </c>
      <c r="BM183" s="258" t="s">
        <v>735</v>
      </c>
    </row>
    <row r="184" spans="2:65" s="204" customFormat="1" ht="19.5" x14ac:dyDescent="0.2">
      <c r="B184" s="203"/>
      <c r="D184" s="64" t="s">
        <v>164</v>
      </c>
      <c r="F184" s="65" t="s">
        <v>2502</v>
      </c>
      <c r="I184" s="197"/>
      <c r="L184" s="203"/>
      <c r="M184" s="260"/>
      <c r="N184" s="276"/>
      <c r="O184" s="276"/>
      <c r="P184" s="276"/>
      <c r="Q184" s="276"/>
      <c r="R184" s="276"/>
      <c r="S184" s="276"/>
      <c r="T184" s="213"/>
      <c r="AT184" s="200" t="s">
        <v>164</v>
      </c>
      <c r="AU184" s="200" t="s">
        <v>77</v>
      </c>
    </row>
    <row r="185" spans="2:65" s="204" customFormat="1" x14ac:dyDescent="0.2">
      <c r="B185" s="203"/>
      <c r="D185" s="66" t="s">
        <v>166</v>
      </c>
      <c r="F185" s="67" t="s">
        <v>2503</v>
      </c>
      <c r="I185" s="197"/>
      <c r="L185" s="203"/>
      <c r="M185" s="260"/>
      <c r="N185" s="276"/>
      <c r="O185" s="276"/>
      <c r="P185" s="276"/>
      <c r="Q185" s="276"/>
      <c r="R185" s="276"/>
      <c r="S185" s="276"/>
      <c r="T185" s="213"/>
      <c r="AT185" s="200" t="s">
        <v>166</v>
      </c>
      <c r="AU185" s="200" t="s">
        <v>77</v>
      </c>
    </row>
    <row r="186" spans="2:65" s="204" customFormat="1" ht="24.2" customHeight="1" x14ac:dyDescent="0.2">
      <c r="B186" s="203"/>
      <c r="C186" s="91" t="s">
        <v>762</v>
      </c>
      <c r="D186" s="91" t="s">
        <v>487</v>
      </c>
      <c r="E186" s="92" t="s">
        <v>2504</v>
      </c>
      <c r="F186" s="93" t="s">
        <v>2505</v>
      </c>
      <c r="G186" s="94" t="s">
        <v>257</v>
      </c>
      <c r="H186" s="95">
        <v>60</v>
      </c>
      <c r="I186" s="96"/>
      <c r="J186" s="95">
        <f>ROUND(I186*H186,2)</f>
        <v>0</v>
      </c>
      <c r="K186" s="93" t="s">
        <v>161</v>
      </c>
      <c r="L186" s="261"/>
      <c r="M186" s="262" t="s">
        <v>18</v>
      </c>
      <c r="N186" s="280" t="s">
        <v>38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63">
        <f>S186*H186</f>
        <v>0</v>
      </c>
      <c r="AR186" s="258" t="s">
        <v>413</v>
      </c>
      <c r="AT186" s="258" t="s">
        <v>487</v>
      </c>
      <c r="AU186" s="258" t="s">
        <v>77</v>
      </c>
      <c r="AY186" s="200" t="s">
        <v>155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200" t="s">
        <v>75</v>
      </c>
      <c r="BK186" s="259">
        <f>ROUND(I186*H186,2)</f>
        <v>0</v>
      </c>
      <c r="BL186" s="200" t="s">
        <v>273</v>
      </c>
      <c r="BM186" s="258" t="s">
        <v>747</v>
      </c>
    </row>
    <row r="187" spans="2:65" s="204" customFormat="1" ht="19.5" x14ac:dyDescent="0.2">
      <c r="B187" s="203"/>
      <c r="D187" s="64" t="s">
        <v>164</v>
      </c>
      <c r="F187" s="65" t="s">
        <v>2505</v>
      </c>
      <c r="I187" s="197"/>
      <c r="L187" s="203"/>
      <c r="M187" s="260"/>
      <c r="N187" s="276"/>
      <c r="O187" s="276"/>
      <c r="P187" s="276"/>
      <c r="Q187" s="276"/>
      <c r="R187" s="276"/>
      <c r="S187" s="276"/>
      <c r="T187" s="213"/>
      <c r="AT187" s="200" t="s">
        <v>164</v>
      </c>
      <c r="AU187" s="200" t="s">
        <v>77</v>
      </c>
    </row>
    <row r="188" spans="2:65" s="204" customFormat="1" ht="33" customHeight="1" x14ac:dyDescent="0.2">
      <c r="B188" s="203"/>
      <c r="C188" s="57" t="s">
        <v>797</v>
      </c>
      <c r="D188" s="57" t="s">
        <v>157</v>
      </c>
      <c r="E188" s="58" t="s">
        <v>2506</v>
      </c>
      <c r="F188" s="59" t="s">
        <v>2507</v>
      </c>
      <c r="G188" s="60" t="s">
        <v>322</v>
      </c>
      <c r="H188" s="61">
        <v>145</v>
      </c>
      <c r="I188" s="62"/>
      <c r="J188" s="61">
        <f>ROUND(I188*H188,2)</f>
        <v>0</v>
      </c>
      <c r="K188" s="59" t="s">
        <v>161</v>
      </c>
      <c r="L188" s="203"/>
      <c r="M188" s="255" t="s">
        <v>18</v>
      </c>
      <c r="N188" s="275" t="s">
        <v>38</v>
      </c>
      <c r="O188" s="276"/>
      <c r="P188" s="277">
        <f>O188*H188</f>
        <v>0</v>
      </c>
      <c r="Q188" s="277">
        <v>0</v>
      </c>
      <c r="R188" s="277">
        <f>Q188*H188</f>
        <v>0</v>
      </c>
      <c r="S188" s="277">
        <v>0</v>
      </c>
      <c r="T188" s="63">
        <f>S188*H188</f>
        <v>0</v>
      </c>
      <c r="AR188" s="258" t="s">
        <v>273</v>
      </c>
      <c r="AT188" s="258" t="s">
        <v>157</v>
      </c>
      <c r="AU188" s="258" t="s">
        <v>77</v>
      </c>
      <c r="AY188" s="200" t="s">
        <v>155</v>
      </c>
      <c r="BE188" s="259">
        <f>IF(N188="základní",J188,0)</f>
        <v>0</v>
      </c>
      <c r="BF188" s="259">
        <f>IF(N188="snížená",J188,0)</f>
        <v>0</v>
      </c>
      <c r="BG188" s="259">
        <f>IF(N188="zákl. přenesená",J188,0)</f>
        <v>0</v>
      </c>
      <c r="BH188" s="259">
        <f>IF(N188="sníž. přenesená",J188,0)</f>
        <v>0</v>
      </c>
      <c r="BI188" s="259">
        <f>IF(N188="nulová",J188,0)</f>
        <v>0</v>
      </c>
      <c r="BJ188" s="200" t="s">
        <v>75</v>
      </c>
      <c r="BK188" s="259">
        <f>ROUND(I188*H188,2)</f>
        <v>0</v>
      </c>
      <c r="BL188" s="200" t="s">
        <v>273</v>
      </c>
      <c r="BM188" s="258" t="s">
        <v>755</v>
      </c>
    </row>
    <row r="189" spans="2:65" s="204" customFormat="1" ht="19.5" x14ac:dyDescent="0.2">
      <c r="B189" s="203"/>
      <c r="D189" s="64" t="s">
        <v>164</v>
      </c>
      <c r="F189" s="65" t="s">
        <v>2507</v>
      </c>
      <c r="I189" s="197"/>
      <c r="L189" s="203"/>
      <c r="M189" s="260"/>
      <c r="N189" s="276"/>
      <c r="O189" s="276"/>
      <c r="P189" s="276"/>
      <c r="Q189" s="276"/>
      <c r="R189" s="276"/>
      <c r="S189" s="276"/>
      <c r="T189" s="213"/>
      <c r="AT189" s="200" t="s">
        <v>164</v>
      </c>
      <c r="AU189" s="200" t="s">
        <v>77</v>
      </c>
    </row>
    <row r="190" spans="2:65" s="204" customFormat="1" x14ac:dyDescent="0.2">
      <c r="B190" s="203"/>
      <c r="D190" s="66" t="s">
        <v>166</v>
      </c>
      <c r="F190" s="67" t="s">
        <v>2508</v>
      </c>
      <c r="I190" s="197"/>
      <c r="L190" s="203"/>
      <c r="M190" s="260"/>
      <c r="N190" s="276"/>
      <c r="O190" s="276"/>
      <c r="P190" s="276"/>
      <c r="Q190" s="276"/>
      <c r="R190" s="276"/>
      <c r="S190" s="276"/>
      <c r="T190" s="213"/>
      <c r="AT190" s="200" t="s">
        <v>166</v>
      </c>
      <c r="AU190" s="200" t="s">
        <v>77</v>
      </c>
    </row>
    <row r="191" spans="2:65" s="204" customFormat="1" ht="33" customHeight="1" x14ac:dyDescent="0.2">
      <c r="B191" s="203"/>
      <c r="C191" s="57" t="s">
        <v>848</v>
      </c>
      <c r="D191" s="57" t="s">
        <v>157</v>
      </c>
      <c r="E191" s="58" t="s">
        <v>2509</v>
      </c>
      <c r="F191" s="59" t="s">
        <v>2510</v>
      </c>
      <c r="G191" s="60" t="s">
        <v>322</v>
      </c>
      <c r="H191" s="61">
        <v>5</v>
      </c>
      <c r="I191" s="62"/>
      <c r="J191" s="61">
        <f>ROUND(I191*H191,2)</f>
        <v>0</v>
      </c>
      <c r="K191" s="59" t="s">
        <v>161</v>
      </c>
      <c r="L191" s="203"/>
      <c r="M191" s="255" t="s">
        <v>18</v>
      </c>
      <c r="N191" s="275" t="s">
        <v>38</v>
      </c>
      <c r="O191" s="276"/>
      <c r="P191" s="277">
        <f>O191*H191</f>
        <v>0</v>
      </c>
      <c r="Q191" s="277">
        <v>0</v>
      </c>
      <c r="R191" s="277">
        <f>Q191*H191</f>
        <v>0</v>
      </c>
      <c r="S191" s="277">
        <v>0</v>
      </c>
      <c r="T191" s="63">
        <f>S191*H191</f>
        <v>0</v>
      </c>
      <c r="AR191" s="258" t="s">
        <v>273</v>
      </c>
      <c r="AT191" s="258" t="s">
        <v>157</v>
      </c>
      <c r="AU191" s="258" t="s">
        <v>77</v>
      </c>
      <c r="AY191" s="200" t="s">
        <v>155</v>
      </c>
      <c r="BE191" s="259">
        <f>IF(N191="základní",J191,0)</f>
        <v>0</v>
      </c>
      <c r="BF191" s="259">
        <f>IF(N191="snížená",J191,0)</f>
        <v>0</v>
      </c>
      <c r="BG191" s="259">
        <f>IF(N191="zákl. přenesená",J191,0)</f>
        <v>0</v>
      </c>
      <c r="BH191" s="259">
        <f>IF(N191="sníž. přenesená",J191,0)</f>
        <v>0</v>
      </c>
      <c r="BI191" s="259">
        <f>IF(N191="nulová",J191,0)</f>
        <v>0</v>
      </c>
      <c r="BJ191" s="200" t="s">
        <v>75</v>
      </c>
      <c r="BK191" s="259">
        <f>ROUND(I191*H191,2)</f>
        <v>0</v>
      </c>
      <c r="BL191" s="200" t="s">
        <v>273</v>
      </c>
      <c r="BM191" s="258" t="s">
        <v>770</v>
      </c>
    </row>
    <row r="192" spans="2:65" s="204" customFormat="1" ht="19.5" x14ac:dyDescent="0.2">
      <c r="B192" s="203"/>
      <c r="D192" s="64" t="s">
        <v>164</v>
      </c>
      <c r="F192" s="65" t="s">
        <v>2510</v>
      </c>
      <c r="I192" s="197"/>
      <c r="L192" s="203"/>
      <c r="M192" s="260"/>
      <c r="N192" s="276"/>
      <c r="O192" s="276"/>
      <c r="P192" s="276"/>
      <c r="Q192" s="276"/>
      <c r="R192" s="276"/>
      <c r="S192" s="276"/>
      <c r="T192" s="213"/>
      <c r="AT192" s="200" t="s">
        <v>164</v>
      </c>
      <c r="AU192" s="200" t="s">
        <v>77</v>
      </c>
    </row>
    <row r="193" spans="2:65" s="204" customFormat="1" x14ac:dyDescent="0.2">
      <c r="B193" s="203"/>
      <c r="D193" s="66" t="s">
        <v>166</v>
      </c>
      <c r="F193" s="67" t="s">
        <v>2511</v>
      </c>
      <c r="I193" s="197"/>
      <c r="L193" s="203"/>
      <c r="M193" s="260"/>
      <c r="N193" s="276"/>
      <c r="O193" s="276"/>
      <c r="P193" s="276"/>
      <c r="Q193" s="276"/>
      <c r="R193" s="276"/>
      <c r="S193" s="276"/>
      <c r="T193" s="213"/>
      <c r="AT193" s="200" t="s">
        <v>166</v>
      </c>
      <c r="AU193" s="200" t="s">
        <v>77</v>
      </c>
    </row>
    <row r="194" spans="2:65" s="204" customFormat="1" ht="33" customHeight="1" x14ac:dyDescent="0.2">
      <c r="B194" s="203"/>
      <c r="C194" s="57" t="s">
        <v>865</v>
      </c>
      <c r="D194" s="57" t="s">
        <v>157</v>
      </c>
      <c r="E194" s="58" t="s">
        <v>2512</v>
      </c>
      <c r="F194" s="59" t="s">
        <v>2513</v>
      </c>
      <c r="G194" s="60" t="s">
        <v>322</v>
      </c>
      <c r="H194" s="61">
        <v>30</v>
      </c>
      <c r="I194" s="62"/>
      <c r="J194" s="61">
        <f>ROUND(I194*H194,2)</f>
        <v>0</v>
      </c>
      <c r="K194" s="59" t="s">
        <v>161</v>
      </c>
      <c r="L194" s="203"/>
      <c r="M194" s="255" t="s">
        <v>18</v>
      </c>
      <c r="N194" s="275" t="s">
        <v>38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63">
        <f>S194*H194</f>
        <v>0</v>
      </c>
      <c r="AR194" s="258" t="s">
        <v>273</v>
      </c>
      <c r="AT194" s="258" t="s">
        <v>157</v>
      </c>
      <c r="AU194" s="258" t="s">
        <v>77</v>
      </c>
      <c r="AY194" s="200" t="s">
        <v>155</v>
      </c>
      <c r="BE194" s="259">
        <f>IF(N194="základní",J194,0)</f>
        <v>0</v>
      </c>
      <c r="BF194" s="259">
        <f>IF(N194="snížená",J194,0)</f>
        <v>0</v>
      </c>
      <c r="BG194" s="259">
        <f>IF(N194="zákl. přenesená",J194,0)</f>
        <v>0</v>
      </c>
      <c r="BH194" s="259">
        <f>IF(N194="sníž. přenesená",J194,0)</f>
        <v>0</v>
      </c>
      <c r="BI194" s="259">
        <f>IF(N194="nulová",J194,0)</f>
        <v>0</v>
      </c>
      <c r="BJ194" s="200" t="s">
        <v>75</v>
      </c>
      <c r="BK194" s="259">
        <f>ROUND(I194*H194,2)</f>
        <v>0</v>
      </c>
      <c r="BL194" s="200" t="s">
        <v>273</v>
      </c>
      <c r="BM194" s="258" t="s">
        <v>788</v>
      </c>
    </row>
    <row r="195" spans="2:65" s="204" customFormat="1" ht="19.5" x14ac:dyDescent="0.2">
      <c r="B195" s="203"/>
      <c r="D195" s="64" t="s">
        <v>164</v>
      </c>
      <c r="F195" s="65" t="s">
        <v>2513</v>
      </c>
      <c r="I195" s="197"/>
      <c r="L195" s="203"/>
      <c r="M195" s="260"/>
      <c r="N195" s="276"/>
      <c r="O195" s="276"/>
      <c r="P195" s="276"/>
      <c r="Q195" s="276"/>
      <c r="R195" s="276"/>
      <c r="S195" s="276"/>
      <c r="T195" s="213"/>
      <c r="AT195" s="200" t="s">
        <v>164</v>
      </c>
      <c r="AU195" s="200" t="s">
        <v>77</v>
      </c>
    </row>
    <row r="196" spans="2:65" s="204" customFormat="1" x14ac:dyDescent="0.2">
      <c r="B196" s="203"/>
      <c r="D196" s="66" t="s">
        <v>166</v>
      </c>
      <c r="F196" s="67" t="s">
        <v>2514</v>
      </c>
      <c r="I196" s="197"/>
      <c r="L196" s="203"/>
      <c r="M196" s="260"/>
      <c r="N196" s="276"/>
      <c r="O196" s="276"/>
      <c r="P196" s="276"/>
      <c r="Q196" s="276"/>
      <c r="R196" s="276"/>
      <c r="S196" s="276"/>
      <c r="T196" s="213"/>
      <c r="AT196" s="200" t="s">
        <v>166</v>
      </c>
      <c r="AU196" s="200" t="s">
        <v>77</v>
      </c>
    </row>
    <row r="197" spans="2:65" s="204" customFormat="1" ht="33" customHeight="1" x14ac:dyDescent="0.2">
      <c r="B197" s="203"/>
      <c r="C197" s="57" t="s">
        <v>532</v>
      </c>
      <c r="D197" s="57" t="s">
        <v>157</v>
      </c>
      <c r="E197" s="58" t="s">
        <v>2515</v>
      </c>
      <c r="F197" s="59" t="s">
        <v>2516</v>
      </c>
      <c r="G197" s="60" t="s">
        <v>322</v>
      </c>
      <c r="H197" s="61">
        <v>3</v>
      </c>
      <c r="I197" s="62"/>
      <c r="J197" s="61">
        <f>ROUND(I197*H197,2)</f>
        <v>0</v>
      </c>
      <c r="K197" s="59" t="s">
        <v>161</v>
      </c>
      <c r="L197" s="203"/>
      <c r="M197" s="255" t="s">
        <v>18</v>
      </c>
      <c r="N197" s="275" t="s">
        <v>38</v>
      </c>
      <c r="O197" s="276"/>
      <c r="P197" s="277">
        <f>O197*H197</f>
        <v>0</v>
      </c>
      <c r="Q197" s="277">
        <v>0</v>
      </c>
      <c r="R197" s="277">
        <f>Q197*H197</f>
        <v>0</v>
      </c>
      <c r="S197" s="277">
        <v>0</v>
      </c>
      <c r="T197" s="63">
        <f>S197*H197</f>
        <v>0</v>
      </c>
      <c r="AR197" s="258" t="s">
        <v>273</v>
      </c>
      <c r="AT197" s="258" t="s">
        <v>157</v>
      </c>
      <c r="AU197" s="258" t="s">
        <v>77</v>
      </c>
      <c r="AY197" s="200" t="s">
        <v>155</v>
      </c>
      <c r="BE197" s="259">
        <f>IF(N197="základní",J197,0)</f>
        <v>0</v>
      </c>
      <c r="BF197" s="259">
        <f>IF(N197="snížená",J197,0)</f>
        <v>0</v>
      </c>
      <c r="BG197" s="259">
        <f>IF(N197="zákl. přenesená",J197,0)</f>
        <v>0</v>
      </c>
      <c r="BH197" s="259">
        <f>IF(N197="sníž. přenesená",J197,0)</f>
        <v>0</v>
      </c>
      <c r="BI197" s="259">
        <f>IF(N197="nulová",J197,0)</f>
        <v>0</v>
      </c>
      <c r="BJ197" s="200" t="s">
        <v>75</v>
      </c>
      <c r="BK197" s="259">
        <f>ROUND(I197*H197,2)</f>
        <v>0</v>
      </c>
      <c r="BL197" s="200" t="s">
        <v>273</v>
      </c>
      <c r="BM197" s="258" t="s">
        <v>799</v>
      </c>
    </row>
    <row r="198" spans="2:65" s="204" customFormat="1" ht="19.5" x14ac:dyDescent="0.2">
      <c r="B198" s="203"/>
      <c r="D198" s="64" t="s">
        <v>164</v>
      </c>
      <c r="F198" s="65" t="s">
        <v>2516</v>
      </c>
      <c r="I198" s="197"/>
      <c r="L198" s="203"/>
      <c r="M198" s="260"/>
      <c r="N198" s="276"/>
      <c r="O198" s="276"/>
      <c r="P198" s="276"/>
      <c r="Q198" s="276"/>
      <c r="R198" s="276"/>
      <c r="S198" s="276"/>
      <c r="T198" s="213"/>
      <c r="AT198" s="200" t="s">
        <v>164</v>
      </c>
      <c r="AU198" s="200" t="s">
        <v>77</v>
      </c>
    </row>
    <row r="199" spans="2:65" s="204" customFormat="1" x14ac:dyDescent="0.2">
      <c r="B199" s="203"/>
      <c r="D199" s="66" t="s">
        <v>166</v>
      </c>
      <c r="F199" s="67" t="s">
        <v>2517</v>
      </c>
      <c r="I199" s="197"/>
      <c r="L199" s="203"/>
      <c r="M199" s="260"/>
      <c r="N199" s="276"/>
      <c r="O199" s="276"/>
      <c r="P199" s="276"/>
      <c r="Q199" s="276"/>
      <c r="R199" s="276"/>
      <c r="S199" s="276"/>
      <c r="T199" s="213"/>
      <c r="AT199" s="200" t="s">
        <v>166</v>
      </c>
      <c r="AU199" s="200" t="s">
        <v>77</v>
      </c>
    </row>
    <row r="200" spans="2:65" s="204" customFormat="1" ht="24.2" customHeight="1" x14ac:dyDescent="0.2">
      <c r="B200" s="203"/>
      <c r="C200" s="91" t="s">
        <v>537</v>
      </c>
      <c r="D200" s="91" t="s">
        <v>487</v>
      </c>
      <c r="E200" s="92" t="s">
        <v>2518</v>
      </c>
      <c r="F200" s="93" t="s">
        <v>2519</v>
      </c>
      <c r="G200" s="94" t="s">
        <v>322</v>
      </c>
      <c r="H200" s="95">
        <v>1</v>
      </c>
      <c r="I200" s="96"/>
      <c r="J200" s="95">
        <f>ROUND(I200*H200,2)</f>
        <v>0</v>
      </c>
      <c r="K200" s="93" t="s">
        <v>18</v>
      </c>
      <c r="L200" s="261"/>
      <c r="M200" s="262" t="s">
        <v>18</v>
      </c>
      <c r="N200" s="280" t="s">
        <v>38</v>
      </c>
      <c r="O200" s="276"/>
      <c r="P200" s="277">
        <f>O200*H200</f>
        <v>0</v>
      </c>
      <c r="Q200" s="277">
        <v>0</v>
      </c>
      <c r="R200" s="277">
        <f>Q200*H200</f>
        <v>0</v>
      </c>
      <c r="S200" s="277">
        <v>0</v>
      </c>
      <c r="T200" s="63">
        <f>S200*H200</f>
        <v>0</v>
      </c>
      <c r="AR200" s="258" t="s">
        <v>413</v>
      </c>
      <c r="AT200" s="258" t="s">
        <v>487</v>
      </c>
      <c r="AU200" s="258" t="s">
        <v>77</v>
      </c>
      <c r="AY200" s="200" t="s">
        <v>155</v>
      </c>
      <c r="BE200" s="259">
        <f>IF(N200="základní",J200,0)</f>
        <v>0</v>
      </c>
      <c r="BF200" s="259">
        <f>IF(N200="snížená",J200,0)</f>
        <v>0</v>
      </c>
      <c r="BG200" s="259">
        <f>IF(N200="zákl. přenesená",J200,0)</f>
        <v>0</v>
      </c>
      <c r="BH200" s="259">
        <f>IF(N200="sníž. přenesená",J200,0)</f>
        <v>0</v>
      </c>
      <c r="BI200" s="259">
        <f>IF(N200="nulová",J200,0)</f>
        <v>0</v>
      </c>
      <c r="BJ200" s="200" t="s">
        <v>75</v>
      </c>
      <c r="BK200" s="259">
        <f>ROUND(I200*H200,2)</f>
        <v>0</v>
      </c>
      <c r="BL200" s="200" t="s">
        <v>273</v>
      </c>
      <c r="BM200" s="258" t="s">
        <v>813</v>
      </c>
    </row>
    <row r="201" spans="2:65" s="204" customFormat="1" ht="19.5" x14ac:dyDescent="0.2">
      <c r="B201" s="203"/>
      <c r="D201" s="64" t="s">
        <v>164</v>
      </c>
      <c r="F201" s="65" t="s">
        <v>2519</v>
      </c>
      <c r="I201" s="197"/>
      <c r="L201" s="203"/>
      <c r="M201" s="260"/>
      <c r="N201" s="276"/>
      <c r="O201" s="276"/>
      <c r="P201" s="276"/>
      <c r="Q201" s="276"/>
      <c r="R201" s="276"/>
      <c r="S201" s="276"/>
      <c r="T201" s="213"/>
      <c r="AT201" s="200" t="s">
        <v>164</v>
      </c>
      <c r="AU201" s="200" t="s">
        <v>77</v>
      </c>
    </row>
    <row r="202" spans="2:65" s="204" customFormat="1" ht="21.75" customHeight="1" x14ac:dyDescent="0.2">
      <c r="B202" s="203"/>
      <c r="C202" s="91" t="s">
        <v>641</v>
      </c>
      <c r="D202" s="91" t="s">
        <v>487</v>
      </c>
      <c r="E202" s="92" t="s">
        <v>2520</v>
      </c>
      <c r="F202" s="93" t="s">
        <v>2521</v>
      </c>
      <c r="G202" s="94" t="s">
        <v>322</v>
      </c>
      <c r="H202" s="95">
        <v>2</v>
      </c>
      <c r="I202" s="96"/>
      <c r="J202" s="95">
        <f>ROUND(I202*H202,2)</f>
        <v>0</v>
      </c>
      <c r="K202" s="93" t="s">
        <v>18</v>
      </c>
      <c r="L202" s="261"/>
      <c r="M202" s="262" t="s">
        <v>18</v>
      </c>
      <c r="N202" s="280" t="s">
        <v>38</v>
      </c>
      <c r="O202" s="276"/>
      <c r="P202" s="277">
        <f>O202*H202</f>
        <v>0</v>
      </c>
      <c r="Q202" s="277">
        <v>0</v>
      </c>
      <c r="R202" s="277">
        <f>Q202*H202</f>
        <v>0</v>
      </c>
      <c r="S202" s="277">
        <v>0</v>
      </c>
      <c r="T202" s="63">
        <f>S202*H202</f>
        <v>0</v>
      </c>
      <c r="AR202" s="258" t="s">
        <v>413</v>
      </c>
      <c r="AT202" s="258" t="s">
        <v>487</v>
      </c>
      <c r="AU202" s="258" t="s">
        <v>77</v>
      </c>
      <c r="AY202" s="200" t="s">
        <v>155</v>
      </c>
      <c r="BE202" s="259">
        <f>IF(N202="základní",J202,0)</f>
        <v>0</v>
      </c>
      <c r="BF202" s="259">
        <f>IF(N202="snížená",J202,0)</f>
        <v>0</v>
      </c>
      <c r="BG202" s="259">
        <f>IF(N202="zákl. přenesená",J202,0)</f>
        <v>0</v>
      </c>
      <c r="BH202" s="259">
        <f>IF(N202="sníž. přenesená",J202,0)</f>
        <v>0</v>
      </c>
      <c r="BI202" s="259">
        <f>IF(N202="nulová",J202,0)</f>
        <v>0</v>
      </c>
      <c r="BJ202" s="200" t="s">
        <v>75</v>
      </c>
      <c r="BK202" s="259">
        <f>ROUND(I202*H202,2)</f>
        <v>0</v>
      </c>
      <c r="BL202" s="200" t="s">
        <v>273</v>
      </c>
      <c r="BM202" s="258" t="s">
        <v>826</v>
      </c>
    </row>
    <row r="203" spans="2:65" s="204" customFormat="1" x14ac:dyDescent="0.2">
      <c r="B203" s="203"/>
      <c r="D203" s="64" t="s">
        <v>164</v>
      </c>
      <c r="F203" s="65" t="s">
        <v>2521</v>
      </c>
      <c r="I203" s="197"/>
      <c r="L203" s="203"/>
      <c r="M203" s="260"/>
      <c r="N203" s="276"/>
      <c r="O203" s="276"/>
      <c r="P203" s="276"/>
      <c r="Q203" s="276"/>
      <c r="R203" s="276"/>
      <c r="S203" s="276"/>
      <c r="T203" s="213"/>
      <c r="AT203" s="200" t="s">
        <v>164</v>
      </c>
      <c r="AU203" s="200" t="s">
        <v>77</v>
      </c>
    </row>
    <row r="204" spans="2:65" s="204" customFormat="1" ht="33" customHeight="1" x14ac:dyDescent="0.2">
      <c r="B204" s="203"/>
      <c r="C204" s="57" t="s">
        <v>524</v>
      </c>
      <c r="D204" s="57" t="s">
        <v>157</v>
      </c>
      <c r="E204" s="58" t="s">
        <v>2522</v>
      </c>
      <c r="F204" s="59" t="s">
        <v>2523</v>
      </c>
      <c r="G204" s="60" t="s">
        <v>322</v>
      </c>
      <c r="H204" s="61">
        <v>6</v>
      </c>
      <c r="I204" s="62"/>
      <c r="J204" s="61">
        <f>ROUND(I204*H204,2)</f>
        <v>0</v>
      </c>
      <c r="K204" s="59" t="s">
        <v>161</v>
      </c>
      <c r="L204" s="203"/>
      <c r="M204" s="255" t="s">
        <v>18</v>
      </c>
      <c r="N204" s="275" t="s">
        <v>38</v>
      </c>
      <c r="O204" s="276"/>
      <c r="P204" s="277">
        <f>O204*H204</f>
        <v>0</v>
      </c>
      <c r="Q204" s="277">
        <v>0</v>
      </c>
      <c r="R204" s="277">
        <f>Q204*H204</f>
        <v>0</v>
      </c>
      <c r="S204" s="277">
        <v>0</v>
      </c>
      <c r="T204" s="63">
        <f>S204*H204</f>
        <v>0</v>
      </c>
      <c r="AR204" s="258" t="s">
        <v>273</v>
      </c>
      <c r="AT204" s="258" t="s">
        <v>157</v>
      </c>
      <c r="AU204" s="258" t="s">
        <v>77</v>
      </c>
      <c r="AY204" s="200" t="s">
        <v>155</v>
      </c>
      <c r="BE204" s="259">
        <f>IF(N204="základní",J204,0)</f>
        <v>0</v>
      </c>
      <c r="BF204" s="259">
        <f>IF(N204="snížená",J204,0)</f>
        <v>0</v>
      </c>
      <c r="BG204" s="259">
        <f>IF(N204="zákl. přenesená",J204,0)</f>
        <v>0</v>
      </c>
      <c r="BH204" s="259">
        <f>IF(N204="sníž. přenesená",J204,0)</f>
        <v>0</v>
      </c>
      <c r="BI204" s="259">
        <f>IF(N204="nulová",J204,0)</f>
        <v>0</v>
      </c>
      <c r="BJ204" s="200" t="s">
        <v>75</v>
      </c>
      <c r="BK204" s="259">
        <f>ROUND(I204*H204,2)</f>
        <v>0</v>
      </c>
      <c r="BL204" s="200" t="s">
        <v>273</v>
      </c>
      <c r="BM204" s="258" t="s">
        <v>838</v>
      </c>
    </row>
    <row r="205" spans="2:65" s="204" customFormat="1" ht="19.5" x14ac:dyDescent="0.2">
      <c r="B205" s="203"/>
      <c r="D205" s="64" t="s">
        <v>164</v>
      </c>
      <c r="F205" s="65" t="s">
        <v>2523</v>
      </c>
      <c r="I205" s="197"/>
      <c r="L205" s="203"/>
      <c r="M205" s="260"/>
      <c r="N205" s="276"/>
      <c r="O205" s="276"/>
      <c r="P205" s="276"/>
      <c r="Q205" s="276"/>
      <c r="R205" s="276"/>
      <c r="S205" s="276"/>
      <c r="T205" s="213"/>
      <c r="AT205" s="200" t="s">
        <v>164</v>
      </c>
      <c r="AU205" s="200" t="s">
        <v>77</v>
      </c>
    </row>
    <row r="206" spans="2:65" s="204" customFormat="1" x14ac:dyDescent="0.2">
      <c r="B206" s="203"/>
      <c r="D206" s="66" t="s">
        <v>166</v>
      </c>
      <c r="F206" s="67" t="s">
        <v>2524</v>
      </c>
      <c r="I206" s="197"/>
      <c r="L206" s="203"/>
      <c r="M206" s="260"/>
      <c r="N206" s="276"/>
      <c r="O206" s="276"/>
      <c r="P206" s="276"/>
      <c r="Q206" s="276"/>
      <c r="R206" s="276"/>
      <c r="S206" s="276"/>
      <c r="T206" s="213"/>
      <c r="AT206" s="200" t="s">
        <v>166</v>
      </c>
      <c r="AU206" s="200" t="s">
        <v>77</v>
      </c>
    </row>
    <row r="207" spans="2:65" s="204" customFormat="1" ht="16.5" customHeight="1" x14ac:dyDescent="0.2">
      <c r="B207" s="203"/>
      <c r="C207" s="91" t="s">
        <v>547</v>
      </c>
      <c r="D207" s="91" t="s">
        <v>487</v>
      </c>
      <c r="E207" s="92" t="s">
        <v>2525</v>
      </c>
      <c r="F207" s="93" t="s">
        <v>2526</v>
      </c>
      <c r="G207" s="94" t="s">
        <v>322</v>
      </c>
      <c r="H207" s="95">
        <v>1</v>
      </c>
      <c r="I207" s="96"/>
      <c r="J207" s="95">
        <f>ROUND(I207*H207,2)</f>
        <v>0</v>
      </c>
      <c r="K207" s="93" t="s">
        <v>18</v>
      </c>
      <c r="L207" s="261"/>
      <c r="M207" s="262" t="s">
        <v>18</v>
      </c>
      <c r="N207" s="280" t="s">
        <v>38</v>
      </c>
      <c r="O207" s="276"/>
      <c r="P207" s="277">
        <f>O207*H207</f>
        <v>0</v>
      </c>
      <c r="Q207" s="277">
        <v>0</v>
      </c>
      <c r="R207" s="277">
        <f>Q207*H207</f>
        <v>0</v>
      </c>
      <c r="S207" s="277">
        <v>0</v>
      </c>
      <c r="T207" s="63">
        <f>S207*H207</f>
        <v>0</v>
      </c>
      <c r="AR207" s="258" t="s">
        <v>413</v>
      </c>
      <c r="AT207" s="258" t="s">
        <v>487</v>
      </c>
      <c r="AU207" s="258" t="s">
        <v>77</v>
      </c>
      <c r="AY207" s="200" t="s">
        <v>155</v>
      </c>
      <c r="BE207" s="259">
        <f>IF(N207="základní",J207,0)</f>
        <v>0</v>
      </c>
      <c r="BF207" s="259">
        <f>IF(N207="snížená",J207,0)</f>
        <v>0</v>
      </c>
      <c r="BG207" s="259">
        <f>IF(N207="zákl. přenesená",J207,0)</f>
        <v>0</v>
      </c>
      <c r="BH207" s="259">
        <f>IF(N207="sníž. přenesená",J207,0)</f>
        <v>0</v>
      </c>
      <c r="BI207" s="259">
        <f>IF(N207="nulová",J207,0)</f>
        <v>0</v>
      </c>
      <c r="BJ207" s="200" t="s">
        <v>75</v>
      </c>
      <c r="BK207" s="259">
        <f>ROUND(I207*H207,2)</f>
        <v>0</v>
      </c>
      <c r="BL207" s="200" t="s">
        <v>273</v>
      </c>
      <c r="BM207" s="258" t="s">
        <v>797</v>
      </c>
    </row>
    <row r="208" spans="2:65" s="204" customFormat="1" x14ac:dyDescent="0.2">
      <c r="B208" s="203"/>
      <c r="D208" s="64" t="s">
        <v>164</v>
      </c>
      <c r="F208" s="65" t="s">
        <v>2526</v>
      </c>
      <c r="I208" s="197"/>
      <c r="L208" s="203"/>
      <c r="M208" s="260"/>
      <c r="N208" s="276"/>
      <c r="O208" s="276"/>
      <c r="P208" s="276"/>
      <c r="Q208" s="276"/>
      <c r="R208" s="276"/>
      <c r="S208" s="276"/>
      <c r="T208" s="213"/>
      <c r="AT208" s="200" t="s">
        <v>164</v>
      </c>
      <c r="AU208" s="200" t="s">
        <v>77</v>
      </c>
    </row>
    <row r="209" spans="2:65" s="204" customFormat="1" ht="16.5" customHeight="1" x14ac:dyDescent="0.2">
      <c r="B209" s="203"/>
      <c r="C209" s="91" t="s">
        <v>555</v>
      </c>
      <c r="D209" s="91" t="s">
        <v>487</v>
      </c>
      <c r="E209" s="92" t="s">
        <v>2527</v>
      </c>
      <c r="F209" s="93" t="s">
        <v>2528</v>
      </c>
      <c r="G209" s="94" t="s">
        <v>322</v>
      </c>
      <c r="H209" s="95">
        <v>1</v>
      </c>
      <c r="I209" s="96"/>
      <c r="J209" s="95">
        <f>ROUND(I209*H209,2)</f>
        <v>0</v>
      </c>
      <c r="K209" s="93" t="s">
        <v>18</v>
      </c>
      <c r="L209" s="261"/>
      <c r="M209" s="262" t="s">
        <v>18</v>
      </c>
      <c r="N209" s="280" t="s">
        <v>38</v>
      </c>
      <c r="O209" s="276"/>
      <c r="P209" s="277">
        <f>O209*H209</f>
        <v>0</v>
      </c>
      <c r="Q209" s="277">
        <v>0</v>
      </c>
      <c r="R209" s="277">
        <f>Q209*H209</f>
        <v>0</v>
      </c>
      <c r="S209" s="277">
        <v>0</v>
      </c>
      <c r="T209" s="63">
        <f>S209*H209</f>
        <v>0</v>
      </c>
      <c r="AR209" s="258" t="s">
        <v>413</v>
      </c>
      <c r="AT209" s="258" t="s">
        <v>487</v>
      </c>
      <c r="AU209" s="258" t="s">
        <v>77</v>
      </c>
      <c r="AY209" s="200" t="s">
        <v>155</v>
      </c>
      <c r="BE209" s="259">
        <f>IF(N209="základní",J209,0)</f>
        <v>0</v>
      </c>
      <c r="BF209" s="259">
        <f>IF(N209="snížená",J209,0)</f>
        <v>0</v>
      </c>
      <c r="BG209" s="259">
        <f>IF(N209="zákl. přenesená",J209,0)</f>
        <v>0</v>
      </c>
      <c r="BH209" s="259">
        <f>IF(N209="sníž. přenesená",J209,0)</f>
        <v>0</v>
      </c>
      <c r="BI209" s="259">
        <f>IF(N209="nulová",J209,0)</f>
        <v>0</v>
      </c>
      <c r="BJ209" s="200" t="s">
        <v>75</v>
      </c>
      <c r="BK209" s="259">
        <f>ROUND(I209*H209,2)</f>
        <v>0</v>
      </c>
      <c r="BL209" s="200" t="s">
        <v>273</v>
      </c>
      <c r="BM209" s="258" t="s">
        <v>865</v>
      </c>
    </row>
    <row r="210" spans="2:65" s="204" customFormat="1" x14ac:dyDescent="0.2">
      <c r="B210" s="203"/>
      <c r="D210" s="64" t="s">
        <v>164</v>
      </c>
      <c r="F210" s="65" t="s">
        <v>2528</v>
      </c>
      <c r="I210" s="197"/>
      <c r="L210" s="203"/>
      <c r="M210" s="260"/>
      <c r="N210" s="276"/>
      <c r="O210" s="276"/>
      <c r="P210" s="276"/>
      <c r="Q210" s="276"/>
      <c r="R210" s="276"/>
      <c r="S210" s="276"/>
      <c r="T210" s="213"/>
      <c r="AT210" s="200" t="s">
        <v>164</v>
      </c>
      <c r="AU210" s="200" t="s">
        <v>77</v>
      </c>
    </row>
    <row r="211" spans="2:65" s="204" customFormat="1" ht="16.5" customHeight="1" x14ac:dyDescent="0.2">
      <c r="B211" s="203"/>
      <c r="C211" s="91" t="s">
        <v>561</v>
      </c>
      <c r="D211" s="91" t="s">
        <v>487</v>
      </c>
      <c r="E211" s="92" t="s">
        <v>2529</v>
      </c>
      <c r="F211" s="93" t="s">
        <v>2530</v>
      </c>
      <c r="G211" s="94" t="s">
        <v>322</v>
      </c>
      <c r="H211" s="95">
        <v>1</v>
      </c>
      <c r="I211" s="96"/>
      <c r="J211" s="95">
        <f>ROUND(I211*H211,2)</f>
        <v>0</v>
      </c>
      <c r="K211" s="93" t="s">
        <v>18</v>
      </c>
      <c r="L211" s="261"/>
      <c r="M211" s="262" t="s">
        <v>18</v>
      </c>
      <c r="N211" s="280" t="s">
        <v>38</v>
      </c>
      <c r="O211" s="276"/>
      <c r="P211" s="277">
        <f>O211*H211</f>
        <v>0</v>
      </c>
      <c r="Q211" s="277">
        <v>0</v>
      </c>
      <c r="R211" s="277">
        <f>Q211*H211</f>
        <v>0</v>
      </c>
      <c r="S211" s="277">
        <v>0</v>
      </c>
      <c r="T211" s="63">
        <f>S211*H211</f>
        <v>0</v>
      </c>
      <c r="AR211" s="258" t="s">
        <v>413</v>
      </c>
      <c r="AT211" s="258" t="s">
        <v>487</v>
      </c>
      <c r="AU211" s="258" t="s">
        <v>77</v>
      </c>
      <c r="AY211" s="200" t="s">
        <v>155</v>
      </c>
      <c r="BE211" s="259">
        <f>IF(N211="základní",J211,0)</f>
        <v>0</v>
      </c>
      <c r="BF211" s="259">
        <f>IF(N211="snížená",J211,0)</f>
        <v>0</v>
      </c>
      <c r="BG211" s="259">
        <f>IF(N211="zákl. přenesená",J211,0)</f>
        <v>0</v>
      </c>
      <c r="BH211" s="259">
        <f>IF(N211="sníž. přenesená",J211,0)</f>
        <v>0</v>
      </c>
      <c r="BI211" s="259">
        <f>IF(N211="nulová",J211,0)</f>
        <v>0</v>
      </c>
      <c r="BJ211" s="200" t="s">
        <v>75</v>
      </c>
      <c r="BK211" s="259">
        <f>ROUND(I211*H211,2)</f>
        <v>0</v>
      </c>
      <c r="BL211" s="200" t="s">
        <v>273</v>
      </c>
      <c r="BM211" s="258" t="s">
        <v>878</v>
      </c>
    </row>
    <row r="212" spans="2:65" s="204" customFormat="1" x14ac:dyDescent="0.2">
      <c r="B212" s="203"/>
      <c r="D212" s="64" t="s">
        <v>164</v>
      </c>
      <c r="F212" s="65" t="s">
        <v>2530</v>
      </c>
      <c r="I212" s="197"/>
      <c r="L212" s="203"/>
      <c r="M212" s="260"/>
      <c r="N212" s="276"/>
      <c r="O212" s="276"/>
      <c r="P212" s="276"/>
      <c r="Q212" s="276"/>
      <c r="R212" s="276"/>
      <c r="S212" s="276"/>
      <c r="T212" s="213"/>
      <c r="AT212" s="200" t="s">
        <v>164</v>
      </c>
      <c r="AU212" s="200" t="s">
        <v>77</v>
      </c>
    </row>
    <row r="213" spans="2:65" s="204" customFormat="1" ht="16.5" customHeight="1" x14ac:dyDescent="0.2">
      <c r="B213" s="203"/>
      <c r="C213" s="91" t="s">
        <v>567</v>
      </c>
      <c r="D213" s="91" t="s">
        <v>487</v>
      </c>
      <c r="E213" s="92" t="s">
        <v>2531</v>
      </c>
      <c r="F213" s="93" t="s">
        <v>2532</v>
      </c>
      <c r="G213" s="94" t="s">
        <v>322</v>
      </c>
      <c r="H213" s="95">
        <v>1</v>
      </c>
      <c r="I213" s="96"/>
      <c r="J213" s="95">
        <f>ROUND(I213*H213,2)</f>
        <v>0</v>
      </c>
      <c r="K213" s="93" t="s">
        <v>18</v>
      </c>
      <c r="L213" s="261"/>
      <c r="M213" s="262" t="s">
        <v>18</v>
      </c>
      <c r="N213" s="280" t="s">
        <v>38</v>
      </c>
      <c r="O213" s="276"/>
      <c r="P213" s="277">
        <f>O213*H213</f>
        <v>0</v>
      </c>
      <c r="Q213" s="277">
        <v>0</v>
      </c>
      <c r="R213" s="277">
        <f>Q213*H213</f>
        <v>0</v>
      </c>
      <c r="S213" s="277">
        <v>0</v>
      </c>
      <c r="T213" s="63">
        <f>S213*H213</f>
        <v>0</v>
      </c>
      <c r="AR213" s="258" t="s">
        <v>413</v>
      </c>
      <c r="AT213" s="258" t="s">
        <v>487</v>
      </c>
      <c r="AU213" s="258" t="s">
        <v>77</v>
      </c>
      <c r="AY213" s="200" t="s">
        <v>155</v>
      </c>
      <c r="BE213" s="259">
        <f>IF(N213="základní",J213,0)</f>
        <v>0</v>
      </c>
      <c r="BF213" s="259">
        <f>IF(N213="snížená",J213,0)</f>
        <v>0</v>
      </c>
      <c r="BG213" s="259">
        <f>IF(N213="zákl. přenesená",J213,0)</f>
        <v>0</v>
      </c>
      <c r="BH213" s="259">
        <f>IF(N213="sníž. přenesená",J213,0)</f>
        <v>0</v>
      </c>
      <c r="BI213" s="259">
        <f>IF(N213="nulová",J213,0)</f>
        <v>0</v>
      </c>
      <c r="BJ213" s="200" t="s">
        <v>75</v>
      </c>
      <c r="BK213" s="259">
        <f>ROUND(I213*H213,2)</f>
        <v>0</v>
      </c>
      <c r="BL213" s="200" t="s">
        <v>273</v>
      </c>
      <c r="BM213" s="258" t="s">
        <v>895</v>
      </c>
    </row>
    <row r="214" spans="2:65" s="204" customFormat="1" x14ac:dyDescent="0.2">
      <c r="B214" s="203"/>
      <c r="D214" s="64" t="s">
        <v>164</v>
      </c>
      <c r="F214" s="65" t="s">
        <v>2532</v>
      </c>
      <c r="I214" s="197"/>
      <c r="L214" s="203"/>
      <c r="M214" s="260"/>
      <c r="N214" s="276"/>
      <c r="O214" s="276"/>
      <c r="P214" s="276"/>
      <c r="Q214" s="276"/>
      <c r="R214" s="276"/>
      <c r="S214" s="276"/>
      <c r="T214" s="213"/>
      <c r="AT214" s="200" t="s">
        <v>164</v>
      </c>
      <c r="AU214" s="200" t="s">
        <v>77</v>
      </c>
    </row>
    <row r="215" spans="2:65" s="204" customFormat="1" ht="16.5" customHeight="1" x14ac:dyDescent="0.2">
      <c r="B215" s="203"/>
      <c r="C215" s="91" t="s">
        <v>574</v>
      </c>
      <c r="D215" s="91" t="s">
        <v>487</v>
      </c>
      <c r="E215" s="92" t="s">
        <v>2533</v>
      </c>
      <c r="F215" s="93" t="s">
        <v>2534</v>
      </c>
      <c r="G215" s="94" t="s">
        <v>322</v>
      </c>
      <c r="H215" s="95">
        <v>1</v>
      </c>
      <c r="I215" s="96"/>
      <c r="J215" s="95">
        <f>ROUND(I215*H215,2)</f>
        <v>0</v>
      </c>
      <c r="K215" s="93" t="s">
        <v>18</v>
      </c>
      <c r="L215" s="261"/>
      <c r="M215" s="262" t="s">
        <v>18</v>
      </c>
      <c r="N215" s="280" t="s">
        <v>38</v>
      </c>
      <c r="O215" s="276"/>
      <c r="P215" s="277">
        <f>O215*H215</f>
        <v>0</v>
      </c>
      <c r="Q215" s="277">
        <v>0</v>
      </c>
      <c r="R215" s="277">
        <f>Q215*H215</f>
        <v>0</v>
      </c>
      <c r="S215" s="277">
        <v>0</v>
      </c>
      <c r="T215" s="63">
        <f>S215*H215</f>
        <v>0</v>
      </c>
      <c r="AR215" s="258" t="s">
        <v>413</v>
      </c>
      <c r="AT215" s="258" t="s">
        <v>487</v>
      </c>
      <c r="AU215" s="258" t="s">
        <v>77</v>
      </c>
      <c r="AY215" s="200" t="s">
        <v>155</v>
      </c>
      <c r="BE215" s="259">
        <f>IF(N215="základní",J215,0)</f>
        <v>0</v>
      </c>
      <c r="BF215" s="259">
        <f>IF(N215="snížená",J215,0)</f>
        <v>0</v>
      </c>
      <c r="BG215" s="259">
        <f>IF(N215="zákl. přenesená",J215,0)</f>
        <v>0</v>
      </c>
      <c r="BH215" s="259">
        <f>IF(N215="sníž. přenesená",J215,0)</f>
        <v>0</v>
      </c>
      <c r="BI215" s="259">
        <f>IF(N215="nulová",J215,0)</f>
        <v>0</v>
      </c>
      <c r="BJ215" s="200" t="s">
        <v>75</v>
      </c>
      <c r="BK215" s="259">
        <f>ROUND(I215*H215,2)</f>
        <v>0</v>
      </c>
      <c r="BL215" s="200" t="s">
        <v>273</v>
      </c>
      <c r="BM215" s="258" t="s">
        <v>915</v>
      </c>
    </row>
    <row r="216" spans="2:65" s="204" customFormat="1" x14ac:dyDescent="0.2">
      <c r="B216" s="203"/>
      <c r="D216" s="64" t="s">
        <v>164</v>
      </c>
      <c r="F216" s="65" t="s">
        <v>2534</v>
      </c>
      <c r="I216" s="197"/>
      <c r="L216" s="203"/>
      <c r="M216" s="260"/>
      <c r="N216" s="276"/>
      <c r="O216" s="276"/>
      <c r="P216" s="276"/>
      <c r="Q216" s="276"/>
      <c r="R216" s="276"/>
      <c r="S216" s="276"/>
      <c r="T216" s="213"/>
      <c r="AT216" s="200" t="s">
        <v>164</v>
      </c>
      <c r="AU216" s="200" t="s">
        <v>77</v>
      </c>
    </row>
    <row r="217" spans="2:65" s="204" customFormat="1" ht="16.5" customHeight="1" x14ac:dyDescent="0.2">
      <c r="B217" s="203"/>
      <c r="C217" s="91" t="s">
        <v>579</v>
      </c>
      <c r="D217" s="91" t="s">
        <v>487</v>
      </c>
      <c r="E217" s="92" t="s">
        <v>2535</v>
      </c>
      <c r="F217" s="93" t="s">
        <v>2536</v>
      </c>
      <c r="G217" s="94" t="s">
        <v>322</v>
      </c>
      <c r="H217" s="95">
        <v>1</v>
      </c>
      <c r="I217" s="96"/>
      <c r="J217" s="95">
        <f>ROUND(I217*H217,2)</f>
        <v>0</v>
      </c>
      <c r="K217" s="93" t="s">
        <v>18</v>
      </c>
      <c r="L217" s="261"/>
      <c r="M217" s="262" t="s">
        <v>18</v>
      </c>
      <c r="N217" s="280" t="s">
        <v>38</v>
      </c>
      <c r="O217" s="276"/>
      <c r="P217" s="277">
        <f>O217*H217</f>
        <v>0</v>
      </c>
      <c r="Q217" s="277">
        <v>0</v>
      </c>
      <c r="R217" s="277">
        <f>Q217*H217</f>
        <v>0</v>
      </c>
      <c r="S217" s="277">
        <v>0</v>
      </c>
      <c r="T217" s="63">
        <f>S217*H217</f>
        <v>0</v>
      </c>
      <c r="AR217" s="258" t="s">
        <v>413</v>
      </c>
      <c r="AT217" s="258" t="s">
        <v>487</v>
      </c>
      <c r="AU217" s="258" t="s">
        <v>77</v>
      </c>
      <c r="AY217" s="200" t="s">
        <v>155</v>
      </c>
      <c r="BE217" s="259">
        <f>IF(N217="základní",J217,0)</f>
        <v>0</v>
      </c>
      <c r="BF217" s="259">
        <f>IF(N217="snížená",J217,0)</f>
        <v>0</v>
      </c>
      <c r="BG217" s="259">
        <f>IF(N217="zákl. přenesená",J217,0)</f>
        <v>0</v>
      </c>
      <c r="BH217" s="259">
        <f>IF(N217="sníž. přenesená",J217,0)</f>
        <v>0</v>
      </c>
      <c r="BI217" s="259">
        <f>IF(N217="nulová",J217,0)</f>
        <v>0</v>
      </c>
      <c r="BJ217" s="200" t="s">
        <v>75</v>
      </c>
      <c r="BK217" s="259">
        <f>ROUND(I217*H217,2)</f>
        <v>0</v>
      </c>
      <c r="BL217" s="200" t="s">
        <v>273</v>
      </c>
      <c r="BM217" s="258" t="s">
        <v>931</v>
      </c>
    </row>
    <row r="218" spans="2:65" s="204" customFormat="1" x14ac:dyDescent="0.2">
      <c r="B218" s="203"/>
      <c r="D218" s="64" t="s">
        <v>164</v>
      </c>
      <c r="F218" s="65" t="s">
        <v>2536</v>
      </c>
      <c r="I218" s="197"/>
      <c r="L218" s="203"/>
      <c r="M218" s="260"/>
      <c r="N218" s="276"/>
      <c r="O218" s="276"/>
      <c r="P218" s="276"/>
      <c r="Q218" s="276"/>
      <c r="R218" s="276"/>
      <c r="S218" s="276"/>
      <c r="T218" s="213"/>
      <c r="AT218" s="200" t="s">
        <v>164</v>
      </c>
      <c r="AU218" s="200" t="s">
        <v>77</v>
      </c>
    </row>
    <row r="219" spans="2:65" s="204" customFormat="1" ht="49.15" customHeight="1" x14ac:dyDescent="0.2">
      <c r="B219" s="203"/>
      <c r="C219" s="57" t="s">
        <v>335</v>
      </c>
      <c r="D219" s="57" t="s">
        <v>157</v>
      </c>
      <c r="E219" s="58" t="s">
        <v>2537</v>
      </c>
      <c r="F219" s="59" t="s">
        <v>2538</v>
      </c>
      <c r="G219" s="60" t="s">
        <v>322</v>
      </c>
      <c r="H219" s="61">
        <v>35</v>
      </c>
      <c r="I219" s="62"/>
      <c r="J219" s="61">
        <f>ROUND(I219*H219,2)</f>
        <v>0</v>
      </c>
      <c r="K219" s="59" t="s">
        <v>161</v>
      </c>
      <c r="L219" s="203"/>
      <c r="M219" s="255" t="s">
        <v>18</v>
      </c>
      <c r="N219" s="275" t="s">
        <v>38</v>
      </c>
      <c r="O219" s="276"/>
      <c r="P219" s="277">
        <f>O219*H219</f>
        <v>0</v>
      </c>
      <c r="Q219" s="277">
        <v>0</v>
      </c>
      <c r="R219" s="277">
        <f>Q219*H219</f>
        <v>0</v>
      </c>
      <c r="S219" s="277">
        <v>0</v>
      </c>
      <c r="T219" s="63">
        <f>S219*H219</f>
        <v>0</v>
      </c>
      <c r="AR219" s="258" t="s">
        <v>273</v>
      </c>
      <c r="AT219" s="258" t="s">
        <v>157</v>
      </c>
      <c r="AU219" s="258" t="s">
        <v>77</v>
      </c>
      <c r="AY219" s="200" t="s">
        <v>155</v>
      </c>
      <c r="BE219" s="259">
        <f>IF(N219="základní",J219,0)</f>
        <v>0</v>
      </c>
      <c r="BF219" s="259">
        <f>IF(N219="snížená",J219,0)</f>
        <v>0</v>
      </c>
      <c r="BG219" s="259">
        <f>IF(N219="zákl. přenesená",J219,0)</f>
        <v>0</v>
      </c>
      <c r="BH219" s="259">
        <f>IF(N219="sníž. přenesená",J219,0)</f>
        <v>0</v>
      </c>
      <c r="BI219" s="259">
        <f>IF(N219="nulová",J219,0)</f>
        <v>0</v>
      </c>
      <c r="BJ219" s="200" t="s">
        <v>75</v>
      </c>
      <c r="BK219" s="259">
        <f>ROUND(I219*H219,2)</f>
        <v>0</v>
      </c>
      <c r="BL219" s="200" t="s">
        <v>273</v>
      </c>
      <c r="BM219" s="258" t="s">
        <v>943</v>
      </c>
    </row>
    <row r="220" spans="2:65" s="204" customFormat="1" ht="29.25" x14ac:dyDescent="0.2">
      <c r="B220" s="203"/>
      <c r="D220" s="64" t="s">
        <v>164</v>
      </c>
      <c r="F220" s="65" t="s">
        <v>2538</v>
      </c>
      <c r="I220" s="197"/>
      <c r="L220" s="203"/>
      <c r="M220" s="260"/>
      <c r="N220" s="276"/>
      <c r="O220" s="276"/>
      <c r="P220" s="276"/>
      <c r="Q220" s="276"/>
      <c r="R220" s="276"/>
      <c r="S220" s="276"/>
      <c r="T220" s="213"/>
      <c r="AT220" s="200" t="s">
        <v>164</v>
      </c>
      <c r="AU220" s="200" t="s">
        <v>77</v>
      </c>
    </row>
    <row r="221" spans="2:65" s="204" customFormat="1" x14ac:dyDescent="0.2">
      <c r="B221" s="203"/>
      <c r="D221" s="66" t="s">
        <v>166</v>
      </c>
      <c r="F221" s="67" t="s">
        <v>2539</v>
      </c>
      <c r="I221" s="197"/>
      <c r="L221" s="203"/>
      <c r="M221" s="260"/>
      <c r="N221" s="276"/>
      <c r="O221" s="276"/>
      <c r="P221" s="276"/>
      <c r="Q221" s="276"/>
      <c r="R221" s="276"/>
      <c r="S221" s="276"/>
      <c r="T221" s="213"/>
      <c r="AT221" s="200" t="s">
        <v>166</v>
      </c>
      <c r="AU221" s="200" t="s">
        <v>77</v>
      </c>
    </row>
    <row r="222" spans="2:65" s="204" customFormat="1" ht="24.2" customHeight="1" x14ac:dyDescent="0.2">
      <c r="B222" s="203"/>
      <c r="C222" s="91" t="s">
        <v>344</v>
      </c>
      <c r="D222" s="91" t="s">
        <v>487</v>
      </c>
      <c r="E222" s="92" t="s">
        <v>2540</v>
      </c>
      <c r="F222" s="93" t="s">
        <v>2541</v>
      </c>
      <c r="G222" s="94" t="s">
        <v>322</v>
      </c>
      <c r="H222" s="95">
        <v>35</v>
      </c>
      <c r="I222" s="96"/>
      <c r="J222" s="95">
        <f>ROUND(I222*H222,2)</f>
        <v>0</v>
      </c>
      <c r="K222" s="93" t="s">
        <v>161</v>
      </c>
      <c r="L222" s="261"/>
      <c r="M222" s="262" t="s">
        <v>18</v>
      </c>
      <c r="N222" s="280" t="s">
        <v>38</v>
      </c>
      <c r="O222" s="276"/>
      <c r="P222" s="277">
        <f>O222*H222</f>
        <v>0</v>
      </c>
      <c r="Q222" s="277">
        <v>0</v>
      </c>
      <c r="R222" s="277">
        <f>Q222*H222</f>
        <v>0</v>
      </c>
      <c r="S222" s="277">
        <v>0</v>
      </c>
      <c r="T222" s="63">
        <f>S222*H222</f>
        <v>0</v>
      </c>
      <c r="AR222" s="258" t="s">
        <v>413</v>
      </c>
      <c r="AT222" s="258" t="s">
        <v>487</v>
      </c>
      <c r="AU222" s="258" t="s">
        <v>77</v>
      </c>
      <c r="AY222" s="200" t="s">
        <v>155</v>
      </c>
      <c r="BE222" s="259">
        <f>IF(N222="základní",J222,0)</f>
        <v>0</v>
      </c>
      <c r="BF222" s="259">
        <f>IF(N222="snížená",J222,0)</f>
        <v>0</v>
      </c>
      <c r="BG222" s="259">
        <f>IF(N222="zákl. přenesená",J222,0)</f>
        <v>0</v>
      </c>
      <c r="BH222" s="259">
        <f>IF(N222="sníž. přenesená",J222,0)</f>
        <v>0</v>
      </c>
      <c r="BI222" s="259">
        <f>IF(N222="nulová",J222,0)</f>
        <v>0</v>
      </c>
      <c r="BJ222" s="200" t="s">
        <v>75</v>
      </c>
      <c r="BK222" s="259">
        <f>ROUND(I222*H222,2)</f>
        <v>0</v>
      </c>
      <c r="BL222" s="200" t="s">
        <v>273</v>
      </c>
      <c r="BM222" s="258" t="s">
        <v>960</v>
      </c>
    </row>
    <row r="223" spans="2:65" s="204" customFormat="1" x14ac:dyDescent="0.2">
      <c r="B223" s="203"/>
      <c r="D223" s="64" t="s">
        <v>164</v>
      </c>
      <c r="F223" s="65" t="s">
        <v>2541</v>
      </c>
      <c r="I223" s="197"/>
      <c r="L223" s="203"/>
      <c r="M223" s="260"/>
      <c r="N223" s="276"/>
      <c r="O223" s="276"/>
      <c r="P223" s="276"/>
      <c r="Q223" s="276"/>
      <c r="R223" s="276"/>
      <c r="S223" s="276"/>
      <c r="T223" s="213"/>
      <c r="AT223" s="200" t="s">
        <v>164</v>
      </c>
      <c r="AU223" s="200" t="s">
        <v>77</v>
      </c>
    </row>
    <row r="224" spans="2:65" s="204" customFormat="1" ht="16.5" customHeight="1" x14ac:dyDescent="0.2">
      <c r="B224" s="203"/>
      <c r="C224" s="91" t="s">
        <v>356</v>
      </c>
      <c r="D224" s="91" t="s">
        <v>487</v>
      </c>
      <c r="E224" s="92" t="s">
        <v>2542</v>
      </c>
      <c r="F224" s="93" t="s">
        <v>2543</v>
      </c>
      <c r="G224" s="94" t="s">
        <v>322</v>
      </c>
      <c r="H224" s="95">
        <v>29</v>
      </c>
      <c r="I224" s="96"/>
      <c r="J224" s="95">
        <f>ROUND(I224*H224,2)</f>
        <v>0</v>
      </c>
      <c r="K224" s="93" t="s">
        <v>161</v>
      </c>
      <c r="L224" s="261"/>
      <c r="M224" s="262" t="s">
        <v>18</v>
      </c>
      <c r="N224" s="280" t="s">
        <v>38</v>
      </c>
      <c r="O224" s="276"/>
      <c r="P224" s="277">
        <f>O224*H224</f>
        <v>0</v>
      </c>
      <c r="Q224" s="277">
        <v>0</v>
      </c>
      <c r="R224" s="277">
        <f>Q224*H224</f>
        <v>0</v>
      </c>
      <c r="S224" s="277">
        <v>0</v>
      </c>
      <c r="T224" s="63">
        <f>S224*H224</f>
        <v>0</v>
      </c>
      <c r="AR224" s="258" t="s">
        <v>413</v>
      </c>
      <c r="AT224" s="258" t="s">
        <v>487</v>
      </c>
      <c r="AU224" s="258" t="s">
        <v>77</v>
      </c>
      <c r="AY224" s="200" t="s">
        <v>155</v>
      </c>
      <c r="BE224" s="259">
        <f>IF(N224="základní",J224,0)</f>
        <v>0</v>
      </c>
      <c r="BF224" s="259">
        <f>IF(N224="snížená",J224,0)</f>
        <v>0</v>
      </c>
      <c r="BG224" s="259">
        <f>IF(N224="zákl. přenesená",J224,0)</f>
        <v>0</v>
      </c>
      <c r="BH224" s="259">
        <f>IF(N224="sníž. přenesená",J224,0)</f>
        <v>0</v>
      </c>
      <c r="BI224" s="259">
        <f>IF(N224="nulová",J224,0)</f>
        <v>0</v>
      </c>
      <c r="BJ224" s="200" t="s">
        <v>75</v>
      </c>
      <c r="BK224" s="259">
        <f>ROUND(I224*H224,2)</f>
        <v>0</v>
      </c>
      <c r="BL224" s="200" t="s">
        <v>273</v>
      </c>
      <c r="BM224" s="258" t="s">
        <v>976</v>
      </c>
    </row>
    <row r="225" spans="2:65" s="204" customFormat="1" x14ac:dyDescent="0.2">
      <c r="B225" s="203"/>
      <c r="D225" s="64" t="s">
        <v>164</v>
      </c>
      <c r="F225" s="65" t="s">
        <v>2543</v>
      </c>
      <c r="I225" s="197"/>
      <c r="L225" s="203"/>
      <c r="M225" s="260"/>
      <c r="N225" s="276"/>
      <c r="O225" s="276"/>
      <c r="P225" s="276"/>
      <c r="Q225" s="276"/>
      <c r="R225" s="276"/>
      <c r="S225" s="276"/>
      <c r="T225" s="213"/>
      <c r="AT225" s="200" t="s">
        <v>164</v>
      </c>
      <c r="AU225" s="200" t="s">
        <v>77</v>
      </c>
    </row>
    <row r="226" spans="2:65" s="204" customFormat="1" ht="16.5" customHeight="1" x14ac:dyDescent="0.2">
      <c r="B226" s="203"/>
      <c r="C226" s="91" t="s">
        <v>364</v>
      </c>
      <c r="D226" s="91" t="s">
        <v>487</v>
      </c>
      <c r="E226" s="92" t="s">
        <v>2544</v>
      </c>
      <c r="F226" s="93" t="s">
        <v>2545</v>
      </c>
      <c r="G226" s="94" t="s">
        <v>322</v>
      </c>
      <c r="H226" s="95">
        <v>6</v>
      </c>
      <c r="I226" s="96"/>
      <c r="J226" s="95">
        <f>ROUND(I226*H226,2)</f>
        <v>0</v>
      </c>
      <c r="K226" s="93" t="s">
        <v>161</v>
      </c>
      <c r="L226" s="261"/>
      <c r="M226" s="262" t="s">
        <v>18</v>
      </c>
      <c r="N226" s="280" t="s">
        <v>38</v>
      </c>
      <c r="O226" s="276"/>
      <c r="P226" s="277">
        <f>O226*H226</f>
        <v>0</v>
      </c>
      <c r="Q226" s="277">
        <v>0</v>
      </c>
      <c r="R226" s="277">
        <f>Q226*H226</f>
        <v>0</v>
      </c>
      <c r="S226" s="277">
        <v>0</v>
      </c>
      <c r="T226" s="63">
        <f>S226*H226</f>
        <v>0</v>
      </c>
      <c r="AR226" s="258" t="s">
        <v>413</v>
      </c>
      <c r="AT226" s="258" t="s">
        <v>487</v>
      </c>
      <c r="AU226" s="258" t="s">
        <v>77</v>
      </c>
      <c r="AY226" s="200" t="s">
        <v>155</v>
      </c>
      <c r="BE226" s="259">
        <f>IF(N226="základní",J226,0)</f>
        <v>0</v>
      </c>
      <c r="BF226" s="259">
        <f>IF(N226="snížená",J226,0)</f>
        <v>0</v>
      </c>
      <c r="BG226" s="259">
        <f>IF(N226="zákl. přenesená",J226,0)</f>
        <v>0</v>
      </c>
      <c r="BH226" s="259">
        <f>IF(N226="sníž. přenesená",J226,0)</f>
        <v>0</v>
      </c>
      <c r="BI226" s="259">
        <f>IF(N226="nulová",J226,0)</f>
        <v>0</v>
      </c>
      <c r="BJ226" s="200" t="s">
        <v>75</v>
      </c>
      <c r="BK226" s="259">
        <f>ROUND(I226*H226,2)</f>
        <v>0</v>
      </c>
      <c r="BL226" s="200" t="s">
        <v>273</v>
      </c>
      <c r="BM226" s="258" t="s">
        <v>992</v>
      </c>
    </row>
    <row r="227" spans="2:65" s="204" customFormat="1" x14ac:dyDescent="0.2">
      <c r="B227" s="203"/>
      <c r="D227" s="64" t="s">
        <v>164</v>
      </c>
      <c r="F227" s="65" t="s">
        <v>2545</v>
      </c>
      <c r="I227" s="197"/>
      <c r="L227" s="203"/>
      <c r="M227" s="260"/>
      <c r="N227" s="276"/>
      <c r="O227" s="276"/>
      <c r="P227" s="276"/>
      <c r="Q227" s="276"/>
      <c r="R227" s="276"/>
      <c r="S227" s="276"/>
      <c r="T227" s="213"/>
      <c r="AT227" s="200" t="s">
        <v>164</v>
      </c>
      <c r="AU227" s="200" t="s">
        <v>77</v>
      </c>
    </row>
    <row r="228" spans="2:65" s="204" customFormat="1" ht="21.75" customHeight="1" x14ac:dyDescent="0.2">
      <c r="B228" s="203"/>
      <c r="C228" s="91" t="s">
        <v>377</v>
      </c>
      <c r="D228" s="91" t="s">
        <v>487</v>
      </c>
      <c r="E228" s="92" t="s">
        <v>2546</v>
      </c>
      <c r="F228" s="93" t="s">
        <v>2547</v>
      </c>
      <c r="G228" s="94" t="s">
        <v>322</v>
      </c>
      <c r="H228" s="95">
        <v>6</v>
      </c>
      <c r="I228" s="96"/>
      <c r="J228" s="95">
        <f>ROUND(I228*H228,2)</f>
        <v>0</v>
      </c>
      <c r="K228" s="93" t="s">
        <v>18</v>
      </c>
      <c r="L228" s="261"/>
      <c r="M228" s="262" t="s">
        <v>18</v>
      </c>
      <c r="N228" s="280" t="s">
        <v>38</v>
      </c>
      <c r="O228" s="276"/>
      <c r="P228" s="277">
        <f>O228*H228</f>
        <v>0</v>
      </c>
      <c r="Q228" s="277">
        <v>0</v>
      </c>
      <c r="R228" s="277">
        <f>Q228*H228</f>
        <v>0</v>
      </c>
      <c r="S228" s="277">
        <v>0</v>
      </c>
      <c r="T228" s="63">
        <f>S228*H228</f>
        <v>0</v>
      </c>
      <c r="AR228" s="258" t="s">
        <v>413</v>
      </c>
      <c r="AT228" s="258" t="s">
        <v>487</v>
      </c>
      <c r="AU228" s="258" t="s">
        <v>77</v>
      </c>
      <c r="AY228" s="200" t="s">
        <v>155</v>
      </c>
      <c r="BE228" s="259">
        <f>IF(N228="základní",J228,0)</f>
        <v>0</v>
      </c>
      <c r="BF228" s="259">
        <f>IF(N228="snížená",J228,0)</f>
        <v>0</v>
      </c>
      <c r="BG228" s="259">
        <f>IF(N228="zákl. přenesená",J228,0)</f>
        <v>0</v>
      </c>
      <c r="BH228" s="259">
        <f>IF(N228="sníž. přenesená",J228,0)</f>
        <v>0</v>
      </c>
      <c r="BI228" s="259">
        <f>IF(N228="nulová",J228,0)</f>
        <v>0</v>
      </c>
      <c r="BJ228" s="200" t="s">
        <v>75</v>
      </c>
      <c r="BK228" s="259">
        <f>ROUND(I228*H228,2)</f>
        <v>0</v>
      </c>
      <c r="BL228" s="200" t="s">
        <v>273</v>
      </c>
      <c r="BM228" s="258" t="s">
        <v>1008</v>
      </c>
    </row>
    <row r="229" spans="2:65" s="204" customFormat="1" x14ac:dyDescent="0.2">
      <c r="B229" s="203"/>
      <c r="D229" s="64" t="s">
        <v>164</v>
      </c>
      <c r="F229" s="65" t="s">
        <v>2547</v>
      </c>
      <c r="I229" s="197"/>
      <c r="L229" s="203"/>
      <c r="M229" s="260"/>
      <c r="N229" s="276"/>
      <c r="O229" s="276"/>
      <c r="P229" s="276"/>
      <c r="Q229" s="276"/>
      <c r="R229" s="276"/>
      <c r="S229" s="276"/>
      <c r="T229" s="213"/>
      <c r="AT229" s="200" t="s">
        <v>164</v>
      </c>
      <c r="AU229" s="200" t="s">
        <v>77</v>
      </c>
    </row>
    <row r="230" spans="2:65" s="204" customFormat="1" ht="16.5" customHeight="1" x14ac:dyDescent="0.2">
      <c r="B230" s="203"/>
      <c r="C230" s="91" t="s">
        <v>453</v>
      </c>
      <c r="D230" s="91" t="s">
        <v>487</v>
      </c>
      <c r="E230" s="92" t="s">
        <v>2548</v>
      </c>
      <c r="F230" s="93" t="s">
        <v>2549</v>
      </c>
      <c r="G230" s="94" t="s">
        <v>322</v>
      </c>
      <c r="H230" s="95">
        <v>35</v>
      </c>
      <c r="I230" s="96"/>
      <c r="J230" s="95">
        <f>ROUND(I230*H230,2)</f>
        <v>0</v>
      </c>
      <c r="K230" s="93" t="s">
        <v>161</v>
      </c>
      <c r="L230" s="261"/>
      <c r="M230" s="262" t="s">
        <v>18</v>
      </c>
      <c r="N230" s="280" t="s">
        <v>38</v>
      </c>
      <c r="O230" s="276"/>
      <c r="P230" s="277">
        <f>O230*H230</f>
        <v>0</v>
      </c>
      <c r="Q230" s="277">
        <v>0</v>
      </c>
      <c r="R230" s="277">
        <f>Q230*H230</f>
        <v>0</v>
      </c>
      <c r="S230" s="277">
        <v>0</v>
      </c>
      <c r="T230" s="63">
        <f>S230*H230</f>
        <v>0</v>
      </c>
      <c r="AR230" s="258" t="s">
        <v>413</v>
      </c>
      <c r="AT230" s="258" t="s">
        <v>487</v>
      </c>
      <c r="AU230" s="258" t="s">
        <v>77</v>
      </c>
      <c r="AY230" s="200" t="s">
        <v>155</v>
      </c>
      <c r="BE230" s="259">
        <f>IF(N230="základní",J230,0)</f>
        <v>0</v>
      </c>
      <c r="BF230" s="259">
        <f>IF(N230="snížená",J230,0)</f>
        <v>0</v>
      </c>
      <c r="BG230" s="259">
        <f>IF(N230="zákl. přenesená",J230,0)</f>
        <v>0</v>
      </c>
      <c r="BH230" s="259">
        <f>IF(N230="sníž. přenesená",J230,0)</f>
        <v>0</v>
      </c>
      <c r="BI230" s="259">
        <f>IF(N230="nulová",J230,0)</f>
        <v>0</v>
      </c>
      <c r="BJ230" s="200" t="s">
        <v>75</v>
      </c>
      <c r="BK230" s="259">
        <f>ROUND(I230*H230,2)</f>
        <v>0</v>
      </c>
      <c r="BL230" s="200" t="s">
        <v>273</v>
      </c>
      <c r="BM230" s="258" t="s">
        <v>1023</v>
      </c>
    </row>
    <row r="231" spans="2:65" s="204" customFormat="1" x14ac:dyDescent="0.2">
      <c r="B231" s="203"/>
      <c r="D231" s="64" t="s">
        <v>164</v>
      </c>
      <c r="F231" s="65" t="s">
        <v>2549</v>
      </c>
      <c r="I231" s="197"/>
      <c r="L231" s="203"/>
      <c r="M231" s="260"/>
      <c r="N231" s="276"/>
      <c r="O231" s="276"/>
      <c r="P231" s="276"/>
      <c r="Q231" s="276"/>
      <c r="R231" s="276"/>
      <c r="S231" s="276"/>
      <c r="T231" s="213"/>
      <c r="AT231" s="200" t="s">
        <v>164</v>
      </c>
      <c r="AU231" s="200" t="s">
        <v>77</v>
      </c>
    </row>
    <row r="232" spans="2:65" s="204" customFormat="1" ht="24.2" customHeight="1" x14ac:dyDescent="0.2">
      <c r="B232" s="203"/>
      <c r="C232" s="57" t="s">
        <v>491</v>
      </c>
      <c r="D232" s="57" t="s">
        <v>157</v>
      </c>
      <c r="E232" s="58" t="s">
        <v>2550</v>
      </c>
      <c r="F232" s="59" t="s">
        <v>2551</v>
      </c>
      <c r="G232" s="60" t="s">
        <v>322</v>
      </c>
      <c r="H232" s="61">
        <v>3</v>
      </c>
      <c r="I232" s="62"/>
      <c r="J232" s="61">
        <f>ROUND(I232*H232,2)</f>
        <v>0</v>
      </c>
      <c r="K232" s="59" t="s">
        <v>161</v>
      </c>
      <c r="L232" s="203"/>
      <c r="M232" s="255" t="s">
        <v>18</v>
      </c>
      <c r="N232" s="275" t="s">
        <v>38</v>
      </c>
      <c r="O232" s="276"/>
      <c r="P232" s="277">
        <f>O232*H232</f>
        <v>0</v>
      </c>
      <c r="Q232" s="277">
        <v>0</v>
      </c>
      <c r="R232" s="277">
        <f>Q232*H232</f>
        <v>0</v>
      </c>
      <c r="S232" s="277">
        <v>0</v>
      </c>
      <c r="T232" s="63">
        <f>S232*H232</f>
        <v>0</v>
      </c>
      <c r="AR232" s="258" t="s">
        <v>273</v>
      </c>
      <c r="AT232" s="258" t="s">
        <v>157</v>
      </c>
      <c r="AU232" s="258" t="s">
        <v>77</v>
      </c>
      <c r="AY232" s="200" t="s">
        <v>155</v>
      </c>
      <c r="BE232" s="259">
        <f>IF(N232="základní",J232,0)</f>
        <v>0</v>
      </c>
      <c r="BF232" s="259">
        <f>IF(N232="snížená",J232,0)</f>
        <v>0</v>
      </c>
      <c r="BG232" s="259">
        <f>IF(N232="zákl. přenesená",J232,0)</f>
        <v>0</v>
      </c>
      <c r="BH232" s="259">
        <f>IF(N232="sníž. přenesená",J232,0)</f>
        <v>0</v>
      </c>
      <c r="BI232" s="259">
        <f>IF(N232="nulová",J232,0)</f>
        <v>0</v>
      </c>
      <c r="BJ232" s="200" t="s">
        <v>75</v>
      </c>
      <c r="BK232" s="259">
        <f>ROUND(I232*H232,2)</f>
        <v>0</v>
      </c>
      <c r="BL232" s="200" t="s">
        <v>273</v>
      </c>
      <c r="BM232" s="258" t="s">
        <v>1040</v>
      </c>
    </row>
    <row r="233" spans="2:65" s="204" customFormat="1" ht="19.5" x14ac:dyDescent="0.2">
      <c r="B233" s="203"/>
      <c r="D233" s="64" t="s">
        <v>164</v>
      </c>
      <c r="F233" s="65" t="s">
        <v>2551</v>
      </c>
      <c r="I233" s="197"/>
      <c r="L233" s="203"/>
      <c r="M233" s="260"/>
      <c r="N233" s="276"/>
      <c r="O233" s="276"/>
      <c r="P233" s="276"/>
      <c r="Q233" s="276"/>
      <c r="R233" s="276"/>
      <c r="S233" s="276"/>
      <c r="T233" s="213"/>
      <c r="AT233" s="200" t="s">
        <v>164</v>
      </c>
      <c r="AU233" s="200" t="s">
        <v>77</v>
      </c>
    </row>
    <row r="234" spans="2:65" s="204" customFormat="1" x14ac:dyDescent="0.2">
      <c r="B234" s="203"/>
      <c r="D234" s="66" t="s">
        <v>166</v>
      </c>
      <c r="F234" s="67" t="s">
        <v>2552</v>
      </c>
      <c r="I234" s="197"/>
      <c r="L234" s="203"/>
      <c r="M234" s="260"/>
      <c r="N234" s="276"/>
      <c r="O234" s="276"/>
      <c r="P234" s="276"/>
      <c r="Q234" s="276"/>
      <c r="R234" s="276"/>
      <c r="S234" s="276"/>
      <c r="T234" s="213"/>
      <c r="AT234" s="200" t="s">
        <v>166</v>
      </c>
      <c r="AU234" s="200" t="s">
        <v>77</v>
      </c>
    </row>
    <row r="235" spans="2:65" s="204" customFormat="1" ht="21.75" customHeight="1" x14ac:dyDescent="0.2">
      <c r="B235" s="203"/>
      <c r="C235" s="91" t="s">
        <v>507</v>
      </c>
      <c r="D235" s="91" t="s">
        <v>487</v>
      </c>
      <c r="E235" s="92" t="s">
        <v>2553</v>
      </c>
      <c r="F235" s="93" t="s">
        <v>2554</v>
      </c>
      <c r="G235" s="94" t="s">
        <v>322</v>
      </c>
      <c r="H235" s="95">
        <v>3</v>
      </c>
      <c r="I235" s="96"/>
      <c r="J235" s="95">
        <f>ROUND(I235*H235,2)</f>
        <v>0</v>
      </c>
      <c r="K235" s="93" t="s">
        <v>18</v>
      </c>
      <c r="L235" s="261"/>
      <c r="M235" s="262" t="s">
        <v>18</v>
      </c>
      <c r="N235" s="280" t="s">
        <v>38</v>
      </c>
      <c r="O235" s="276"/>
      <c r="P235" s="277">
        <f>O235*H235</f>
        <v>0</v>
      </c>
      <c r="Q235" s="277">
        <v>0</v>
      </c>
      <c r="R235" s="277">
        <f>Q235*H235</f>
        <v>0</v>
      </c>
      <c r="S235" s="277">
        <v>0</v>
      </c>
      <c r="T235" s="63">
        <f>S235*H235</f>
        <v>0</v>
      </c>
      <c r="AR235" s="258" t="s">
        <v>413</v>
      </c>
      <c r="AT235" s="258" t="s">
        <v>487</v>
      </c>
      <c r="AU235" s="258" t="s">
        <v>77</v>
      </c>
      <c r="AY235" s="200" t="s">
        <v>155</v>
      </c>
      <c r="BE235" s="259">
        <f>IF(N235="základní",J235,0)</f>
        <v>0</v>
      </c>
      <c r="BF235" s="259">
        <f>IF(N235="snížená",J235,0)</f>
        <v>0</v>
      </c>
      <c r="BG235" s="259">
        <f>IF(N235="zákl. přenesená",J235,0)</f>
        <v>0</v>
      </c>
      <c r="BH235" s="259">
        <f>IF(N235="sníž. přenesená",J235,0)</f>
        <v>0</v>
      </c>
      <c r="BI235" s="259">
        <f>IF(N235="nulová",J235,0)</f>
        <v>0</v>
      </c>
      <c r="BJ235" s="200" t="s">
        <v>75</v>
      </c>
      <c r="BK235" s="259">
        <f>ROUND(I235*H235,2)</f>
        <v>0</v>
      </c>
      <c r="BL235" s="200" t="s">
        <v>273</v>
      </c>
      <c r="BM235" s="258" t="s">
        <v>1055</v>
      </c>
    </row>
    <row r="236" spans="2:65" s="204" customFormat="1" x14ac:dyDescent="0.2">
      <c r="B236" s="203"/>
      <c r="D236" s="64" t="s">
        <v>164</v>
      </c>
      <c r="F236" s="65" t="s">
        <v>2554</v>
      </c>
      <c r="I236" s="197"/>
      <c r="L236" s="203"/>
      <c r="M236" s="260"/>
      <c r="N236" s="276"/>
      <c r="O236" s="276"/>
      <c r="P236" s="276"/>
      <c r="Q236" s="276"/>
      <c r="R236" s="276"/>
      <c r="S236" s="276"/>
      <c r="T236" s="213"/>
      <c r="AT236" s="200" t="s">
        <v>164</v>
      </c>
      <c r="AU236" s="200" t="s">
        <v>77</v>
      </c>
    </row>
    <row r="237" spans="2:65" s="204" customFormat="1" ht="24.2" customHeight="1" x14ac:dyDescent="0.2">
      <c r="B237" s="203"/>
      <c r="C237" s="57" t="s">
        <v>384</v>
      </c>
      <c r="D237" s="57" t="s">
        <v>157</v>
      </c>
      <c r="E237" s="58" t="s">
        <v>2555</v>
      </c>
      <c r="F237" s="59" t="s">
        <v>2556</v>
      </c>
      <c r="G237" s="60" t="s">
        <v>322</v>
      </c>
      <c r="H237" s="61">
        <v>2</v>
      </c>
      <c r="I237" s="62"/>
      <c r="J237" s="61">
        <f>ROUND(I237*H237,2)</f>
        <v>0</v>
      </c>
      <c r="K237" s="59" t="s">
        <v>161</v>
      </c>
      <c r="L237" s="203"/>
      <c r="M237" s="255" t="s">
        <v>18</v>
      </c>
      <c r="N237" s="275" t="s">
        <v>38</v>
      </c>
      <c r="O237" s="276"/>
      <c r="P237" s="277">
        <f>O237*H237</f>
        <v>0</v>
      </c>
      <c r="Q237" s="277">
        <v>0</v>
      </c>
      <c r="R237" s="277">
        <f>Q237*H237</f>
        <v>0</v>
      </c>
      <c r="S237" s="277">
        <v>0</v>
      </c>
      <c r="T237" s="63">
        <f>S237*H237</f>
        <v>0</v>
      </c>
      <c r="AR237" s="258" t="s">
        <v>273</v>
      </c>
      <c r="AT237" s="258" t="s">
        <v>157</v>
      </c>
      <c r="AU237" s="258" t="s">
        <v>77</v>
      </c>
      <c r="AY237" s="200" t="s">
        <v>155</v>
      </c>
      <c r="BE237" s="259">
        <f>IF(N237="základní",J237,0)</f>
        <v>0</v>
      </c>
      <c r="BF237" s="259">
        <f>IF(N237="snížená",J237,0)</f>
        <v>0</v>
      </c>
      <c r="BG237" s="259">
        <f>IF(N237="zákl. přenesená",J237,0)</f>
        <v>0</v>
      </c>
      <c r="BH237" s="259">
        <f>IF(N237="sníž. přenesená",J237,0)</f>
        <v>0</v>
      </c>
      <c r="BI237" s="259">
        <f>IF(N237="nulová",J237,0)</f>
        <v>0</v>
      </c>
      <c r="BJ237" s="200" t="s">
        <v>75</v>
      </c>
      <c r="BK237" s="259">
        <f>ROUND(I237*H237,2)</f>
        <v>0</v>
      </c>
      <c r="BL237" s="200" t="s">
        <v>273</v>
      </c>
      <c r="BM237" s="258" t="s">
        <v>1066</v>
      </c>
    </row>
    <row r="238" spans="2:65" s="204" customFormat="1" ht="19.5" x14ac:dyDescent="0.2">
      <c r="B238" s="203"/>
      <c r="D238" s="64" t="s">
        <v>164</v>
      </c>
      <c r="F238" s="65" t="s">
        <v>2556</v>
      </c>
      <c r="I238" s="197"/>
      <c r="L238" s="203"/>
      <c r="M238" s="260"/>
      <c r="N238" s="276"/>
      <c r="O238" s="276"/>
      <c r="P238" s="276"/>
      <c r="Q238" s="276"/>
      <c r="R238" s="276"/>
      <c r="S238" s="276"/>
      <c r="T238" s="213"/>
      <c r="AT238" s="200" t="s">
        <v>164</v>
      </c>
      <c r="AU238" s="200" t="s">
        <v>77</v>
      </c>
    </row>
    <row r="239" spans="2:65" s="204" customFormat="1" x14ac:dyDescent="0.2">
      <c r="B239" s="203"/>
      <c r="D239" s="66" t="s">
        <v>166</v>
      </c>
      <c r="F239" s="67" t="s">
        <v>2557</v>
      </c>
      <c r="I239" s="197"/>
      <c r="L239" s="203"/>
      <c r="M239" s="260"/>
      <c r="N239" s="276"/>
      <c r="O239" s="276"/>
      <c r="P239" s="276"/>
      <c r="Q239" s="276"/>
      <c r="R239" s="276"/>
      <c r="S239" s="276"/>
      <c r="T239" s="213"/>
      <c r="AT239" s="200" t="s">
        <v>166</v>
      </c>
      <c r="AU239" s="200" t="s">
        <v>77</v>
      </c>
    </row>
    <row r="240" spans="2:65" s="204" customFormat="1" ht="24.2" customHeight="1" x14ac:dyDescent="0.2">
      <c r="B240" s="203"/>
      <c r="C240" s="91" t="s">
        <v>393</v>
      </c>
      <c r="D240" s="91" t="s">
        <v>487</v>
      </c>
      <c r="E240" s="92" t="s">
        <v>2558</v>
      </c>
      <c r="F240" s="93" t="s">
        <v>2559</v>
      </c>
      <c r="G240" s="94" t="s">
        <v>322</v>
      </c>
      <c r="H240" s="95">
        <v>2</v>
      </c>
      <c r="I240" s="96"/>
      <c r="J240" s="95">
        <f>ROUND(I240*H240,2)</f>
        <v>0</v>
      </c>
      <c r="K240" s="93" t="s">
        <v>18</v>
      </c>
      <c r="L240" s="261"/>
      <c r="M240" s="262" t="s">
        <v>18</v>
      </c>
      <c r="N240" s="280" t="s">
        <v>38</v>
      </c>
      <c r="O240" s="276"/>
      <c r="P240" s="277">
        <f>O240*H240</f>
        <v>0</v>
      </c>
      <c r="Q240" s="277">
        <v>0</v>
      </c>
      <c r="R240" s="277">
        <f>Q240*H240</f>
        <v>0</v>
      </c>
      <c r="S240" s="277">
        <v>0</v>
      </c>
      <c r="T240" s="63">
        <f>S240*H240</f>
        <v>0</v>
      </c>
      <c r="AR240" s="258" t="s">
        <v>413</v>
      </c>
      <c r="AT240" s="258" t="s">
        <v>487</v>
      </c>
      <c r="AU240" s="258" t="s">
        <v>77</v>
      </c>
      <c r="AY240" s="200" t="s">
        <v>155</v>
      </c>
      <c r="BE240" s="259">
        <f>IF(N240="základní",J240,0)</f>
        <v>0</v>
      </c>
      <c r="BF240" s="259">
        <f>IF(N240="snížená",J240,0)</f>
        <v>0</v>
      </c>
      <c r="BG240" s="259">
        <f>IF(N240="zákl. přenesená",J240,0)</f>
        <v>0</v>
      </c>
      <c r="BH240" s="259">
        <f>IF(N240="sníž. přenesená",J240,0)</f>
        <v>0</v>
      </c>
      <c r="BI240" s="259">
        <f>IF(N240="nulová",J240,0)</f>
        <v>0</v>
      </c>
      <c r="BJ240" s="200" t="s">
        <v>75</v>
      </c>
      <c r="BK240" s="259">
        <f>ROUND(I240*H240,2)</f>
        <v>0</v>
      </c>
      <c r="BL240" s="200" t="s">
        <v>273</v>
      </c>
      <c r="BM240" s="258" t="s">
        <v>1078</v>
      </c>
    </row>
    <row r="241" spans="2:65" s="204" customFormat="1" x14ac:dyDescent="0.2">
      <c r="B241" s="203"/>
      <c r="D241" s="64" t="s">
        <v>164</v>
      </c>
      <c r="F241" s="65" t="s">
        <v>2559</v>
      </c>
      <c r="I241" s="197"/>
      <c r="L241" s="203"/>
      <c r="M241" s="260"/>
      <c r="N241" s="276"/>
      <c r="O241" s="276"/>
      <c r="P241" s="276"/>
      <c r="Q241" s="276"/>
      <c r="R241" s="276"/>
      <c r="S241" s="276"/>
      <c r="T241" s="213"/>
      <c r="AT241" s="200" t="s">
        <v>164</v>
      </c>
      <c r="AU241" s="200" t="s">
        <v>77</v>
      </c>
    </row>
    <row r="242" spans="2:65" s="204" customFormat="1" ht="49.15" customHeight="1" x14ac:dyDescent="0.2">
      <c r="B242" s="203"/>
      <c r="C242" s="57" t="s">
        <v>402</v>
      </c>
      <c r="D242" s="57" t="s">
        <v>157</v>
      </c>
      <c r="E242" s="58" t="s">
        <v>2560</v>
      </c>
      <c r="F242" s="59" t="s">
        <v>2561</v>
      </c>
      <c r="G242" s="60" t="s">
        <v>322</v>
      </c>
      <c r="H242" s="61">
        <v>129</v>
      </c>
      <c r="I242" s="62"/>
      <c r="J242" s="61">
        <f>ROUND(I242*H242,2)</f>
        <v>0</v>
      </c>
      <c r="K242" s="59" t="s">
        <v>161</v>
      </c>
      <c r="L242" s="203"/>
      <c r="M242" s="255" t="s">
        <v>18</v>
      </c>
      <c r="N242" s="275" t="s">
        <v>38</v>
      </c>
      <c r="O242" s="276"/>
      <c r="P242" s="277">
        <f>O242*H242</f>
        <v>0</v>
      </c>
      <c r="Q242" s="277">
        <v>0</v>
      </c>
      <c r="R242" s="277">
        <f>Q242*H242</f>
        <v>0</v>
      </c>
      <c r="S242" s="277">
        <v>0</v>
      </c>
      <c r="T242" s="63">
        <f>S242*H242</f>
        <v>0</v>
      </c>
      <c r="AR242" s="258" t="s">
        <v>273</v>
      </c>
      <c r="AT242" s="258" t="s">
        <v>157</v>
      </c>
      <c r="AU242" s="258" t="s">
        <v>77</v>
      </c>
      <c r="AY242" s="200" t="s">
        <v>155</v>
      </c>
      <c r="BE242" s="259">
        <f>IF(N242="základní",J242,0)</f>
        <v>0</v>
      </c>
      <c r="BF242" s="259">
        <f>IF(N242="snížená",J242,0)</f>
        <v>0</v>
      </c>
      <c r="BG242" s="259">
        <f>IF(N242="zákl. přenesená",J242,0)</f>
        <v>0</v>
      </c>
      <c r="BH242" s="259">
        <f>IF(N242="sníž. přenesená",J242,0)</f>
        <v>0</v>
      </c>
      <c r="BI242" s="259">
        <f>IF(N242="nulová",J242,0)</f>
        <v>0</v>
      </c>
      <c r="BJ242" s="200" t="s">
        <v>75</v>
      </c>
      <c r="BK242" s="259">
        <f>ROUND(I242*H242,2)</f>
        <v>0</v>
      </c>
      <c r="BL242" s="200" t="s">
        <v>273</v>
      </c>
      <c r="BM242" s="258" t="s">
        <v>1091</v>
      </c>
    </row>
    <row r="243" spans="2:65" s="204" customFormat="1" ht="29.25" x14ac:dyDescent="0.2">
      <c r="B243" s="203"/>
      <c r="D243" s="64" t="s">
        <v>164</v>
      </c>
      <c r="F243" s="65" t="s">
        <v>2561</v>
      </c>
      <c r="I243" s="197"/>
      <c r="L243" s="203"/>
      <c r="M243" s="260"/>
      <c r="N243" s="276"/>
      <c r="O243" s="276"/>
      <c r="P243" s="276"/>
      <c r="Q243" s="276"/>
      <c r="R243" s="276"/>
      <c r="S243" s="276"/>
      <c r="T243" s="213"/>
      <c r="AT243" s="200" t="s">
        <v>164</v>
      </c>
      <c r="AU243" s="200" t="s">
        <v>77</v>
      </c>
    </row>
    <row r="244" spans="2:65" s="204" customFormat="1" x14ac:dyDescent="0.2">
      <c r="B244" s="203"/>
      <c r="D244" s="66" t="s">
        <v>166</v>
      </c>
      <c r="F244" s="67" t="s">
        <v>2562</v>
      </c>
      <c r="I244" s="197"/>
      <c r="L244" s="203"/>
      <c r="M244" s="260"/>
      <c r="N244" s="276"/>
      <c r="O244" s="276"/>
      <c r="P244" s="276"/>
      <c r="Q244" s="276"/>
      <c r="R244" s="276"/>
      <c r="S244" s="276"/>
      <c r="T244" s="213"/>
      <c r="AT244" s="200" t="s">
        <v>166</v>
      </c>
      <c r="AU244" s="200" t="s">
        <v>77</v>
      </c>
    </row>
    <row r="245" spans="2:65" s="204" customFormat="1" ht="24.2" customHeight="1" x14ac:dyDescent="0.2">
      <c r="B245" s="203"/>
      <c r="C245" s="91" t="s">
        <v>413</v>
      </c>
      <c r="D245" s="91" t="s">
        <v>487</v>
      </c>
      <c r="E245" s="92" t="s">
        <v>2563</v>
      </c>
      <c r="F245" s="93" t="s">
        <v>2564</v>
      </c>
      <c r="G245" s="94" t="s">
        <v>322</v>
      </c>
      <c r="H245" s="95">
        <v>129</v>
      </c>
      <c r="I245" s="96"/>
      <c r="J245" s="95">
        <f>ROUND(I245*H245,2)</f>
        <v>0</v>
      </c>
      <c r="K245" s="93" t="s">
        <v>161</v>
      </c>
      <c r="L245" s="261"/>
      <c r="M245" s="262" t="s">
        <v>18</v>
      </c>
      <c r="N245" s="280" t="s">
        <v>38</v>
      </c>
      <c r="O245" s="276"/>
      <c r="P245" s="277">
        <f>O245*H245</f>
        <v>0</v>
      </c>
      <c r="Q245" s="277">
        <v>0</v>
      </c>
      <c r="R245" s="277">
        <f>Q245*H245</f>
        <v>0</v>
      </c>
      <c r="S245" s="277">
        <v>0</v>
      </c>
      <c r="T245" s="63">
        <f>S245*H245</f>
        <v>0</v>
      </c>
      <c r="AR245" s="258" t="s">
        <v>413</v>
      </c>
      <c r="AT245" s="258" t="s">
        <v>487</v>
      </c>
      <c r="AU245" s="258" t="s">
        <v>77</v>
      </c>
      <c r="AY245" s="200" t="s">
        <v>155</v>
      </c>
      <c r="BE245" s="259">
        <f>IF(N245="základní",J245,0)</f>
        <v>0</v>
      </c>
      <c r="BF245" s="259">
        <f>IF(N245="snížená",J245,0)</f>
        <v>0</v>
      </c>
      <c r="BG245" s="259">
        <f>IF(N245="zákl. přenesená",J245,0)</f>
        <v>0</v>
      </c>
      <c r="BH245" s="259">
        <f>IF(N245="sníž. přenesená",J245,0)</f>
        <v>0</v>
      </c>
      <c r="BI245" s="259">
        <f>IF(N245="nulová",J245,0)</f>
        <v>0</v>
      </c>
      <c r="BJ245" s="200" t="s">
        <v>75</v>
      </c>
      <c r="BK245" s="259">
        <f>ROUND(I245*H245,2)</f>
        <v>0</v>
      </c>
      <c r="BL245" s="200" t="s">
        <v>273</v>
      </c>
      <c r="BM245" s="258" t="s">
        <v>1108</v>
      </c>
    </row>
    <row r="246" spans="2:65" s="204" customFormat="1" ht="19.5" x14ac:dyDescent="0.2">
      <c r="B246" s="203"/>
      <c r="D246" s="64" t="s">
        <v>164</v>
      </c>
      <c r="F246" s="65" t="s">
        <v>2564</v>
      </c>
      <c r="I246" s="197"/>
      <c r="L246" s="203"/>
      <c r="M246" s="260"/>
      <c r="N246" s="276"/>
      <c r="O246" s="276"/>
      <c r="P246" s="276"/>
      <c r="Q246" s="276"/>
      <c r="R246" s="276"/>
      <c r="S246" s="276"/>
      <c r="T246" s="213"/>
      <c r="AT246" s="200" t="s">
        <v>164</v>
      </c>
      <c r="AU246" s="200" t="s">
        <v>77</v>
      </c>
    </row>
    <row r="247" spans="2:65" s="204" customFormat="1" ht="49.15" customHeight="1" x14ac:dyDescent="0.2">
      <c r="B247" s="203"/>
      <c r="C247" s="57" t="s">
        <v>464</v>
      </c>
      <c r="D247" s="57" t="s">
        <v>157</v>
      </c>
      <c r="E247" s="58" t="s">
        <v>2565</v>
      </c>
      <c r="F247" s="59" t="s">
        <v>2566</v>
      </c>
      <c r="G247" s="60" t="s">
        <v>322</v>
      </c>
      <c r="H247" s="61">
        <v>12</v>
      </c>
      <c r="I247" s="62"/>
      <c r="J247" s="61">
        <f>ROUND(I247*H247,2)</f>
        <v>0</v>
      </c>
      <c r="K247" s="59" t="s">
        <v>161</v>
      </c>
      <c r="L247" s="203"/>
      <c r="M247" s="255" t="s">
        <v>18</v>
      </c>
      <c r="N247" s="275" t="s">
        <v>38</v>
      </c>
      <c r="O247" s="276"/>
      <c r="P247" s="277">
        <f>O247*H247</f>
        <v>0</v>
      </c>
      <c r="Q247" s="277">
        <v>0</v>
      </c>
      <c r="R247" s="277">
        <f>Q247*H247</f>
        <v>0</v>
      </c>
      <c r="S247" s="277">
        <v>0</v>
      </c>
      <c r="T247" s="63">
        <f>S247*H247</f>
        <v>0</v>
      </c>
      <c r="AR247" s="258" t="s">
        <v>273</v>
      </c>
      <c r="AT247" s="258" t="s">
        <v>157</v>
      </c>
      <c r="AU247" s="258" t="s">
        <v>77</v>
      </c>
      <c r="AY247" s="200" t="s">
        <v>155</v>
      </c>
      <c r="BE247" s="259">
        <f>IF(N247="základní",J247,0)</f>
        <v>0</v>
      </c>
      <c r="BF247" s="259">
        <f>IF(N247="snížená",J247,0)</f>
        <v>0</v>
      </c>
      <c r="BG247" s="259">
        <f>IF(N247="zákl. přenesená",J247,0)</f>
        <v>0</v>
      </c>
      <c r="BH247" s="259">
        <f>IF(N247="sníž. přenesená",J247,0)</f>
        <v>0</v>
      </c>
      <c r="BI247" s="259">
        <f>IF(N247="nulová",J247,0)</f>
        <v>0</v>
      </c>
      <c r="BJ247" s="200" t="s">
        <v>75</v>
      </c>
      <c r="BK247" s="259">
        <f>ROUND(I247*H247,2)</f>
        <v>0</v>
      </c>
      <c r="BL247" s="200" t="s">
        <v>273</v>
      </c>
      <c r="BM247" s="258" t="s">
        <v>1123</v>
      </c>
    </row>
    <row r="248" spans="2:65" s="204" customFormat="1" ht="29.25" x14ac:dyDescent="0.2">
      <c r="B248" s="203"/>
      <c r="D248" s="64" t="s">
        <v>164</v>
      </c>
      <c r="F248" s="65" t="s">
        <v>2566</v>
      </c>
      <c r="I248" s="197"/>
      <c r="L248" s="203"/>
      <c r="M248" s="260"/>
      <c r="N248" s="276"/>
      <c r="O248" s="276"/>
      <c r="P248" s="276"/>
      <c r="Q248" s="276"/>
      <c r="R248" s="276"/>
      <c r="S248" s="276"/>
      <c r="T248" s="213"/>
      <c r="AT248" s="200" t="s">
        <v>164</v>
      </c>
      <c r="AU248" s="200" t="s">
        <v>77</v>
      </c>
    </row>
    <row r="249" spans="2:65" s="204" customFormat="1" x14ac:dyDescent="0.2">
      <c r="B249" s="203"/>
      <c r="D249" s="66" t="s">
        <v>166</v>
      </c>
      <c r="F249" s="67" t="s">
        <v>2567</v>
      </c>
      <c r="I249" s="197"/>
      <c r="L249" s="203"/>
      <c r="M249" s="260"/>
      <c r="N249" s="276"/>
      <c r="O249" s="276"/>
      <c r="P249" s="276"/>
      <c r="Q249" s="276"/>
      <c r="R249" s="276"/>
      <c r="S249" s="276"/>
      <c r="T249" s="213"/>
      <c r="AT249" s="200" t="s">
        <v>166</v>
      </c>
      <c r="AU249" s="200" t="s">
        <v>77</v>
      </c>
    </row>
    <row r="250" spans="2:65" s="204" customFormat="1" ht="37.9" customHeight="1" x14ac:dyDescent="0.2">
      <c r="B250" s="203"/>
      <c r="C250" s="91" t="s">
        <v>471</v>
      </c>
      <c r="D250" s="91" t="s">
        <v>487</v>
      </c>
      <c r="E250" s="92" t="s">
        <v>2568</v>
      </c>
      <c r="F250" s="93" t="s">
        <v>2569</v>
      </c>
      <c r="G250" s="94" t="s">
        <v>322</v>
      </c>
      <c r="H250" s="95">
        <v>12</v>
      </c>
      <c r="I250" s="96"/>
      <c r="J250" s="95">
        <f>ROUND(I250*H250,2)</f>
        <v>0</v>
      </c>
      <c r="K250" s="93" t="s">
        <v>161</v>
      </c>
      <c r="L250" s="261"/>
      <c r="M250" s="262" t="s">
        <v>18</v>
      </c>
      <c r="N250" s="280" t="s">
        <v>38</v>
      </c>
      <c r="O250" s="276"/>
      <c r="P250" s="277">
        <f>O250*H250</f>
        <v>0</v>
      </c>
      <c r="Q250" s="277">
        <v>0</v>
      </c>
      <c r="R250" s="277">
        <f>Q250*H250</f>
        <v>0</v>
      </c>
      <c r="S250" s="277">
        <v>0</v>
      </c>
      <c r="T250" s="63">
        <f>S250*H250</f>
        <v>0</v>
      </c>
      <c r="AR250" s="258" t="s">
        <v>413</v>
      </c>
      <c r="AT250" s="258" t="s">
        <v>487</v>
      </c>
      <c r="AU250" s="258" t="s">
        <v>77</v>
      </c>
      <c r="AY250" s="200" t="s">
        <v>155</v>
      </c>
      <c r="BE250" s="259">
        <f>IF(N250="základní",J250,0)</f>
        <v>0</v>
      </c>
      <c r="BF250" s="259">
        <f>IF(N250="snížená",J250,0)</f>
        <v>0</v>
      </c>
      <c r="BG250" s="259">
        <f>IF(N250="zákl. přenesená",J250,0)</f>
        <v>0</v>
      </c>
      <c r="BH250" s="259">
        <f>IF(N250="sníž. přenesená",J250,0)</f>
        <v>0</v>
      </c>
      <c r="BI250" s="259">
        <f>IF(N250="nulová",J250,0)</f>
        <v>0</v>
      </c>
      <c r="BJ250" s="200" t="s">
        <v>75</v>
      </c>
      <c r="BK250" s="259">
        <f>ROUND(I250*H250,2)</f>
        <v>0</v>
      </c>
      <c r="BL250" s="200" t="s">
        <v>273</v>
      </c>
      <c r="BM250" s="258" t="s">
        <v>1139</v>
      </c>
    </row>
    <row r="251" spans="2:65" s="204" customFormat="1" ht="19.5" x14ac:dyDescent="0.2">
      <c r="B251" s="203"/>
      <c r="D251" s="64" t="s">
        <v>164</v>
      </c>
      <c r="F251" s="65" t="s">
        <v>2569</v>
      </c>
      <c r="I251" s="197"/>
      <c r="L251" s="203"/>
      <c r="M251" s="260"/>
      <c r="N251" s="276"/>
      <c r="O251" s="276"/>
      <c r="P251" s="276"/>
      <c r="Q251" s="276"/>
      <c r="R251" s="276"/>
      <c r="S251" s="276"/>
      <c r="T251" s="213"/>
      <c r="AT251" s="200" t="s">
        <v>164</v>
      </c>
      <c r="AU251" s="200" t="s">
        <v>77</v>
      </c>
    </row>
    <row r="252" spans="2:65" s="204" customFormat="1" ht="16.5" customHeight="1" x14ac:dyDescent="0.2">
      <c r="B252" s="203"/>
      <c r="C252" s="91" t="s">
        <v>478</v>
      </c>
      <c r="D252" s="91" t="s">
        <v>487</v>
      </c>
      <c r="E252" s="92" t="s">
        <v>2548</v>
      </c>
      <c r="F252" s="93" t="s">
        <v>2549</v>
      </c>
      <c r="G252" s="94" t="s">
        <v>322</v>
      </c>
      <c r="H252" s="95">
        <v>26</v>
      </c>
      <c r="I252" s="96"/>
      <c r="J252" s="95">
        <f>ROUND(I252*H252,2)</f>
        <v>0</v>
      </c>
      <c r="K252" s="93" t="s">
        <v>161</v>
      </c>
      <c r="L252" s="261"/>
      <c r="M252" s="262" t="s">
        <v>18</v>
      </c>
      <c r="N252" s="280" t="s">
        <v>38</v>
      </c>
      <c r="O252" s="276"/>
      <c r="P252" s="277">
        <f>O252*H252</f>
        <v>0</v>
      </c>
      <c r="Q252" s="277">
        <v>0</v>
      </c>
      <c r="R252" s="277">
        <f>Q252*H252</f>
        <v>0</v>
      </c>
      <c r="S252" s="277">
        <v>0</v>
      </c>
      <c r="T252" s="63">
        <f>S252*H252</f>
        <v>0</v>
      </c>
      <c r="AR252" s="258" t="s">
        <v>413</v>
      </c>
      <c r="AT252" s="258" t="s">
        <v>487</v>
      </c>
      <c r="AU252" s="258" t="s">
        <v>77</v>
      </c>
      <c r="AY252" s="200" t="s">
        <v>155</v>
      </c>
      <c r="BE252" s="259">
        <f>IF(N252="základní",J252,0)</f>
        <v>0</v>
      </c>
      <c r="BF252" s="259">
        <f>IF(N252="snížená",J252,0)</f>
        <v>0</v>
      </c>
      <c r="BG252" s="259">
        <f>IF(N252="zákl. přenesená",J252,0)</f>
        <v>0</v>
      </c>
      <c r="BH252" s="259">
        <f>IF(N252="sníž. přenesená",J252,0)</f>
        <v>0</v>
      </c>
      <c r="BI252" s="259">
        <f>IF(N252="nulová",J252,0)</f>
        <v>0</v>
      </c>
      <c r="BJ252" s="200" t="s">
        <v>75</v>
      </c>
      <c r="BK252" s="259">
        <f>ROUND(I252*H252,2)</f>
        <v>0</v>
      </c>
      <c r="BL252" s="200" t="s">
        <v>273</v>
      </c>
      <c r="BM252" s="258" t="s">
        <v>1149</v>
      </c>
    </row>
    <row r="253" spans="2:65" s="204" customFormat="1" x14ac:dyDescent="0.2">
      <c r="B253" s="203"/>
      <c r="D253" s="64" t="s">
        <v>164</v>
      </c>
      <c r="F253" s="65" t="s">
        <v>2549</v>
      </c>
      <c r="I253" s="197"/>
      <c r="L253" s="203"/>
      <c r="M253" s="260"/>
      <c r="N253" s="276"/>
      <c r="O253" s="276"/>
      <c r="P253" s="276"/>
      <c r="Q253" s="276"/>
      <c r="R253" s="276"/>
      <c r="S253" s="276"/>
      <c r="T253" s="213"/>
      <c r="AT253" s="200" t="s">
        <v>164</v>
      </c>
      <c r="AU253" s="200" t="s">
        <v>77</v>
      </c>
    </row>
    <row r="254" spans="2:65" s="204" customFormat="1" ht="16.5" customHeight="1" x14ac:dyDescent="0.2">
      <c r="B254" s="203"/>
      <c r="C254" s="91" t="s">
        <v>486</v>
      </c>
      <c r="D254" s="91" t="s">
        <v>487</v>
      </c>
      <c r="E254" s="92" t="s">
        <v>2570</v>
      </c>
      <c r="F254" s="93" t="s">
        <v>2571</v>
      </c>
      <c r="G254" s="94" t="s">
        <v>322</v>
      </c>
      <c r="H254" s="95">
        <v>53</v>
      </c>
      <c r="I254" s="96"/>
      <c r="J254" s="95">
        <f>ROUND(I254*H254,2)</f>
        <v>0</v>
      </c>
      <c r="K254" s="93" t="s">
        <v>161</v>
      </c>
      <c r="L254" s="261"/>
      <c r="M254" s="262" t="s">
        <v>18</v>
      </c>
      <c r="N254" s="280" t="s">
        <v>38</v>
      </c>
      <c r="O254" s="276"/>
      <c r="P254" s="277">
        <f>O254*H254</f>
        <v>0</v>
      </c>
      <c r="Q254" s="277">
        <v>0</v>
      </c>
      <c r="R254" s="277">
        <f>Q254*H254</f>
        <v>0</v>
      </c>
      <c r="S254" s="277">
        <v>0</v>
      </c>
      <c r="T254" s="63">
        <f>S254*H254</f>
        <v>0</v>
      </c>
      <c r="AR254" s="258" t="s">
        <v>413</v>
      </c>
      <c r="AT254" s="258" t="s">
        <v>487</v>
      </c>
      <c r="AU254" s="258" t="s">
        <v>77</v>
      </c>
      <c r="AY254" s="200" t="s">
        <v>155</v>
      </c>
      <c r="BE254" s="259">
        <f>IF(N254="základní",J254,0)</f>
        <v>0</v>
      </c>
      <c r="BF254" s="259">
        <f>IF(N254="snížená",J254,0)</f>
        <v>0</v>
      </c>
      <c r="BG254" s="259">
        <f>IF(N254="zákl. přenesená",J254,0)</f>
        <v>0</v>
      </c>
      <c r="BH254" s="259">
        <f>IF(N254="sníž. přenesená",J254,0)</f>
        <v>0</v>
      </c>
      <c r="BI254" s="259">
        <f>IF(N254="nulová",J254,0)</f>
        <v>0</v>
      </c>
      <c r="BJ254" s="200" t="s">
        <v>75</v>
      </c>
      <c r="BK254" s="259">
        <f>ROUND(I254*H254,2)</f>
        <v>0</v>
      </c>
      <c r="BL254" s="200" t="s">
        <v>273</v>
      </c>
      <c r="BM254" s="258" t="s">
        <v>1160</v>
      </c>
    </row>
    <row r="255" spans="2:65" s="204" customFormat="1" x14ac:dyDescent="0.2">
      <c r="B255" s="203"/>
      <c r="D255" s="64" t="s">
        <v>164</v>
      </c>
      <c r="F255" s="65" t="s">
        <v>2571</v>
      </c>
      <c r="I255" s="197"/>
      <c r="L255" s="203"/>
      <c r="M255" s="260"/>
      <c r="N255" s="276"/>
      <c r="O255" s="276"/>
      <c r="P255" s="276"/>
      <c r="Q255" s="276"/>
      <c r="R255" s="276"/>
      <c r="S255" s="276"/>
      <c r="T255" s="213"/>
      <c r="AT255" s="200" t="s">
        <v>164</v>
      </c>
      <c r="AU255" s="200" t="s">
        <v>77</v>
      </c>
    </row>
    <row r="256" spans="2:65" s="204" customFormat="1" ht="16.5" customHeight="1" x14ac:dyDescent="0.2">
      <c r="B256" s="203"/>
      <c r="C256" s="91" t="s">
        <v>589</v>
      </c>
      <c r="D256" s="91" t="s">
        <v>487</v>
      </c>
      <c r="E256" s="92" t="s">
        <v>2572</v>
      </c>
      <c r="F256" s="93" t="s">
        <v>2573</v>
      </c>
      <c r="G256" s="94" t="s">
        <v>322</v>
      </c>
      <c r="H256" s="95">
        <v>3</v>
      </c>
      <c r="I256" s="96"/>
      <c r="J256" s="95">
        <f>ROUND(I256*H256,2)</f>
        <v>0</v>
      </c>
      <c r="K256" s="93" t="s">
        <v>161</v>
      </c>
      <c r="L256" s="261"/>
      <c r="M256" s="262" t="s">
        <v>18</v>
      </c>
      <c r="N256" s="280" t="s">
        <v>38</v>
      </c>
      <c r="O256" s="276"/>
      <c r="P256" s="277">
        <f>O256*H256</f>
        <v>0</v>
      </c>
      <c r="Q256" s="277">
        <v>0</v>
      </c>
      <c r="R256" s="277">
        <f>Q256*H256</f>
        <v>0</v>
      </c>
      <c r="S256" s="277">
        <v>0</v>
      </c>
      <c r="T256" s="63">
        <f>S256*H256</f>
        <v>0</v>
      </c>
      <c r="AR256" s="258" t="s">
        <v>413</v>
      </c>
      <c r="AT256" s="258" t="s">
        <v>487</v>
      </c>
      <c r="AU256" s="258" t="s">
        <v>77</v>
      </c>
      <c r="AY256" s="200" t="s">
        <v>155</v>
      </c>
      <c r="BE256" s="259">
        <f>IF(N256="základní",J256,0)</f>
        <v>0</v>
      </c>
      <c r="BF256" s="259">
        <f>IF(N256="snížená",J256,0)</f>
        <v>0</v>
      </c>
      <c r="BG256" s="259">
        <f>IF(N256="zákl. přenesená",J256,0)</f>
        <v>0</v>
      </c>
      <c r="BH256" s="259">
        <f>IF(N256="sníž. přenesená",J256,0)</f>
        <v>0</v>
      </c>
      <c r="BI256" s="259">
        <f>IF(N256="nulová",J256,0)</f>
        <v>0</v>
      </c>
      <c r="BJ256" s="200" t="s">
        <v>75</v>
      </c>
      <c r="BK256" s="259">
        <f>ROUND(I256*H256,2)</f>
        <v>0</v>
      </c>
      <c r="BL256" s="200" t="s">
        <v>273</v>
      </c>
      <c r="BM256" s="258" t="s">
        <v>1176</v>
      </c>
    </row>
    <row r="257" spans="2:65" s="204" customFormat="1" x14ac:dyDescent="0.2">
      <c r="B257" s="203"/>
      <c r="D257" s="64" t="s">
        <v>164</v>
      </c>
      <c r="F257" s="65" t="s">
        <v>2573</v>
      </c>
      <c r="I257" s="197"/>
      <c r="L257" s="203"/>
      <c r="M257" s="260"/>
      <c r="N257" s="276"/>
      <c r="O257" s="276"/>
      <c r="P257" s="276"/>
      <c r="Q257" s="276"/>
      <c r="R257" s="276"/>
      <c r="S257" s="276"/>
      <c r="T257" s="213"/>
      <c r="AT257" s="200" t="s">
        <v>164</v>
      </c>
      <c r="AU257" s="200" t="s">
        <v>77</v>
      </c>
    </row>
    <row r="258" spans="2:65" s="204" customFormat="1" ht="24.2" customHeight="1" x14ac:dyDescent="0.2">
      <c r="B258" s="203"/>
      <c r="C258" s="57" t="s">
        <v>75</v>
      </c>
      <c r="D258" s="57" t="s">
        <v>157</v>
      </c>
      <c r="E258" s="58" t="s">
        <v>2574</v>
      </c>
      <c r="F258" s="59" t="s">
        <v>2575</v>
      </c>
      <c r="G258" s="60" t="s">
        <v>322</v>
      </c>
      <c r="H258" s="61">
        <v>3</v>
      </c>
      <c r="I258" s="62"/>
      <c r="J258" s="61">
        <f>ROUND(I258*H258,2)</f>
        <v>0</v>
      </c>
      <c r="K258" s="59" t="s">
        <v>161</v>
      </c>
      <c r="L258" s="203"/>
      <c r="M258" s="255" t="s">
        <v>18</v>
      </c>
      <c r="N258" s="275" t="s">
        <v>38</v>
      </c>
      <c r="O258" s="276"/>
      <c r="P258" s="277">
        <f>O258*H258</f>
        <v>0</v>
      </c>
      <c r="Q258" s="277">
        <v>0</v>
      </c>
      <c r="R258" s="277">
        <f>Q258*H258</f>
        <v>0</v>
      </c>
      <c r="S258" s="277">
        <v>0</v>
      </c>
      <c r="T258" s="63">
        <f>S258*H258</f>
        <v>0</v>
      </c>
      <c r="AR258" s="258" t="s">
        <v>273</v>
      </c>
      <c r="AT258" s="258" t="s">
        <v>157</v>
      </c>
      <c r="AU258" s="258" t="s">
        <v>77</v>
      </c>
      <c r="AY258" s="200" t="s">
        <v>155</v>
      </c>
      <c r="BE258" s="259">
        <f>IF(N258="základní",J258,0)</f>
        <v>0</v>
      </c>
      <c r="BF258" s="259">
        <f>IF(N258="snížená",J258,0)</f>
        <v>0</v>
      </c>
      <c r="BG258" s="259">
        <f>IF(N258="zákl. přenesená",J258,0)</f>
        <v>0</v>
      </c>
      <c r="BH258" s="259">
        <f>IF(N258="sníž. přenesená",J258,0)</f>
        <v>0</v>
      </c>
      <c r="BI258" s="259">
        <f>IF(N258="nulová",J258,0)</f>
        <v>0</v>
      </c>
      <c r="BJ258" s="200" t="s">
        <v>75</v>
      </c>
      <c r="BK258" s="259">
        <f>ROUND(I258*H258,2)</f>
        <v>0</v>
      </c>
      <c r="BL258" s="200" t="s">
        <v>273</v>
      </c>
      <c r="BM258" s="258" t="s">
        <v>1186</v>
      </c>
    </row>
    <row r="259" spans="2:65" s="204" customFormat="1" ht="19.5" x14ac:dyDescent="0.2">
      <c r="B259" s="203"/>
      <c r="D259" s="64" t="s">
        <v>164</v>
      </c>
      <c r="F259" s="65" t="s">
        <v>2575</v>
      </c>
      <c r="I259" s="197"/>
      <c r="L259" s="203"/>
      <c r="M259" s="260"/>
      <c r="N259" s="276"/>
      <c r="O259" s="276"/>
      <c r="P259" s="276"/>
      <c r="Q259" s="276"/>
      <c r="R259" s="276"/>
      <c r="S259" s="276"/>
      <c r="T259" s="213"/>
      <c r="AT259" s="200" t="s">
        <v>164</v>
      </c>
      <c r="AU259" s="200" t="s">
        <v>77</v>
      </c>
    </row>
    <row r="260" spans="2:65" s="204" customFormat="1" x14ac:dyDescent="0.2">
      <c r="B260" s="203"/>
      <c r="D260" s="66" t="s">
        <v>166</v>
      </c>
      <c r="F260" s="67" t="s">
        <v>2576</v>
      </c>
      <c r="I260" s="197"/>
      <c r="L260" s="203"/>
      <c r="M260" s="260"/>
      <c r="N260" s="276"/>
      <c r="O260" s="276"/>
      <c r="P260" s="276"/>
      <c r="Q260" s="276"/>
      <c r="R260" s="276"/>
      <c r="S260" s="276"/>
      <c r="T260" s="213"/>
      <c r="AT260" s="200" t="s">
        <v>166</v>
      </c>
      <c r="AU260" s="200" t="s">
        <v>77</v>
      </c>
    </row>
    <row r="261" spans="2:65" s="204" customFormat="1" ht="24.2" customHeight="1" x14ac:dyDescent="0.2">
      <c r="B261" s="203"/>
      <c r="C261" s="91" t="s">
        <v>77</v>
      </c>
      <c r="D261" s="91" t="s">
        <v>487</v>
      </c>
      <c r="E261" s="92" t="s">
        <v>2577</v>
      </c>
      <c r="F261" s="93" t="s">
        <v>2578</v>
      </c>
      <c r="G261" s="94" t="s">
        <v>322</v>
      </c>
      <c r="H261" s="95">
        <v>2</v>
      </c>
      <c r="I261" s="96"/>
      <c r="J261" s="95">
        <f>ROUND(I261*H261,2)</f>
        <v>0</v>
      </c>
      <c r="K261" s="93" t="s">
        <v>161</v>
      </c>
      <c r="L261" s="261"/>
      <c r="M261" s="262" t="s">
        <v>18</v>
      </c>
      <c r="N261" s="280" t="s">
        <v>38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63">
        <f>S261*H261</f>
        <v>0</v>
      </c>
      <c r="AR261" s="258" t="s">
        <v>413</v>
      </c>
      <c r="AT261" s="258" t="s">
        <v>487</v>
      </c>
      <c r="AU261" s="258" t="s">
        <v>77</v>
      </c>
      <c r="AY261" s="200" t="s">
        <v>155</v>
      </c>
      <c r="BE261" s="259">
        <f>IF(N261="základní",J261,0)</f>
        <v>0</v>
      </c>
      <c r="BF261" s="259">
        <f>IF(N261="snížená",J261,0)</f>
        <v>0</v>
      </c>
      <c r="BG261" s="259">
        <f>IF(N261="zákl. přenesená",J261,0)</f>
        <v>0</v>
      </c>
      <c r="BH261" s="259">
        <f>IF(N261="sníž. přenesená",J261,0)</f>
        <v>0</v>
      </c>
      <c r="BI261" s="259">
        <f>IF(N261="nulová",J261,0)</f>
        <v>0</v>
      </c>
      <c r="BJ261" s="200" t="s">
        <v>75</v>
      </c>
      <c r="BK261" s="259">
        <f>ROUND(I261*H261,2)</f>
        <v>0</v>
      </c>
      <c r="BL261" s="200" t="s">
        <v>273</v>
      </c>
      <c r="BM261" s="258" t="s">
        <v>1199</v>
      </c>
    </row>
    <row r="262" spans="2:65" s="204" customFormat="1" ht="19.5" x14ac:dyDescent="0.2">
      <c r="B262" s="203"/>
      <c r="D262" s="64" t="s">
        <v>164</v>
      </c>
      <c r="F262" s="65" t="s">
        <v>2578</v>
      </c>
      <c r="I262" s="197"/>
      <c r="L262" s="203"/>
      <c r="M262" s="260"/>
      <c r="N262" s="276"/>
      <c r="O262" s="276"/>
      <c r="P262" s="276"/>
      <c r="Q262" s="276"/>
      <c r="R262" s="276"/>
      <c r="S262" s="276"/>
      <c r="T262" s="213"/>
      <c r="AT262" s="200" t="s">
        <v>164</v>
      </c>
      <c r="AU262" s="200" t="s">
        <v>77</v>
      </c>
    </row>
    <row r="263" spans="2:65" s="204" customFormat="1" ht="24.2" customHeight="1" x14ac:dyDescent="0.2">
      <c r="B263" s="203"/>
      <c r="C263" s="91" t="s">
        <v>179</v>
      </c>
      <c r="D263" s="91" t="s">
        <v>487</v>
      </c>
      <c r="E263" s="92" t="s">
        <v>2579</v>
      </c>
      <c r="F263" s="93" t="s">
        <v>2580</v>
      </c>
      <c r="G263" s="94" t="s">
        <v>322</v>
      </c>
      <c r="H263" s="95">
        <v>1</v>
      </c>
      <c r="I263" s="96"/>
      <c r="J263" s="95">
        <f>ROUND(I263*H263,2)</f>
        <v>0</v>
      </c>
      <c r="K263" s="93" t="s">
        <v>161</v>
      </c>
      <c r="L263" s="261"/>
      <c r="M263" s="262" t="s">
        <v>18</v>
      </c>
      <c r="N263" s="280" t="s">
        <v>38</v>
      </c>
      <c r="O263" s="276"/>
      <c r="P263" s="277">
        <f>O263*H263</f>
        <v>0</v>
      </c>
      <c r="Q263" s="277">
        <v>0</v>
      </c>
      <c r="R263" s="277">
        <f>Q263*H263</f>
        <v>0</v>
      </c>
      <c r="S263" s="277">
        <v>0</v>
      </c>
      <c r="T263" s="63">
        <f>S263*H263</f>
        <v>0</v>
      </c>
      <c r="AR263" s="258" t="s">
        <v>413</v>
      </c>
      <c r="AT263" s="258" t="s">
        <v>487</v>
      </c>
      <c r="AU263" s="258" t="s">
        <v>77</v>
      </c>
      <c r="AY263" s="200" t="s">
        <v>155</v>
      </c>
      <c r="BE263" s="259">
        <f>IF(N263="základní",J263,0)</f>
        <v>0</v>
      </c>
      <c r="BF263" s="259">
        <f>IF(N263="snížená",J263,0)</f>
        <v>0</v>
      </c>
      <c r="BG263" s="259">
        <f>IF(N263="zákl. přenesená",J263,0)</f>
        <v>0</v>
      </c>
      <c r="BH263" s="259">
        <f>IF(N263="sníž. přenesená",J263,0)</f>
        <v>0</v>
      </c>
      <c r="BI263" s="259">
        <f>IF(N263="nulová",J263,0)</f>
        <v>0</v>
      </c>
      <c r="BJ263" s="200" t="s">
        <v>75</v>
      </c>
      <c r="BK263" s="259">
        <f>ROUND(I263*H263,2)</f>
        <v>0</v>
      </c>
      <c r="BL263" s="200" t="s">
        <v>273</v>
      </c>
      <c r="BM263" s="258" t="s">
        <v>1211</v>
      </c>
    </row>
    <row r="264" spans="2:65" s="204" customFormat="1" ht="19.5" x14ac:dyDescent="0.2">
      <c r="B264" s="203"/>
      <c r="D264" s="64" t="s">
        <v>164</v>
      </c>
      <c r="F264" s="65" t="s">
        <v>2580</v>
      </c>
      <c r="I264" s="197"/>
      <c r="L264" s="203"/>
      <c r="M264" s="260"/>
      <c r="N264" s="276"/>
      <c r="O264" s="276"/>
      <c r="P264" s="276"/>
      <c r="Q264" s="276"/>
      <c r="R264" s="276"/>
      <c r="S264" s="276"/>
      <c r="T264" s="213"/>
      <c r="AT264" s="200" t="s">
        <v>164</v>
      </c>
      <c r="AU264" s="200" t="s">
        <v>77</v>
      </c>
    </row>
    <row r="265" spans="2:65" s="204" customFormat="1" ht="24.2" customHeight="1" x14ac:dyDescent="0.2">
      <c r="B265" s="203"/>
      <c r="C265" s="57" t="s">
        <v>162</v>
      </c>
      <c r="D265" s="57" t="s">
        <v>157</v>
      </c>
      <c r="E265" s="58" t="s">
        <v>2581</v>
      </c>
      <c r="F265" s="59" t="s">
        <v>2582</v>
      </c>
      <c r="G265" s="60" t="s">
        <v>322</v>
      </c>
      <c r="H265" s="61">
        <v>6</v>
      </c>
      <c r="I265" s="62"/>
      <c r="J265" s="61">
        <f>ROUND(I265*H265,2)</f>
        <v>0</v>
      </c>
      <c r="K265" s="59" t="s">
        <v>161</v>
      </c>
      <c r="L265" s="203"/>
      <c r="M265" s="255" t="s">
        <v>18</v>
      </c>
      <c r="N265" s="275" t="s">
        <v>38</v>
      </c>
      <c r="O265" s="276"/>
      <c r="P265" s="277">
        <f>O265*H265</f>
        <v>0</v>
      </c>
      <c r="Q265" s="277">
        <v>0</v>
      </c>
      <c r="R265" s="277">
        <f>Q265*H265</f>
        <v>0</v>
      </c>
      <c r="S265" s="277">
        <v>0</v>
      </c>
      <c r="T265" s="63">
        <f>S265*H265</f>
        <v>0</v>
      </c>
      <c r="AR265" s="258" t="s">
        <v>273</v>
      </c>
      <c r="AT265" s="258" t="s">
        <v>157</v>
      </c>
      <c r="AU265" s="258" t="s">
        <v>77</v>
      </c>
      <c r="AY265" s="200" t="s">
        <v>155</v>
      </c>
      <c r="BE265" s="259">
        <f>IF(N265="základní",J265,0)</f>
        <v>0</v>
      </c>
      <c r="BF265" s="259">
        <f>IF(N265="snížená",J265,0)</f>
        <v>0</v>
      </c>
      <c r="BG265" s="259">
        <f>IF(N265="zákl. přenesená",J265,0)</f>
        <v>0</v>
      </c>
      <c r="BH265" s="259">
        <f>IF(N265="sníž. přenesená",J265,0)</f>
        <v>0</v>
      </c>
      <c r="BI265" s="259">
        <f>IF(N265="nulová",J265,0)</f>
        <v>0</v>
      </c>
      <c r="BJ265" s="200" t="s">
        <v>75</v>
      </c>
      <c r="BK265" s="259">
        <f>ROUND(I265*H265,2)</f>
        <v>0</v>
      </c>
      <c r="BL265" s="200" t="s">
        <v>273</v>
      </c>
      <c r="BM265" s="258" t="s">
        <v>1220</v>
      </c>
    </row>
    <row r="266" spans="2:65" s="204" customFormat="1" x14ac:dyDescent="0.2">
      <c r="B266" s="203"/>
      <c r="D266" s="64" t="s">
        <v>164</v>
      </c>
      <c r="F266" s="65" t="s">
        <v>2582</v>
      </c>
      <c r="I266" s="197"/>
      <c r="L266" s="203"/>
      <c r="M266" s="260"/>
      <c r="N266" s="276"/>
      <c r="O266" s="276"/>
      <c r="P266" s="276"/>
      <c r="Q266" s="276"/>
      <c r="R266" s="276"/>
      <c r="S266" s="276"/>
      <c r="T266" s="213"/>
      <c r="AT266" s="200" t="s">
        <v>164</v>
      </c>
      <c r="AU266" s="200" t="s">
        <v>77</v>
      </c>
    </row>
    <row r="267" spans="2:65" s="204" customFormat="1" x14ac:dyDescent="0.2">
      <c r="B267" s="203"/>
      <c r="D267" s="66" t="s">
        <v>166</v>
      </c>
      <c r="F267" s="67" t="s">
        <v>2583</v>
      </c>
      <c r="I267" s="197"/>
      <c r="L267" s="203"/>
      <c r="M267" s="260"/>
      <c r="N267" s="276"/>
      <c r="O267" s="276"/>
      <c r="P267" s="276"/>
      <c r="Q267" s="276"/>
      <c r="R267" s="276"/>
      <c r="S267" s="276"/>
      <c r="T267" s="213"/>
      <c r="AT267" s="200" t="s">
        <v>166</v>
      </c>
      <c r="AU267" s="200" t="s">
        <v>77</v>
      </c>
    </row>
    <row r="268" spans="2:65" s="204" customFormat="1" ht="24.2" customHeight="1" x14ac:dyDescent="0.2">
      <c r="B268" s="203"/>
      <c r="C268" s="91" t="s">
        <v>200</v>
      </c>
      <c r="D268" s="91" t="s">
        <v>487</v>
      </c>
      <c r="E268" s="92" t="s">
        <v>2584</v>
      </c>
      <c r="F268" s="93" t="s">
        <v>2585</v>
      </c>
      <c r="G268" s="94" t="s">
        <v>322</v>
      </c>
      <c r="H268" s="95">
        <v>5</v>
      </c>
      <c r="I268" s="96"/>
      <c r="J268" s="95">
        <f>ROUND(I268*H268,2)</f>
        <v>0</v>
      </c>
      <c r="K268" s="93" t="s">
        <v>161</v>
      </c>
      <c r="L268" s="261"/>
      <c r="M268" s="262" t="s">
        <v>18</v>
      </c>
      <c r="N268" s="280" t="s">
        <v>38</v>
      </c>
      <c r="O268" s="276"/>
      <c r="P268" s="277">
        <f>O268*H268</f>
        <v>0</v>
      </c>
      <c r="Q268" s="277">
        <v>0</v>
      </c>
      <c r="R268" s="277">
        <f>Q268*H268</f>
        <v>0</v>
      </c>
      <c r="S268" s="277">
        <v>0</v>
      </c>
      <c r="T268" s="63">
        <f>S268*H268</f>
        <v>0</v>
      </c>
      <c r="AR268" s="258" t="s">
        <v>413</v>
      </c>
      <c r="AT268" s="258" t="s">
        <v>487</v>
      </c>
      <c r="AU268" s="258" t="s">
        <v>77</v>
      </c>
      <c r="AY268" s="200" t="s">
        <v>155</v>
      </c>
      <c r="BE268" s="259">
        <f>IF(N268="základní",J268,0)</f>
        <v>0</v>
      </c>
      <c r="BF268" s="259">
        <f>IF(N268="snížená",J268,0)</f>
        <v>0</v>
      </c>
      <c r="BG268" s="259">
        <f>IF(N268="zákl. přenesená",J268,0)</f>
        <v>0</v>
      </c>
      <c r="BH268" s="259">
        <f>IF(N268="sníž. přenesená",J268,0)</f>
        <v>0</v>
      </c>
      <c r="BI268" s="259">
        <f>IF(N268="nulová",J268,0)</f>
        <v>0</v>
      </c>
      <c r="BJ268" s="200" t="s">
        <v>75</v>
      </c>
      <c r="BK268" s="259">
        <f>ROUND(I268*H268,2)</f>
        <v>0</v>
      </c>
      <c r="BL268" s="200" t="s">
        <v>273</v>
      </c>
      <c r="BM268" s="258" t="s">
        <v>1230</v>
      </c>
    </row>
    <row r="269" spans="2:65" s="204" customFormat="1" ht="19.5" x14ac:dyDescent="0.2">
      <c r="B269" s="203"/>
      <c r="D269" s="64" t="s">
        <v>164</v>
      </c>
      <c r="F269" s="65" t="s">
        <v>2585</v>
      </c>
      <c r="I269" s="197"/>
      <c r="L269" s="203"/>
      <c r="M269" s="260"/>
      <c r="N269" s="276"/>
      <c r="O269" s="276"/>
      <c r="P269" s="276"/>
      <c r="Q269" s="276"/>
      <c r="R269" s="276"/>
      <c r="S269" s="276"/>
      <c r="T269" s="213"/>
      <c r="AT269" s="200" t="s">
        <v>164</v>
      </c>
      <c r="AU269" s="200" t="s">
        <v>77</v>
      </c>
    </row>
    <row r="270" spans="2:65" s="204" customFormat="1" ht="16.5" customHeight="1" x14ac:dyDescent="0.2">
      <c r="B270" s="203"/>
      <c r="C270" s="91" t="s">
        <v>206</v>
      </c>
      <c r="D270" s="91" t="s">
        <v>487</v>
      </c>
      <c r="E270" s="92" t="s">
        <v>2586</v>
      </c>
      <c r="F270" s="93" t="s">
        <v>2587</v>
      </c>
      <c r="G270" s="94" t="s">
        <v>322</v>
      </c>
      <c r="H270" s="95">
        <v>1</v>
      </c>
      <c r="I270" s="96"/>
      <c r="J270" s="95">
        <f>ROUND(I270*H270,2)</f>
        <v>0</v>
      </c>
      <c r="K270" s="93" t="s">
        <v>18</v>
      </c>
      <c r="L270" s="261"/>
      <c r="M270" s="262" t="s">
        <v>18</v>
      </c>
      <c r="N270" s="280" t="s">
        <v>38</v>
      </c>
      <c r="O270" s="276"/>
      <c r="P270" s="277">
        <f>O270*H270</f>
        <v>0</v>
      </c>
      <c r="Q270" s="277">
        <v>0</v>
      </c>
      <c r="R270" s="277">
        <f>Q270*H270</f>
        <v>0</v>
      </c>
      <c r="S270" s="277">
        <v>0</v>
      </c>
      <c r="T270" s="63">
        <f>S270*H270</f>
        <v>0</v>
      </c>
      <c r="AR270" s="258" t="s">
        <v>413</v>
      </c>
      <c r="AT270" s="258" t="s">
        <v>487</v>
      </c>
      <c r="AU270" s="258" t="s">
        <v>77</v>
      </c>
      <c r="AY270" s="200" t="s">
        <v>155</v>
      </c>
      <c r="BE270" s="259">
        <f>IF(N270="základní",J270,0)</f>
        <v>0</v>
      </c>
      <c r="BF270" s="259">
        <f>IF(N270="snížená",J270,0)</f>
        <v>0</v>
      </c>
      <c r="BG270" s="259">
        <f>IF(N270="zákl. přenesená",J270,0)</f>
        <v>0</v>
      </c>
      <c r="BH270" s="259">
        <f>IF(N270="sníž. přenesená",J270,0)</f>
        <v>0</v>
      </c>
      <c r="BI270" s="259">
        <f>IF(N270="nulová",J270,0)</f>
        <v>0</v>
      </c>
      <c r="BJ270" s="200" t="s">
        <v>75</v>
      </c>
      <c r="BK270" s="259">
        <f>ROUND(I270*H270,2)</f>
        <v>0</v>
      </c>
      <c r="BL270" s="200" t="s">
        <v>273</v>
      </c>
      <c r="BM270" s="258" t="s">
        <v>1245</v>
      </c>
    </row>
    <row r="271" spans="2:65" s="204" customFormat="1" x14ac:dyDescent="0.2">
      <c r="B271" s="203"/>
      <c r="D271" s="64" t="s">
        <v>164</v>
      </c>
      <c r="F271" s="65" t="s">
        <v>2587</v>
      </c>
      <c r="I271" s="197"/>
      <c r="L271" s="203"/>
      <c r="M271" s="260"/>
      <c r="N271" s="276"/>
      <c r="O271" s="276"/>
      <c r="P271" s="276"/>
      <c r="Q271" s="276"/>
      <c r="R271" s="276"/>
      <c r="S271" s="276"/>
      <c r="T271" s="213"/>
      <c r="AT271" s="200" t="s">
        <v>164</v>
      </c>
      <c r="AU271" s="200" t="s">
        <v>77</v>
      </c>
    </row>
    <row r="272" spans="2:65" s="204" customFormat="1" ht="24.2" customHeight="1" x14ac:dyDescent="0.2">
      <c r="B272" s="203"/>
      <c r="C272" s="57" t="s">
        <v>215</v>
      </c>
      <c r="D272" s="57" t="s">
        <v>157</v>
      </c>
      <c r="E272" s="58" t="s">
        <v>2588</v>
      </c>
      <c r="F272" s="59" t="s">
        <v>2589</v>
      </c>
      <c r="G272" s="60" t="s">
        <v>322</v>
      </c>
      <c r="H272" s="61">
        <v>1</v>
      </c>
      <c r="I272" s="62"/>
      <c r="J272" s="61">
        <f>ROUND(I272*H272,2)</f>
        <v>0</v>
      </c>
      <c r="K272" s="59" t="s">
        <v>161</v>
      </c>
      <c r="L272" s="203"/>
      <c r="M272" s="255" t="s">
        <v>18</v>
      </c>
      <c r="N272" s="275" t="s">
        <v>38</v>
      </c>
      <c r="O272" s="276"/>
      <c r="P272" s="277">
        <f>O272*H272</f>
        <v>0</v>
      </c>
      <c r="Q272" s="277">
        <v>0</v>
      </c>
      <c r="R272" s="277">
        <f>Q272*H272</f>
        <v>0</v>
      </c>
      <c r="S272" s="277">
        <v>0</v>
      </c>
      <c r="T272" s="63">
        <f>S272*H272</f>
        <v>0</v>
      </c>
      <c r="AR272" s="258" t="s">
        <v>273</v>
      </c>
      <c r="AT272" s="258" t="s">
        <v>157</v>
      </c>
      <c r="AU272" s="258" t="s">
        <v>77</v>
      </c>
      <c r="AY272" s="200" t="s">
        <v>155</v>
      </c>
      <c r="BE272" s="259">
        <f>IF(N272="základní",J272,0)</f>
        <v>0</v>
      </c>
      <c r="BF272" s="259">
        <f>IF(N272="snížená",J272,0)</f>
        <v>0</v>
      </c>
      <c r="BG272" s="259">
        <f>IF(N272="zákl. přenesená",J272,0)</f>
        <v>0</v>
      </c>
      <c r="BH272" s="259">
        <f>IF(N272="sníž. přenesená",J272,0)</f>
        <v>0</v>
      </c>
      <c r="BI272" s="259">
        <f>IF(N272="nulová",J272,0)</f>
        <v>0</v>
      </c>
      <c r="BJ272" s="200" t="s">
        <v>75</v>
      </c>
      <c r="BK272" s="259">
        <f>ROUND(I272*H272,2)</f>
        <v>0</v>
      </c>
      <c r="BL272" s="200" t="s">
        <v>273</v>
      </c>
      <c r="BM272" s="258" t="s">
        <v>1258</v>
      </c>
    </row>
    <row r="273" spans="2:65" s="204" customFormat="1" x14ac:dyDescent="0.2">
      <c r="B273" s="203"/>
      <c r="D273" s="64" t="s">
        <v>164</v>
      </c>
      <c r="F273" s="65" t="s">
        <v>2589</v>
      </c>
      <c r="I273" s="197"/>
      <c r="L273" s="203"/>
      <c r="M273" s="260"/>
      <c r="N273" s="276"/>
      <c r="O273" s="276"/>
      <c r="P273" s="276"/>
      <c r="Q273" s="276"/>
      <c r="R273" s="276"/>
      <c r="S273" s="276"/>
      <c r="T273" s="213"/>
      <c r="AT273" s="200" t="s">
        <v>164</v>
      </c>
      <c r="AU273" s="200" t="s">
        <v>77</v>
      </c>
    </row>
    <row r="274" spans="2:65" s="204" customFormat="1" x14ac:dyDescent="0.2">
      <c r="B274" s="203"/>
      <c r="D274" s="66" t="s">
        <v>166</v>
      </c>
      <c r="F274" s="67" t="s">
        <v>2590</v>
      </c>
      <c r="I274" s="197"/>
      <c r="L274" s="203"/>
      <c r="M274" s="260"/>
      <c r="N274" s="276"/>
      <c r="O274" s="276"/>
      <c r="P274" s="276"/>
      <c r="Q274" s="276"/>
      <c r="R274" s="276"/>
      <c r="S274" s="276"/>
      <c r="T274" s="213"/>
      <c r="AT274" s="200" t="s">
        <v>166</v>
      </c>
      <c r="AU274" s="200" t="s">
        <v>77</v>
      </c>
    </row>
    <row r="275" spans="2:65" s="204" customFormat="1" ht="24.2" customHeight="1" x14ac:dyDescent="0.2">
      <c r="B275" s="203"/>
      <c r="C275" s="91" t="s">
        <v>224</v>
      </c>
      <c r="D275" s="91" t="s">
        <v>487</v>
      </c>
      <c r="E275" s="92" t="s">
        <v>2591</v>
      </c>
      <c r="F275" s="93" t="s">
        <v>2592</v>
      </c>
      <c r="G275" s="94" t="s">
        <v>322</v>
      </c>
      <c r="H275" s="95">
        <v>1</v>
      </c>
      <c r="I275" s="96"/>
      <c r="J275" s="95">
        <f>ROUND(I275*H275,2)</f>
        <v>0</v>
      </c>
      <c r="K275" s="93" t="s">
        <v>161</v>
      </c>
      <c r="L275" s="261"/>
      <c r="M275" s="262" t="s">
        <v>18</v>
      </c>
      <c r="N275" s="280" t="s">
        <v>38</v>
      </c>
      <c r="O275" s="276"/>
      <c r="P275" s="277">
        <f>O275*H275</f>
        <v>0</v>
      </c>
      <c r="Q275" s="277">
        <v>0</v>
      </c>
      <c r="R275" s="277">
        <f>Q275*H275</f>
        <v>0</v>
      </c>
      <c r="S275" s="277">
        <v>0</v>
      </c>
      <c r="T275" s="63">
        <f>S275*H275</f>
        <v>0</v>
      </c>
      <c r="AR275" s="258" t="s">
        <v>413</v>
      </c>
      <c r="AT275" s="258" t="s">
        <v>487</v>
      </c>
      <c r="AU275" s="258" t="s">
        <v>77</v>
      </c>
      <c r="AY275" s="200" t="s">
        <v>155</v>
      </c>
      <c r="BE275" s="259">
        <f>IF(N275="základní",J275,0)</f>
        <v>0</v>
      </c>
      <c r="BF275" s="259">
        <f>IF(N275="snížená",J275,0)</f>
        <v>0</v>
      </c>
      <c r="BG275" s="259">
        <f>IF(N275="zákl. přenesená",J275,0)</f>
        <v>0</v>
      </c>
      <c r="BH275" s="259">
        <f>IF(N275="sníž. přenesená",J275,0)</f>
        <v>0</v>
      </c>
      <c r="BI275" s="259">
        <f>IF(N275="nulová",J275,0)</f>
        <v>0</v>
      </c>
      <c r="BJ275" s="200" t="s">
        <v>75</v>
      </c>
      <c r="BK275" s="259">
        <f>ROUND(I275*H275,2)</f>
        <v>0</v>
      </c>
      <c r="BL275" s="200" t="s">
        <v>273</v>
      </c>
      <c r="BM275" s="258" t="s">
        <v>1269</v>
      </c>
    </row>
    <row r="276" spans="2:65" s="204" customFormat="1" ht="19.5" x14ac:dyDescent="0.2">
      <c r="B276" s="203"/>
      <c r="D276" s="64" t="s">
        <v>164</v>
      </c>
      <c r="F276" s="65" t="s">
        <v>2592</v>
      </c>
      <c r="I276" s="197"/>
      <c r="L276" s="203"/>
      <c r="M276" s="260"/>
      <c r="N276" s="276"/>
      <c r="O276" s="276"/>
      <c r="P276" s="276"/>
      <c r="Q276" s="276"/>
      <c r="R276" s="276"/>
      <c r="S276" s="276"/>
      <c r="T276" s="213"/>
      <c r="AT276" s="200" t="s">
        <v>164</v>
      </c>
      <c r="AU276" s="200" t="s">
        <v>77</v>
      </c>
    </row>
    <row r="277" spans="2:65" s="204" customFormat="1" ht="16.5" customHeight="1" x14ac:dyDescent="0.2">
      <c r="B277" s="203"/>
      <c r="C277" s="57" t="s">
        <v>512</v>
      </c>
      <c r="D277" s="57" t="s">
        <v>157</v>
      </c>
      <c r="E277" s="58" t="s">
        <v>2593</v>
      </c>
      <c r="F277" s="59" t="s">
        <v>2594</v>
      </c>
      <c r="G277" s="60" t="s">
        <v>322</v>
      </c>
      <c r="H277" s="61">
        <v>3</v>
      </c>
      <c r="I277" s="62"/>
      <c r="J277" s="61">
        <f>ROUND(I277*H277,2)</f>
        <v>0</v>
      </c>
      <c r="K277" s="59" t="s">
        <v>161</v>
      </c>
      <c r="L277" s="203"/>
      <c r="M277" s="255" t="s">
        <v>18</v>
      </c>
      <c r="N277" s="275" t="s">
        <v>38</v>
      </c>
      <c r="O277" s="276"/>
      <c r="P277" s="277">
        <f>O277*H277</f>
        <v>0</v>
      </c>
      <c r="Q277" s="277">
        <v>0</v>
      </c>
      <c r="R277" s="277">
        <f>Q277*H277</f>
        <v>0</v>
      </c>
      <c r="S277" s="277">
        <v>0</v>
      </c>
      <c r="T277" s="63">
        <f>S277*H277</f>
        <v>0</v>
      </c>
      <c r="AR277" s="258" t="s">
        <v>273</v>
      </c>
      <c r="AT277" s="258" t="s">
        <v>157</v>
      </c>
      <c r="AU277" s="258" t="s">
        <v>77</v>
      </c>
      <c r="AY277" s="200" t="s">
        <v>155</v>
      </c>
      <c r="BE277" s="259">
        <f>IF(N277="základní",J277,0)</f>
        <v>0</v>
      </c>
      <c r="BF277" s="259">
        <f>IF(N277="snížená",J277,0)</f>
        <v>0</v>
      </c>
      <c r="BG277" s="259">
        <f>IF(N277="zákl. přenesená",J277,0)</f>
        <v>0</v>
      </c>
      <c r="BH277" s="259">
        <f>IF(N277="sníž. přenesená",J277,0)</f>
        <v>0</v>
      </c>
      <c r="BI277" s="259">
        <f>IF(N277="nulová",J277,0)</f>
        <v>0</v>
      </c>
      <c r="BJ277" s="200" t="s">
        <v>75</v>
      </c>
      <c r="BK277" s="259">
        <f>ROUND(I277*H277,2)</f>
        <v>0</v>
      </c>
      <c r="BL277" s="200" t="s">
        <v>273</v>
      </c>
      <c r="BM277" s="258" t="s">
        <v>1280</v>
      </c>
    </row>
    <row r="278" spans="2:65" s="204" customFormat="1" x14ac:dyDescent="0.2">
      <c r="B278" s="203"/>
      <c r="D278" s="64" t="s">
        <v>164</v>
      </c>
      <c r="F278" s="65" t="s">
        <v>2594</v>
      </c>
      <c r="I278" s="197"/>
      <c r="L278" s="203"/>
      <c r="M278" s="260"/>
      <c r="N278" s="276"/>
      <c r="O278" s="276"/>
      <c r="P278" s="276"/>
      <c r="Q278" s="276"/>
      <c r="R278" s="276"/>
      <c r="S278" s="276"/>
      <c r="T278" s="213"/>
      <c r="AT278" s="200" t="s">
        <v>164</v>
      </c>
      <c r="AU278" s="200" t="s">
        <v>77</v>
      </c>
    </row>
    <row r="279" spans="2:65" s="204" customFormat="1" x14ac:dyDescent="0.2">
      <c r="B279" s="203"/>
      <c r="D279" s="66" t="s">
        <v>166</v>
      </c>
      <c r="F279" s="67" t="s">
        <v>2595</v>
      </c>
      <c r="I279" s="197"/>
      <c r="L279" s="203"/>
      <c r="M279" s="260"/>
      <c r="N279" s="276"/>
      <c r="O279" s="276"/>
      <c r="P279" s="276"/>
      <c r="Q279" s="276"/>
      <c r="R279" s="276"/>
      <c r="S279" s="276"/>
      <c r="T279" s="213"/>
      <c r="AT279" s="200" t="s">
        <v>166</v>
      </c>
      <c r="AU279" s="200" t="s">
        <v>77</v>
      </c>
    </row>
    <row r="280" spans="2:65" s="204" customFormat="1" ht="16.5" customHeight="1" x14ac:dyDescent="0.2">
      <c r="B280" s="203"/>
      <c r="C280" s="91" t="s">
        <v>516</v>
      </c>
      <c r="D280" s="91" t="s">
        <v>487</v>
      </c>
      <c r="E280" s="92" t="s">
        <v>2596</v>
      </c>
      <c r="F280" s="93" t="s">
        <v>2597</v>
      </c>
      <c r="G280" s="94" t="s">
        <v>322</v>
      </c>
      <c r="H280" s="95">
        <v>3</v>
      </c>
      <c r="I280" s="96"/>
      <c r="J280" s="95">
        <f>ROUND(I280*H280,2)</f>
        <v>0</v>
      </c>
      <c r="K280" s="93" t="s">
        <v>18</v>
      </c>
      <c r="L280" s="261"/>
      <c r="M280" s="262" t="s">
        <v>18</v>
      </c>
      <c r="N280" s="280" t="s">
        <v>38</v>
      </c>
      <c r="O280" s="276"/>
      <c r="P280" s="277">
        <f>O280*H280</f>
        <v>0</v>
      </c>
      <c r="Q280" s="277">
        <v>0</v>
      </c>
      <c r="R280" s="277">
        <f>Q280*H280</f>
        <v>0</v>
      </c>
      <c r="S280" s="277">
        <v>0</v>
      </c>
      <c r="T280" s="63">
        <f>S280*H280</f>
        <v>0</v>
      </c>
      <c r="AR280" s="258" t="s">
        <v>413</v>
      </c>
      <c r="AT280" s="258" t="s">
        <v>487</v>
      </c>
      <c r="AU280" s="258" t="s">
        <v>77</v>
      </c>
      <c r="AY280" s="200" t="s">
        <v>155</v>
      </c>
      <c r="BE280" s="259">
        <f>IF(N280="základní",J280,0)</f>
        <v>0</v>
      </c>
      <c r="BF280" s="259">
        <f>IF(N280="snížená",J280,0)</f>
        <v>0</v>
      </c>
      <c r="BG280" s="259">
        <f>IF(N280="zákl. přenesená",J280,0)</f>
        <v>0</v>
      </c>
      <c r="BH280" s="259">
        <f>IF(N280="sníž. přenesená",J280,0)</f>
        <v>0</v>
      </c>
      <c r="BI280" s="259">
        <f>IF(N280="nulová",J280,0)</f>
        <v>0</v>
      </c>
      <c r="BJ280" s="200" t="s">
        <v>75</v>
      </c>
      <c r="BK280" s="259">
        <f>ROUND(I280*H280,2)</f>
        <v>0</v>
      </c>
      <c r="BL280" s="200" t="s">
        <v>273</v>
      </c>
      <c r="BM280" s="258" t="s">
        <v>1293</v>
      </c>
    </row>
    <row r="281" spans="2:65" s="204" customFormat="1" x14ac:dyDescent="0.2">
      <c r="B281" s="203"/>
      <c r="D281" s="64" t="s">
        <v>164</v>
      </c>
      <c r="F281" s="65" t="s">
        <v>2597</v>
      </c>
      <c r="I281" s="197"/>
      <c r="L281" s="203"/>
      <c r="M281" s="260"/>
      <c r="N281" s="276"/>
      <c r="O281" s="276"/>
      <c r="P281" s="276"/>
      <c r="Q281" s="276"/>
      <c r="R281" s="276"/>
      <c r="S281" s="276"/>
      <c r="T281" s="213"/>
      <c r="AT281" s="200" t="s">
        <v>164</v>
      </c>
      <c r="AU281" s="200" t="s">
        <v>77</v>
      </c>
    </row>
    <row r="282" spans="2:65" s="204" customFormat="1" ht="37.9" customHeight="1" x14ac:dyDescent="0.2">
      <c r="B282" s="203"/>
      <c r="C282" s="57" t="s">
        <v>231</v>
      </c>
      <c r="D282" s="57" t="s">
        <v>157</v>
      </c>
      <c r="E282" s="58" t="s">
        <v>2598</v>
      </c>
      <c r="F282" s="59" t="s">
        <v>2599</v>
      </c>
      <c r="G282" s="60" t="s">
        <v>322</v>
      </c>
      <c r="H282" s="61">
        <v>4</v>
      </c>
      <c r="I282" s="62"/>
      <c r="J282" s="61">
        <f>ROUND(I282*H282,2)</f>
        <v>0</v>
      </c>
      <c r="K282" s="59" t="s">
        <v>161</v>
      </c>
      <c r="L282" s="203"/>
      <c r="M282" s="255" t="s">
        <v>18</v>
      </c>
      <c r="N282" s="275" t="s">
        <v>38</v>
      </c>
      <c r="O282" s="276"/>
      <c r="P282" s="277">
        <f>O282*H282</f>
        <v>0</v>
      </c>
      <c r="Q282" s="277">
        <v>0</v>
      </c>
      <c r="R282" s="277">
        <f>Q282*H282</f>
        <v>0</v>
      </c>
      <c r="S282" s="277">
        <v>0</v>
      </c>
      <c r="T282" s="63">
        <f>S282*H282</f>
        <v>0</v>
      </c>
      <c r="AR282" s="258" t="s">
        <v>273</v>
      </c>
      <c r="AT282" s="258" t="s">
        <v>157</v>
      </c>
      <c r="AU282" s="258" t="s">
        <v>77</v>
      </c>
      <c r="AY282" s="200" t="s">
        <v>155</v>
      </c>
      <c r="BE282" s="259">
        <f>IF(N282="základní",J282,0)</f>
        <v>0</v>
      </c>
      <c r="BF282" s="259">
        <f>IF(N282="snížená",J282,0)</f>
        <v>0</v>
      </c>
      <c r="BG282" s="259">
        <f>IF(N282="zákl. přenesená",J282,0)</f>
        <v>0</v>
      </c>
      <c r="BH282" s="259">
        <f>IF(N282="sníž. přenesená",J282,0)</f>
        <v>0</v>
      </c>
      <c r="BI282" s="259">
        <f>IF(N282="nulová",J282,0)</f>
        <v>0</v>
      </c>
      <c r="BJ282" s="200" t="s">
        <v>75</v>
      </c>
      <c r="BK282" s="259">
        <f>ROUND(I282*H282,2)</f>
        <v>0</v>
      </c>
      <c r="BL282" s="200" t="s">
        <v>273</v>
      </c>
      <c r="BM282" s="258" t="s">
        <v>1306</v>
      </c>
    </row>
    <row r="283" spans="2:65" s="204" customFormat="1" ht="19.5" x14ac:dyDescent="0.2">
      <c r="B283" s="203"/>
      <c r="D283" s="64" t="s">
        <v>164</v>
      </c>
      <c r="F283" s="65" t="s">
        <v>2599</v>
      </c>
      <c r="I283" s="197"/>
      <c r="L283" s="203"/>
      <c r="M283" s="260"/>
      <c r="N283" s="276"/>
      <c r="O283" s="276"/>
      <c r="P283" s="276"/>
      <c r="Q283" s="276"/>
      <c r="R283" s="276"/>
      <c r="S283" s="276"/>
      <c r="T283" s="213"/>
      <c r="AT283" s="200" t="s">
        <v>164</v>
      </c>
      <c r="AU283" s="200" t="s">
        <v>77</v>
      </c>
    </row>
    <row r="284" spans="2:65" s="204" customFormat="1" x14ac:dyDescent="0.2">
      <c r="B284" s="203"/>
      <c r="D284" s="66" t="s">
        <v>166</v>
      </c>
      <c r="F284" s="67" t="s">
        <v>2600</v>
      </c>
      <c r="I284" s="197"/>
      <c r="L284" s="203"/>
      <c r="M284" s="260"/>
      <c r="N284" s="276"/>
      <c r="O284" s="276"/>
      <c r="P284" s="276"/>
      <c r="Q284" s="276"/>
      <c r="R284" s="276"/>
      <c r="S284" s="276"/>
      <c r="T284" s="213"/>
      <c r="AT284" s="200" t="s">
        <v>166</v>
      </c>
      <c r="AU284" s="200" t="s">
        <v>77</v>
      </c>
    </row>
    <row r="285" spans="2:65" s="204" customFormat="1" ht="24.2" customHeight="1" x14ac:dyDescent="0.2">
      <c r="B285" s="203"/>
      <c r="C285" s="91" t="s">
        <v>239</v>
      </c>
      <c r="D285" s="91" t="s">
        <v>487</v>
      </c>
      <c r="E285" s="92" t="s">
        <v>66</v>
      </c>
      <c r="F285" s="93" t="s">
        <v>2601</v>
      </c>
      <c r="G285" s="94" t="s">
        <v>322</v>
      </c>
      <c r="H285" s="95">
        <v>4</v>
      </c>
      <c r="I285" s="96"/>
      <c r="J285" s="95">
        <f>ROUND(I285*H285,2)</f>
        <v>0</v>
      </c>
      <c r="K285" s="93" t="s">
        <v>18</v>
      </c>
      <c r="L285" s="261"/>
      <c r="M285" s="262" t="s">
        <v>18</v>
      </c>
      <c r="N285" s="280" t="s">
        <v>38</v>
      </c>
      <c r="O285" s="276"/>
      <c r="P285" s="277">
        <f>O285*H285</f>
        <v>0</v>
      </c>
      <c r="Q285" s="277">
        <v>0</v>
      </c>
      <c r="R285" s="277">
        <f>Q285*H285</f>
        <v>0</v>
      </c>
      <c r="S285" s="277">
        <v>0</v>
      </c>
      <c r="T285" s="63">
        <f>S285*H285</f>
        <v>0</v>
      </c>
      <c r="AR285" s="258" t="s">
        <v>413</v>
      </c>
      <c r="AT285" s="258" t="s">
        <v>487</v>
      </c>
      <c r="AU285" s="258" t="s">
        <v>77</v>
      </c>
      <c r="AY285" s="200" t="s">
        <v>155</v>
      </c>
      <c r="BE285" s="259">
        <f>IF(N285="základní",J285,0)</f>
        <v>0</v>
      </c>
      <c r="BF285" s="259">
        <f>IF(N285="snížená",J285,0)</f>
        <v>0</v>
      </c>
      <c r="BG285" s="259">
        <f>IF(N285="zákl. přenesená",J285,0)</f>
        <v>0</v>
      </c>
      <c r="BH285" s="259">
        <f>IF(N285="sníž. přenesená",J285,0)</f>
        <v>0</v>
      </c>
      <c r="BI285" s="259">
        <f>IF(N285="nulová",J285,0)</f>
        <v>0</v>
      </c>
      <c r="BJ285" s="200" t="s">
        <v>75</v>
      </c>
      <c r="BK285" s="259">
        <f>ROUND(I285*H285,2)</f>
        <v>0</v>
      </c>
      <c r="BL285" s="200" t="s">
        <v>273</v>
      </c>
      <c r="BM285" s="258" t="s">
        <v>1317</v>
      </c>
    </row>
    <row r="286" spans="2:65" s="204" customFormat="1" ht="19.5" x14ac:dyDescent="0.2">
      <c r="B286" s="203"/>
      <c r="D286" s="64" t="s">
        <v>164</v>
      </c>
      <c r="F286" s="65" t="s">
        <v>2601</v>
      </c>
      <c r="I286" s="197"/>
      <c r="L286" s="203"/>
      <c r="M286" s="260"/>
      <c r="N286" s="276"/>
      <c r="O286" s="276"/>
      <c r="P286" s="276"/>
      <c r="Q286" s="276"/>
      <c r="R286" s="276"/>
      <c r="S286" s="276"/>
      <c r="T286" s="213"/>
      <c r="AT286" s="200" t="s">
        <v>164</v>
      </c>
      <c r="AU286" s="200" t="s">
        <v>77</v>
      </c>
    </row>
    <row r="287" spans="2:65" s="204" customFormat="1" ht="16.5" customHeight="1" x14ac:dyDescent="0.2">
      <c r="B287" s="203"/>
      <c r="C287" s="91" t="s">
        <v>329</v>
      </c>
      <c r="D287" s="91" t="s">
        <v>487</v>
      </c>
      <c r="E287" s="92" t="s">
        <v>2602</v>
      </c>
      <c r="F287" s="93" t="s">
        <v>2603</v>
      </c>
      <c r="G287" s="94" t="s">
        <v>322</v>
      </c>
      <c r="H287" s="95">
        <v>2</v>
      </c>
      <c r="I287" s="96"/>
      <c r="J287" s="95">
        <f>ROUND(I287*H287,2)</f>
        <v>0</v>
      </c>
      <c r="K287" s="93" t="s">
        <v>18</v>
      </c>
      <c r="L287" s="261"/>
      <c r="M287" s="262" t="s">
        <v>18</v>
      </c>
      <c r="N287" s="280" t="s">
        <v>38</v>
      </c>
      <c r="O287" s="276"/>
      <c r="P287" s="277">
        <f>O287*H287</f>
        <v>0</v>
      </c>
      <c r="Q287" s="277">
        <v>0</v>
      </c>
      <c r="R287" s="277">
        <f>Q287*H287</f>
        <v>0</v>
      </c>
      <c r="S287" s="277">
        <v>0</v>
      </c>
      <c r="T287" s="63">
        <f>S287*H287</f>
        <v>0</v>
      </c>
      <c r="AR287" s="258" t="s">
        <v>413</v>
      </c>
      <c r="AT287" s="258" t="s">
        <v>487</v>
      </c>
      <c r="AU287" s="258" t="s">
        <v>77</v>
      </c>
      <c r="AY287" s="200" t="s">
        <v>155</v>
      </c>
      <c r="BE287" s="259">
        <f>IF(N287="základní",J287,0)</f>
        <v>0</v>
      </c>
      <c r="BF287" s="259">
        <f>IF(N287="snížená",J287,0)</f>
        <v>0</v>
      </c>
      <c r="BG287" s="259">
        <f>IF(N287="zákl. přenesená",J287,0)</f>
        <v>0</v>
      </c>
      <c r="BH287" s="259">
        <f>IF(N287="sníž. přenesená",J287,0)</f>
        <v>0</v>
      </c>
      <c r="BI287" s="259">
        <f>IF(N287="nulová",J287,0)</f>
        <v>0</v>
      </c>
      <c r="BJ287" s="200" t="s">
        <v>75</v>
      </c>
      <c r="BK287" s="259">
        <f>ROUND(I287*H287,2)</f>
        <v>0</v>
      </c>
      <c r="BL287" s="200" t="s">
        <v>273</v>
      </c>
      <c r="BM287" s="258" t="s">
        <v>1327</v>
      </c>
    </row>
    <row r="288" spans="2:65" s="204" customFormat="1" x14ac:dyDescent="0.2">
      <c r="B288" s="203"/>
      <c r="D288" s="64" t="s">
        <v>164</v>
      </c>
      <c r="F288" s="65" t="s">
        <v>2603</v>
      </c>
      <c r="I288" s="197"/>
      <c r="L288" s="203"/>
      <c r="M288" s="260"/>
      <c r="N288" s="276"/>
      <c r="O288" s="276"/>
      <c r="P288" s="276"/>
      <c r="Q288" s="276"/>
      <c r="R288" s="276"/>
      <c r="S288" s="276"/>
      <c r="T288" s="213"/>
      <c r="AT288" s="200" t="s">
        <v>164</v>
      </c>
      <c r="AU288" s="200" t="s">
        <v>77</v>
      </c>
    </row>
    <row r="289" spans="2:65" s="204" customFormat="1" ht="37.9" customHeight="1" x14ac:dyDescent="0.2">
      <c r="B289" s="203"/>
      <c r="C289" s="57" t="s">
        <v>245</v>
      </c>
      <c r="D289" s="57" t="s">
        <v>157</v>
      </c>
      <c r="E289" s="58" t="s">
        <v>2604</v>
      </c>
      <c r="F289" s="59" t="s">
        <v>2605</v>
      </c>
      <c r="G289" s="60" t="s">
        <v>322</v>
      </c>
      <c r="H289" s="61">
        <v>58</v>
      </c>
      <c r="I289" s="62"/>
      <c r="J289" s="61">
        <f>ROUND(I289*H289,2)</f>
        <v>0</v>
      </c>
      <c r="K289" s="59" t="s">
        <v>161</v>
      </c>
      <c r="L289" s="203"/>
      <c r="M289" s="255" t="s">
        <v>18</v>
      </c>
      <c r="N289" s="275" t="s">
        <v>38</v>
      </c>
      <c r="O289" s="276"/>
      <c r="P289" s="277">
        <f>O289*H289</f>
        <v>0</v>
      </c>
      <c r="Q289" s="277">
        <v>0</v>
      </c>
      <c r="R289" s="277">
        <f>Q289*H289</f>
        <v>0</v>
      </c>
      <c r="S289" s="277">
        <v>0</v>
      </c>
      <c r="T289" s="63">
        <f>S289*H289</f>
        <v>0</v>
      </c>
      <c r="AR289" s="258" t="s">
        <v>273</v>
      </c>
      <c r="AT289" s="258" t="s">
        <v>157</v>
      </c>
      <c r="AU289" s="258" t="s">
        <v>77</v>
      </c>
      <c r="AY289" s="200" t="s">
        <v>155</v>
      </c>
      <c r="BE289" s="259">
        <f>IF(N289="základní",J289,0)</f>
        <v>0</v>
      </c>
      <c r="BF289" s="259">
        <f>IF(N289="snížená",J289,0)</f>
        <v>0</v>
      </c>
      <c r="BG289" s="259">
        <f>IF(N289="zákl. přenesená",J289,0)</f>
        <v>0</v>
      </c>
      <c r="BH289" s="259">
        <f>IF(N289="sníž. přenesená",J289,0)</f>
        <v>0</v>
      </c>
      <c r="BI289" s="259">
        <f>IF(N289="nulová",J289,0)</f>
        <v>0</v>
      </c>
      <c r="BJ289" s="200" t="s">
        <v>75</v>
      </c>
      <c r="BK289" s="259">
        <f>ROUND(I289*H289,2)</f>
        <v>0</v>
      </c>
      <c r="BL289" s="200" t="s">
        <v>273</v>
      </c>
      <c r="BM289" s="258" t="s">
        <v>1335</v>
      </c>
    </row>
    <row r="290" spans="2:65" s="204" customFormat="1" ht="19.5" x14ac:dyDescent="0.2">
      <c r="B290" s="203"/>
      <c r="D290" s="64" t="s">
        <v>164</v>
      </c>
      <c r="F290" s="65" t="s">
        <v>2605</v>
      </c>
      <c r="I290" s="197"/>
      <c r="L290" s="203"/>
      <c r="M290" s="260"/>
      <c r="N290" s="276"/>
      <c r="O290" s="276"/>
      <c r="P290" s="276"/>
      <c r="Q290" s="276"/>
      <c r="R290" s="276"/>
      <c r="S290" s="276"/>
      <c r="T290" s="213"/>
      <c r="AT290" s="200" t="s">
        <v>164</v>
      </c>
      <c r="AU290" s="200" t="s">
        <v>77</v>
      </c>
    </row>
    <row r="291" spans="2:65" s="204" customFormat="1" x14ac:dyDescent="0.2">
      <c r="B291" s="203"/>
      <c r="D291" s="66" t="s">
        <v>166</v>
      </c>
      <c r="F291" s="67" t="s">
        <v>2606</v>
      </c>
      <c r="I291" s="197"/>
      <c r="L291" s="203"/>
      <c r="M291" s="260"/>
      <c r="N291" s="276"/>
      <c r="O291" s="276"/>
      <c r="P291" s="276"/>
      <c r="Q291" s="276"/>
      <c r="R291" s="276"/>
      <c r="S291" s="276"/>
      <c r="T291" s="213"/>
      <c r="AT291" s="200" t="s">
        <v>166</v>
      </c>
      <c r="AU291" s="200" t="s">
        <v>77</v>
      </c>
    </row>
    <row r="292" spans="2:65" s="204" customFormat="1" ht="24.2" customHeight="1" x14ac:dyDescent="0.2">
      <c r="B292" s="203"/>
      <c r="C292" s="91" t="s">
        <v>7</v>
      </c>
      <c r="D292" s="91" t="s">
        <v>487</v>
      </c>
      <c r="E292" s="92" t="s">
        <v>2607</v>
      </c>
      <c r="F292" s="93" t="s">
        <v>2608</v>
      </c>
      <c r="G292" s="94" t="s">
        <v>322</v>
      </c>
      <c r="H292" s="95">
        <v>48</v>
      </c>
      <c r="I292" s="96"/>
      <c r="J292" s="95">
        <f>ROUND(I292*H292,2)</f>
        <v>0</v>
      </c>
      <c r="K292" s="93" t="s">
        <v>18</v>
      </c>
      <c r="L292" s="261"/>
      <c r="M292" s="262" t="s">
        <v>18</v>
      </c>
      <c r="N292" s="280" t="s">
        <v>38</v>
      </c>
      <c r="O292" s="276"/>
      <c r="P292" s="277">
        <f>O292*H292</f>
        <v>0</v>
      </c>
      <c r="Q292" s="277">
        <v>0</v>
      </c>
      <c r="R292" s="277">
        <f>Q292*H292</f>
        <v>0</v>
      </c>
      <c r="S292" s="277">
        <v>0</v>
      </c>
      <c r="T292" s="63">
        <f>S292*H292</f>
        <v>0</v>
      </c>
      <c r="AR292" s="258" t="s">
        <v>413</v>
      </c>
      <c r="AT292" s="258" t="s">
        <v>487</v>
      </c>
      <c r="AU292" s="258" t="s">
        <v>77</v>
      </c>
      <c r="AY292" s="200" t="s">
        <v>155</v>
      </c>
      <c r="BE292" s="259">
        <f>IF(N292="základní",J292,0)</f>
        <v>0</v>
      </c>
      <c r="BF292" s="259">
        <f>IF(N292="snížená",J292,0)</f>
        <v>0</v>
      </c>
      <c r="BG292" s="259">
        <f>IF(N292="zákl. přenesená",J292,0)</f>
        <v>0</v>
      </c>
      <c r="BH292" s="259">
        <f>IF(N292="sníž. přenesená",J292,0)</f>
        <v>0</v>
      </c>
      <c r="BI292" s="259">
        <f>IF(N292="nulová",J292,0)</f>
        <v>0</v>
      </c>
      <c r="BJ292" s="200" t="s">
        <v>75</v>
      </c>
      <c r="BK292" s="259">
        <f>ROUND(I292*H292,2)</f>
        <v>0</v>
      </c>
      <c r="BL292" s="200" t="s">
        <v>273</v>
      </c>
      <c r="BM292" s="258" t="s">
        <v>1347</v>
      </c>
    </row>
    <row r="293" spans="2:65" s="204" customFormat="1" ht="19.5" x14ac:dyDescent="0.2">
      <c r="B293" s="203"/>
      <c r="D293" s="64" t="s">
        <v>164</v>
      </c>
      <c r="F293" s="65" t="s">
        <v>2608</v>
      </c>
      <c r="I293" s="197"/>
      <c r="L293" s="203"/>
      <c r="M293" s="260"/>
      <c r="N293" s="276"/>
      <c r="O293" s="276"/>
      <c r="P293" s="276"/>
      <c r="Q293" s="276"/>
      <c r="R293" s="276"/>
      <c r="S293" s="276"/>
      <c r="T293" s="213"/>
      <c r="AT293" s="200" t="s">
        <v>164</v>
      </c>
      <c r="AU293" s="200" t="s">
        <v>77</v>
      </c>
    </row>
    <row r="294" spans="2:65" s="204" customFormat="1" ht="16.5" customHeight="1" x14ac:dyDescent="0.2">
      <c r="B294" s="203"/>
      <c r="C294" s="91" t="s">
        <v>254</v>
      </c>
      <c r="D294" s="91" t="s">
        <v>487</v>
      </c>
      <c r="E294" s="92" t="s">
        <v>2609</v>
      </c>
      <c r="F294" s="93" t="s">
        <v>2610</v>
      </c>
      <c r="G294" s="94" t="s">
        <v>322</v>
      </c>
      <c r="H294" s="95">
        <v>1</v>
      </c>
      <c r="I294" s="96"/>
      <c r="J294" s="95">
        <f>ROUND(I294*H294,2)</f>
        <v>0</v>
      </c>
      <c r="K294" s="93" t="s">
        <v>18</v>
      </c>
      <c r="L294" s="261"/>
      <c r="M294" s="262" t="s">
        <v>18</v>
      </c>
      <c r="N294" s="280" t="s">
        <v>38</v>
      </c>
      <c r="O294" s="276"/>
      <c r="P294" s="277">
        <f>O294*H294</f>
        <v>0</v>
      </c>
      <c r="Q294" s="277">
        <v>0</v>
      </c>
      <c r="R294" s="277">
        <f>Q294*H294</f>
        <v>0</v>
      </c>
      <c r="S294" s="277">
        <v>0</v>
      </c>
      <c r="T294" s="63">
        <f>S294*H294</f>
        <v>0</v>
      </c>
      <c r="AR294" s="258" t="s">
        <v>413</v>
      </c>
      <c r="AT294" s="258" t="s">
        <v>487</v>
      </c>
      <c r="AU294" s="258" t="s">
        <v>77</v>
      </c>
      <c r="AY294" s="200" t="s">
        <v>155</v>
      </c>
      <c r="BE294" s="259">
        <f>IF(N294="základní",J294,0)</f>
        <v>0</v>
      </c>
      <c r="BF294" s="259">
        <f>IF(N294="snížená",J294,0)</f>
        <v>0</v>
      </c>
      <c r="BG294" s="259">
        <f>IF(N294="zákl. přenesená",J294,0)</f>
        <v>0</v>
      </c>
      <c r="BH294" s="259">
        <f>IF(N294="sníž. přenesená",J294,0)</f>
        <v>0</v>
      </c>
      <c r="BI294" s="259">
        <f>IF(N294="nulová",J294,0)</f>
        <v>0</v>
      </c>
      <c r="BJ294" s="200" t="s">
        <v>75</v>
      </c>
      <c r="BK294" s="259">
        <f>ROUND(I294*H294,2)</f>
        <v>0</v>
      </c>
      <c r="BL294" s="200" t="s">
        <v>273</v>
      </c>
      <c r="BM294" s="258" t="s">
        <v>1361</v>
      </c>
    </row>
    <row r="295" spans="2:65" s="204" customFormat="1" x14ac:dyDescent="0.2">
      <c r="B295" s="203"/>
      <c r="D295" s="64" t="s">
        <v>164</v>
      </c>
      <c r="F295" s="65" t="s">
        <v>2610</v>
      </c>
      <c r="I295" s="197"/>
      <c r="L295" s="203"/>
      <c r="M295" s="260"/>
      <c r="N295" s="276"/>
      <c r="O295" s="276"/>
      <c r="P295" s="276"/>
      <c r="Q295" s="276"/>
      <c r="R295" s="276"/>
      <c r="S295" s="276"/>
      <c r="T295" s="213"/>
      <c r="AT295" s="200" t="s">
        <v>164</v>
      </c>
      <c r="AU295" s="200" t="s">
        <v>77</v>
      </c>
    </row>
    <row r="296" spans="2:65" s="204" customFormat="1" ht="21.75" customHeight="1" x14ac:dyDescent="0.2">
      <c r="B296" s="203"/>
      <c r="C296" s="91" t="s">
        <v>261</v>
      </c>
      <c r="D296" s="91" t="s">
        <v>487</v>
      </c>
      <c r="E296" s="92" t="s">
        <v>2611</v>
      </c>
      <c r="F296" s="93" t="s">
        <v>2612</v>
      </c>
      <c r="G296" s="94" t="s">
        <v>322</v>
      </c>
      <c r="H296" s="95">
        <v>9</v>
      </c>
      <c r="I296" s="96"/>
      <c r="J296" s="95">
        <f>ROUND(I296*H296,2)</f>
        <v>0</v>
      </c>
      <c r="K296" s="93" t="s">
        <v>18</v>
      </c>
      <c r="L296" s="261"/>
      <c r="M296" s="262" t="s">
        <v>18</v>
      </c>
      <c r="N296" s="280" t="s">
        <v>38</v>
      </c>
      <c r="O296" s="276"/>
      <c r="P296" s="277">
        <f>O296*H296</f>
        <v>0</v>
      </c>
      <c r="Q296" s="277">
        <v>0</v>
      </c>
      <c r="R296" s="277">
        <f>Q296*H296</f>
        <v>0</v>
      </c>
      <c r="S296" s="277">
        <v>0</v>
      </c>
      <c r="T296" s="63">
        <f>S296*H296</f>
        <v>0</v>
      </c>
      <c r="AR296" s="258" t="s">
        <v>413</v>
      </c>
      <c r="AT296" s="258" t="s">
        <v>487</v>
      </c>
      <c r="AU296" s="258" t="s">
        <v>77</v>
      </c>
      <c r="AY296" s="200" t="s">
        <v>155</v>
      </c>
      <c r="BE296" s="259">
        <f>IF(N296="základní",J296,0)</f>
        <v>0</v>
      </c>
      <c r="BF296" s="259">
        <f>IF(N296="snížená",J296,0)</f>
        <v>0</v>
      </c>
      <c r="BG296" s="259">
        <f>IF(N296="zákl. přenesená",J296,0)</f>
        <v>0</v>
      </c>
      <c r="BH296" s="259">
        <f>IF(N296="sníž. přenesená",J296,0)</f>
        <v>0</v>
      </c>
      <c r="BI296" s="259">
        <f>IF(N296="nulová",J296,0)</f>
        <v>0</v>
      </c>
      <c r="BJ296" s="200" t="s">
        <v>75</v>
      </c>
      <c r="BK296" s="259">
        <f>ROUND(I296*H296,2)</f>
        <v>0</v>
      </c>
      <c r="BL296" s="200" t="s">
        <v>273</v>
      </c>
      <c r="BM296" s="258" t="s">
        <v>1373</v>
      </c>
    </row>
    <row r="297" spans="2:65" s="204" customFormat="1" x14ac:dyDescent="0.2">
      <c r="B297" s="203"/>
      <c r="D297" s="64" t="s">
        <v>164</v>
      </c>
      <c r="F297" s="65" t="s">
        <v>2612</v>
      </c>
      <c r="I297" s="197"/>
      <c r="L297" s="203"/>
      <c r="M297" s="260"/>
      <c r="N297" s="276"/>
      <c r="O297" s="276"/>
      <c r="P297" s="276"/>
      <c r="Q297" s="276"/>
      <c r="R297" s="276"/>
      <c r="S297" s="276"/>
      <c r="T297" s="213"/>
      <c r="AT297" s="200" t="s">
        <v>164</v>
      </c>
      <c r="AU297" s="200" t="s">
        <v>77</v>
      </c>
    </row>
    <row r="298" spans="2:65" s="204" customFormat="1" ht="16.5" customHeight="1" x14ac:dyDescent="0.2">
      <c r="B298" s="203"/>
      <c r="C298" s="91" t="s">
        <v>8</v>
      </c>
      <c r="D298" s="91" t="s">
        <v>487</v>
      </c>
      <c r="E298" s="92" t="s">
        <v>2613</v>
      </c>
      <c r="F298" s="93" t="s">
        <v>2614</v>
      </c>
      <c r="G298" s="94" t="s">
        <v>322</v>
      </c>
      <c r="H298" s="95">
        <v>96</v>
      </c>
      <c r="I298" s="96"/>
      <c r="J298" s="95">
        <f>ROUND(I298*H298,2)</f>
        <v>0</v>
      </c>
      <c r="K298" s="93" t="s">
        <v>18</v>
      </c>
      <c r="L298" s="261"/>
      <c r="M298" s="262" t="s">
        <v>18</v>
      </c>
      <c r="N298" s="280" t="s">
        <v>38</v>
      </c>
      <c r="O298" s="276"/>
      <c r="P298" s="277">
        <f>O298*H298</f>
        <v>0</v>
      </c>
      <c r="Q298" s="277">
        <v>0</v>
      </c>
      <c r="R298" s="277">
        <f>Q298*H298</f>
        <v>0</v>
      </c>
      <c r="S298" s="277">
        <v>0</v>
      </c>
      <c r="T298" s="63">
        <f>S298*H298</f>
        <v>0</v>
      </c>
      <c r="AR298" s="258" t="s">
        <v>413</v>
      </c>
      <c r="AT298" s="258" t="s">
        <v>487</v>
      </c>
      <c r="AU298" s="258" t="s">
        <v>77</v>
      </c>
      <c r="AY298" s="200" t="s">
        <v>155</v>
      </c>
      <c r="BE298" s="259">
        <f>IF(N298="základní",J298,0)</f>
        <v>0</v>
      </c>
      <c r="BF298" s="259">
        <f>IF(N298="snížená",J298,0)</f>
        <v>0</v>
      </c>
      <c r="BG298" s="259">
        <f>IF(N298="zákl. přenesená",J298,0)</f>
        <v>0</v>
      </c>
      <c r="BH298" s="259">
        <f>IF(N298="sníž. přenesená",J298,0)</f>
        <v>0</v>
      </c>
      <c r="BI298" s="259">
        <f>IF(N298="nulová",J298,0)</f>
        <v>0</v>
      </c>
      <c r="BJ298" s="200" t="s">
        <v>75</v>
      </c>
      <c r="BK298" s="259">
        <f>ROUND(I298*H298,2)</f>
        <v>0</v>
      </c>
      <c r="BL298" s="200" t="s">
        <v>273</v>
      </c>
      <c r="BM298" s="258" t="s">
        <v>1392</v>
      </c>
    </row>
    <row r="299" spans="2:65" s="204" customFormat="1" x14ac:dyDescent="0.2">
      <c r="B299" s="203"/>
      <c r="D299" s="64" t="s">
        <v>164</v>
      </c>
      <c r="F299" s="65" t="s">
        <v>2614</v>
      </c>
      <c r="I299" s="197"/>
      <c r="L299" s="203"/>
      <c r="M299" s="260"/>
      <c r="N299" s="276"/>
      <c r="O299" s="276"/>
      <c r="P299" s="276"/>
      <c r="Q299" s="276"/>
      <c r="R299" s="276"/>
      <c r="S299" s="276"/>
      <c r="T299" s="213"/>
      <c r="AT299" s="200" t="s">
        <v>164</v>
      </c>
      <c r="AU299" s="200" t="s">
        <v>77</v>
      </c>
    </row>
    <row r="300" spans="2:65" s="204" customFormat="1" ht="16.5" customHeight="1" x14ac:dyDescent="0.2">
      <c r="B300" s="203"/>
      <c r="C300" s="91" t="s">
        <v>273</v>
      </c>
      <c r="D300" s="91" t="s">
        <v>487</v>
      </c>
      <c r="E300" s="92" t="s">
        <v>2615</v>
      </c>
      <c r="F300" s="93" t="s">
        <v>2616</v>
      </c>
      <c r="G300" s="94" t="s">
        <v>322</v>
      </c>
      <c r="H300" s="95">
        <v>20</v>
      </c>
      <c r="I300" s="96"/>
      <c r="J300" s="95">
        <f>ROUND(I300*H300,2)</f>
        <v>0</v>
      </c>
      <c r="K300" s="93" t="s">
        <v>18</v>
      </c>
      <c r="L300" s="261"/>
      <c r="M300" s="262" t="s">
        <v>18</v>
      </c>
      <c r="N300" s="280" t="s">
        <v>38</v>
      </c>
      <c r="O300" s="276"/>
      <c r="P300" s="277">
        <f>O300*H300</f>
        <v>0</v>
      </c>
      <c r="Q300" s="277">
        <v>0</v>
      </c>
      <c r="R300" s="277">
        <f>Q300*H300</f>
        <v>0</v>
      </c>
      <c r="S300" s="277">
        <v>0</v>
      </c>
      <c r="T300" s="63">
        <f>S300*H300</f>
        <v>0</v>
      </c>
      <c r="AR300" s="258" t="s">
        <v>413</v>
      </c>
      <c r="AT300" s="258" t="s">
        <v>487</v>
      </c>
      <c r="AU300" s="258" t="s">
        <v>77</v>
      </c>
      <c r="AY300" s="200" t="s">
        <v>155</v>
      </c>
      <c r="BE300" s="259">
        <f>IF(N300="základní",J300,0)</f>
        <v>0</v>
      </c>
      <c r="BF300" s="259">
        <f>IF(N300="snížená",J300,0)</f>
        <v>0</v>
      </c>
      <c r="BG300" s="259">
        <f>IF(N300="zákl. přenesená",J300,0)</f>
        <v>0</v>
      </c>
      <c r="BH300" s="259">
        <f>IF(N300="sníž. přenesená",J300,0)</f>
        <v>0</v>
      </c>
      <c r="BI300" s="259">
        <f>IF(N300="nulová",J300,0)</f>
        <v>0</v>
      </c>
      <c r="BJ300" s="200" t="s">
        <v>75</v>
      </c>
      <c r="BK300" s="259">
        <f>ROUND(I300*H300,2)</f>
        <v>0</v>
      </c>
      <c r="BL300" s="200" t="s">
        <v>273</v>
      </c>
      <c r="BM300" s="258" t="s">
        <v>1405</v>
      </c>
    </row>
    <row r="301" spans="2:65" s="204" customFormat="1" x14ac:dyDescent="0.2">
      <c r="B301" s="203"/>
      <c r="D301" s="64" t="s">
        <v>164</v>
      </c>
      <c r="F301" s="65" t="s">
        <v>2616</v>
      </c>
      <c r="I301" s="197"/>
      <c r="L301" s="203"/>
      <c r="M301" s="260"/>
      <c r="N301" s="276"/>
      <c r="O301" s="276"/>
      <c r="P301" s="276"/>
      <c r="Q301" s="276"/>
      <c r="R301" s="276"/>
      <c r="S301" s="276"/>
      <c r="T301" s="213"/>
      <c r="AT301" s="200" t="s">
        <v>164</v>
      </c>
      <c r="AU301" s="200" t="s">
        <v>77</v>
      </c>
    </row>
    <row r="302" spans="2:65" s="204" customFormat="1" ht="37.9" customHeight="1" x14ac:dyDescent="0.2">
      <c r="B302" s="203"/>
      <c r="C302" s="91" t="s">
        <v>278</v>
      </c>
      <c r="D302" s="91" t="s">
        <v>487</v>
      </c>
      <c r="E302" s="92" t="s">
        <v>2617</v>
      </c>
      <c r="F302" s="93" t="s">
        <v>2618</v>
      </c>
      <c r="G302" s="94" t="s">
        <v>322</v>
      </c>
      <c r="H302" s="95">
        <v>10</v>
      </c>
      <c r="I302" s="96"/>
      <c r="J302" s="95">
        <f>ROUND(I302*H302,2)</f>
        <v>0</v>
      </c>
      <c r="K302" s="93" t="s">
        <v>18</v>
      </c>
      <c r="L302" s="261"/>
      <c r="M302" s="262" t="s">
        <v>18</v>
      </c>
      <c r="N302" s="280" t="s">
        <v>38</v>
      </c>
      <c r="O302" s="276"/>
      <c r="P302" s="277">
        <f>O302*H302</f>
        <v>0</v>
      </c>
      <c r="Q302" s="277">
        <v>0</v>
      </c>
      <c r="R302" s="277">
        <f>Q302*H302</f>
        <v>0</v>
      </c>
      <c r="S302" s="277">
        <v>0</v>
      </c>
      <c r="T302" s="63">
        <f>S302*H302</f>
        <v>0</v>
      </c>
      <c r="AR302" s="258" t="s">
        <v>413</v>
      </c>
      <c r="AT302" s="258" t="s">
        <v>487</v>
      </c>
      <c r="AU302" s="258" t="s">
        <v>77</v>
      </c>
      <c r="AY302" s="200" t="s">
        <v>155</v>
      </c>
      <c r="BE302" s="259">
        <f>IF(N302="základní",J302,0)</f>
        <v>0</v>
      </c>
      <c r="BF302" s="259">
        <f>IF(N302="snížená",J302,0)</f>
        <v>0</v>
      </c>
      <c r="BG302" s="259">
        <f>IF(N302="zákl. přenesená",J302,0)</f>
        <v>0</v>
      </c>
      <c r="BH302" s="259">
        <f>IF(N302="sníž. přenesená",J302,0)</f>
        <v>0</v>
      </c>
      <c r="BI302" s="259">
        <f>IF(N302="nulová",J302,0)</f>
        <v>0</v>
      </c>
      <c r="BJ302" s="200" t="s">
        <v>75</v>
      </c>
      <c r="BK302" s="259">
        <f>ROUND(I302*H302,2)</f>
        <v>0</v>
      </c>
      <c r="BL302" s="200" t="s">
        <v>273</v>
      </c>
      <c r="BM302" s="258" t="s">
        <v>1419</v>
      </c>
    </row>
    <row r="303" spans="2:65" s="204" customFormat="1" ht="19.5" x14ac:dyDescent="0.2">
      <c r="B303" s="203"/>
      <c r="D303" s="64" t="s">
        <v>164</v>
      </c>
      <c r="F303" s="65" t="s">
        <v>2618</v>
      </c>
      <c r="I303" s="197"/>
      <c r="L303" s="203"/>
      <c r="M303" s="260"/>
      <c r="N303" s="276"/>
      <c r="O303" s="276"/>
      <c r="P303" s="276"/>
      <c r="Q303" s="276"/>
      <c r="R303" s="276"/>
      <c r="S303" s="276"/>
      <c r="T303" s="213"/>
      <c r="AT303" s="200" t="s">
        <v>164</v>
      </c>
      <c r="AU303" s="200" t="s">
        <v>77</v>
      </c>
    </row>
    <row r="304" spans="2:65" s="204" customFormat="1" ht="21.75" customHeight="1" x14ac:dyDescent="0.2">
      <c r="B304" s="203"/>
      <c r="C304" s="91" t="s">
        <v>319</v>
      </c>
      <c r="D304" s="91" t="s">
        <v>487</v>
      </c>
      <c r="E304" s="92" t="s">
        <v>2619</v>
      </c>
      <c r="F304" s="93" t="s">
        <v>2620</v>
      </c>
      <c r="G304" s="94" t="s">
        <v>322</v>
      </c>
      <c r="H304" s="95">
        <v>10</v>
      </c>
      <c r="I304" s="96"/>
      <c r="J304" s="95">
        <f>ROUND(I304*H304,2)</f>
        <v>0</v>
      </c>
      <c r="K304" s="93" t="s">
        <v>18</v>
      </c>
      <c r="L304" s="261"/>
      <c r="M304" s="262" t="s">
        <v>18</v>
      </c>
      <c r="N304" s="280" t="s">
        <v>38</v>
      </c>
      <c r="O304" s="276"/>
      <c r="P304" s="277">
        <f>O304*H304</f>
        <v>0</v>
      </c>
      <c r="Q304" s="277">
        <v>0</v>
      </c>
      <c r="R304" s="277">
        <f>Q304*H304</f>
        <v>0</v>
      </c>
      <c r="S304" s="277">
        <v>0</v>
      </c>
      <c r="T304" s="63">
        <f>S304*H304</f>
        <v>0</v>
      </c>
      <c r="AR304" s="258" t="s">
        <v>413</v>
      </c>
      <c r="AT304" s="258" t="s">
        <v>487</v>
      </c>
      <c r="AU304" s="258" t="s">
        <v>77</v>
      </c>
      <c r="AY304" s="200" t="s">
        <v>155</v>
      </c>
      <c r="BE304" s="259">
        <f>IF(N304="základní",J304,0)</f>
        <v>0</v>
      </c>
      <c r="BF304" s="259">
        <f>IF(N304="snížená",J304,0)</f>
        <v>0</v>
      </c>
      <c r="BG304" s="259">
        <f>IF(N304="zákl. přenesená",J304,0)</f>
        <v>0</v>
      </c>
      <c r="BH304" s="259">
        <f>IF(N304="sníž. přenesená",J304,0)</f>
        <v>0</v>
      </c>
      <c r="BI304" s="259">
        <f>IF(N304="nulová",J304,0)</f>
        <v>0</v>
      </c>
      <c r="BJ304" s="200" t="s">
        <v>75</v>
      </c>
      <c r="BK304" s="259">
        <f>ROUND(I304*H304,2)</f>
        <v>0</v>
      </c>
      <c r="BL304" s="200" t="s">
        <v>273</v>
      </c>
      <c r="BM304" s="258" t="s">
        <v>1435</v>
      </c>
    </row>
    <row r="305" spans="2:65" s="204" customFormat="1" x14ac:dyDescent="0.2">
      <c r="B305" s="203"/>
      <c r="D305" s="64" t="s">
        <v>164</v>
      </c>
      <c r="F305" s="65" t="s">
        <v>2620</v>
      </c>
      <c r="I305" s="197"/>
      <c r="L305" s="203"/>
      <c r="M305" s="260"/>
      <c r="N305" s="276"/>
      <c r="O305" s="276"/>
      <c r="P305" s="276"/>
      <c r="Q305" s="276"/>
      <c r="R305" s="276"/>
      <c r="S305" s="276"/>
      <c r="T305" s="213"/>
      <c r="AT305" s="200" t="s">
        <v>164</v>
      </c>
      <c r="AU305" s="200" t="s">
        <v>77</v>
      </c>
    </row>
    <row r="306" spans="2:65" s="204" customFormat="1" ht="37.9" customHeight="1" x14ac:dyDescent="0.2">
      <c r="B306" s="203"/>
      <c r="C306" s="57" t="s">
        <v>286</v>
      </c>
      <c r="D306" s="57" t="s">
        <v>157</v>
      </c>
      <c r="E306" s="58" t="s">
        <v>2621</v>
      </c>
      <c r="F306" s="59" t="s">
        <v>2622</v>
      </c>
      <c r="G306" s="60" t="s">
        <v>322</v>
      </c>
      <c r="H306" s="61">
        <v>4</v>
      </c>
      <c r="I306" s="62"/>
      <c r="J306" s="61">
        <f>ROUND(I306*H306,2)</f>
        <v>0</v>
      </c>
      <c r="K306" s="59" t="s">
        <v>161</v>
      </c>
      <c r="L306" s="203"/>
      <c r="M306" s="255" t="s">
        <v>18</v>
      </c>
      <c r="N306" s="275" t="s">
        <v>38</v>
      </c>
      <c r="O306" s="276"/>
      <c r="P306" s="277">
        <f>O306*H306</f>
        <v>0</v>
      </c>
      <c r="Q306" s="277">
        <v>0</v>
      </c>
      <c r="R306" s="277">
        <f>Q306*H306</f>
        <v>0</v>
      </c>
      <c r="S306" s="277">
        <v>0</v>
      </c>
      <c r="T306" s="63">
        <f>S306*H306</f>
        <v>0</v>
      </c>
      <c r="AR306" s="258" t="s">
        <v>273</v>
      </c>
      <c r="AT306" s="258" t="s">
        <v>157</v>
      </c>
      <c r="AU306" s="258" t="s">
        <v>77</v>
      </c>
      <c r="AY306" s="200" t="s">
        <v>155</v>
      </c>
      <c r="BE306" s="259">
        <f>IF(N306="základní",J306,0)</f>
        <v>0</v>
      </c>
      <c r="BF306" s="259">
        <f>IF(N306="snížená",J306,0)</f>
        <v>0</v>
      </c>
      <c r="BG306" s="259">
        <f>IF(N306="zákl. přenesená",J306,0)</f>
        <v>0</v>
      </c>
      <c r="BH306" s="259">
        <f>IF(N306="sníž. přenesená",J306,0)</f>
        <v>0</v>
      </c>
      <c r="BI306" s="259">
        <f>IF(N306="nulová",J306,0)</f>
        <v>0</v>
      </c>
      <c r="BJ306" s="200" t="s">
        <v>75</v>
      </c>
      <c r="BK306" s="259">
        <f>ROUND(I306*H306,2)</f>
        <v>0</v>
      </c>
      <c r="BL306" s="200" t="s">
        <v>273</v>
      </c>
      <c r="BM306" s="258" t="s">
        <v>1446</v>
      </c>
    </row>
    <row r="307" spans="2:65" s="204" customFormat="1" ht="19.5" x14ac:dyDescent="0.2">
      <c r="B307" s="203"/>
      <c r="D307" s="64" t="s">
        <v>164</v>
      </c>
      <c r="F307" s="65" t="s">
        <v>2622</v>
      </c>
      <c r="I307" s="197"/>
      <c r="L307" s="203"/>
      <c r="M307" s="260"/>
      <c r="N307" s="276"/>
      <c r="O307" s="276"/>
      <c r="P307" s="276"/>
      <c r="Q307" s="276"/>
      <c r="R307" s="276"/>
      <c r="S307" s="276"/>
      <c r="T307" s="213"/>
      <c r="AT307" s="200" t="s">
        <v>164</v>
      </c>
      <c r="AU307" s="200" t="s">
        <v>77</v>
      </c>
    </row>
    <row r="308" spans="2:65" s="204" customFormat="1" x14ac:dyDescent="0.2">
      <c r="B308" s="203"/>
      <c r="D308" s="66" t="s">
        <v>166</v>
      </c>
      <c r="F308" s="67" t="s">
        <v>2623</v>
      </c>
      <c r="I308" s="197"/>
      <c r="L308" s="203"/>
      <c r="M308" s="260"/>
      <c r="N308" s="276"/>
      <c r="O308" s="276"/>
      <c r="P308" s="276"/>
      <c r="Q308" s="276"/>
      <c r="R308" s="276"/>
      <c r="S308" s="276"/>
      <c r="T308" s="213"/>
      <c r="AT308" s="200" t="s">
        <v>166</v>
      </c>
      <c r="AU308" s="200" t="s">
        <v>77</v>
      </c>
    </row>
    <row r="309" spans="2:65" s="204" customFormat="1" ht="16.5" customHeight="1" x14ac:dyDescent="0.2">
      <c r="B309" s="203"/>
      <c r="C309" s="91" t="s">
        <v>298</v>
      </c>
      <c r="D309" s="91" t="s">
        <v>487</v>
      </c>
      <c r="E309" s="92" t="s">
        <v>2624</v>
      </c>
      <c r="F309" s="93" t="s">
        <v>2625</v>
      </c>
      <c r="G309" s="94" t="s">
        <v>322</v>
      </c>
      <c r="H309" s="95">
        <v>4</v>
      </c>
      <c r="I309" s="96"/>
      <c r="J309" s="95">
        <f>ROUND(I309*H309,2)</f>
        <v>0</v>
      </c>
      <c r="K309" s="93" t="s">
        <v>18</v>
      </c>
      <c r="L309" s="261"/>
      <c r="M309" s="262" t="s">
        <v>18</v>
      </c>
      <c r="N309" s="280" t="s">
        <v>38</v>
      </c>
      <c r="O309" s="276"/>
      <c r="P309" s="277">
        <f>O309*H309</f>
        <v>0</v>
      </c>
      <c r="Q309" s="277">
        <v>0</v>
      </c>
      <c r="R309" s="277">
        <f>Q309*H309</f>
        <v>0</v>
      </c>
      <c r="S309" s="277">
        <v>0</v>
      </c>
      <c r="T309" s="63">
        <f>S309*H309</f>
        <v>0</v>
      </c>
      <c r="AR309" s="258" t="s">
        <v>413</v>
      </c>
      <c r="AT309" s="258" t="s">
        <v>487</v>
      </c>
      <c r="AU309" s="258" t="s">
        <v>77</v>
      </c>
      <c r="AY309" s="200" t="s">
        <v>155</v>
      </c>
      <c r="BE309" s="259">
        <f>IF(N309="základní",J309,0)</f>
        <v>0</v>
      </c>
      <c r="BF309" s="259">
        <f>IF(N309="snížená",J309,0)</f>
        <v>0</v>
      </c>
      <c r="BG309" s="259">
        <f>IF(N309="zákl. přenesená",J309,0)</f>
        <v>0</v>
      </c>
      <c r="BH309" s="259">
        <f>IF(N309="sníž. přenesená",J309,0)</f>
        <v>0</v>
      </c>
      <c r="BI309" s="259">
        <f>IF(N309="nulová",J309,0)</f>
        <v>0</v>
      </c>
      <c r="BJ309" s="200" t="s">
        <v>75</v>
      </c>
      <c r="BK309" s="259">
        <f>ROUND(I309*H309,2)</f>
        <v>0</v>
      </c>
      <c r="BL309" s="200" t="s">
        <v>273</v>
      </c>
      <c r="BM309" s="258" t="s">
        <v>1461</v>
      </c>
    </row>
    <row r="310" spans="2:65" s="204" customFormat="1" x14ac:dyDescent="0.2">
      <c r="B310" s="203"/>
      <c r="D310" s="64" t="s">
        <v>164</v>
      </c>
      <c r="F310" s="65" t="s">
        <v>2625</v>
      </c>
      <c r="I310" s="197"/>
      <c r="L310" s="203"/>
      <c r="M310" s="260"/>
      <c r="N310" s="276"/>
      <c r="O310" s="276"/>
      <c r="P310" s="276"/>
      <c r="Q310" s="276"/>
      <c r="R310" s="276"/>
      <c r="S310" s="276"/>
      <c r="T310" s="213"/>
      <c r="AT310" s="200" t="s">
        <v>164</v>
      </c>
      <c r="AU310" s="200" t="s">
        <v>77</v>
      </c>
    </row>
    <row r="311" spans="2:65" s="204" customFormat="1" ht="16.5" customHeight="1" x14ac:dyDescent="0.2">
      <c r="B311" s="203"/>
      <c r="C311" s="91" t="s">
        <v>307</v>
      </c>
      <c r="D311" s="91" t="s">
        <v>487</v>
      </c>
      <c r="E311" s="92" t="s">
        <v>2626</v>
      </c>
      <c r="F311" s="93" t="s">
        <v>2627</v>
      </c>
      <c r="G311" s="94" t="s">
        <v>322</v>
      </c>
      <c r="H311" s="95">
        <v>4</v>
      </c>
      <c r="I311" s="96"/>
      <c r="J311" s="95">
        <f>ROUND(I311*H311,2)</f>
        <v>0</v>
      </c>
      <c r="K311" s="93" t="s">
        <v>18</v>
      </c>
      <c r="L311" s="261"/>
      <c r="M311" s="262" t="s">
        <v>18</v>
      </c>
      <c r="N311" s="280" t="s">
        <v>38</v>
      </c>
      <c r="O311" s="276"/>
      <c r="P311" s="277">
        <f>O311*H311</f>
        <v>0</v>
      </c>
      <c r="Q311" s="277">
        <v>0</v>
      </c>
      <c r="R311" s="277">
        <f>Q311*H311</f>
        <v>0</v>
      </c>
      <c r="S311" s="277">
        <v>0</v>
      </c>
      <c r="T311" s="63">
        <f>S311*H311</f>
        <v>0</v>
      </c>
      <c r="AR311" s="258" t="s">
        <v>413</v>
      </c>
      <c r="AT311" s="258" t="s">
        <v>487</v>
      </c>
      <c r="AU311" s="258" t="s">
        <v>77</v>
      </c>
      <c r="AY311" s="200" t="s">
        <v>155</v>
      </c>
      <c r="BE311" s="259">
        <f>IF(N311="základní",J311,0)</f>
        <v>0</v>
      </c>
      <c r="BF311" s="259">
        <f>IF(N311="snížená",J311,0)</f>
        <v>0</v>
      </c>
      <c r="BG311" s="259">
        <f>IF(N311="zákl. přenesená",J311,0)</f>
        <v>0</v>
      </c>
      <c r="BH311" s="259">
        <f>IF(N311="sníž. přenesená",J311,0)</f>
        <v>0</v>
      </c>
      <c r="BI311" s="259">
        <f>IF(N311="nulová",J311,0)</f>
        <v>0</v>
      </c>
      <c r="BJ311" s="200" t="s">
        <v>75</v>
      </c>
      <c r="BK311" s="259">
        <f>ROUND(I311*H311,2)</f>
        <v>0</v>
      </c>
      <c r="BL311" s="200" t="s">
        <v>273</v>
      </c>
      <c r="BM311" s="258" t="s">
        <v>1475</v>
      </c>
    </row>
    <row r="312" spans="2:65" s="204" customFormat="1" x14ac:dyDescent="0.2">
      <c r="B312" s="203"/>
      <c r="D312" s="64" t="s">
        <v>164</v>
      </c>
      <c r="F312" s="65" t="s">
        <v>2627</v>
      </c>
      <c r="I312" s="197"/>
      <c r="L312" s="203"/>
      <c r="M312" s="260"/>
      <c r="N312" s="276"/>
      <c r="O312" s="276"/>
      <c r="P312" s="276"/>
      <c r="Q312" s="276"/>
      <c r="R312" s="276"/>
      <c r="S312" s="276"/>
      <c r="T312" s="213"/>
      <c r="AT312" s="200" t="s">
        <v>164</v>
      </c>
      <c r="AU312" s="200" t="s">
        <v>77</v>
      </c>
    </row>
    <row r="313" spans="2:65" s="204" customFormat="1" ht="44.25" customHeight="1" x14ac:dyDescent="0.2">
      <c r="B313" s="203"/>
      <c r="C313" s="57" t="s">
        <v>888</v>
      </c>
      <c r="D313" s="57" t="s">
        <v>157</v>
      </c>
      <c r="E313" s="58" t="s">
        <v>2628</v>
      </c>
      <c r="F313" s="59" t="s">
        <v>2629</v>
      </c>
      <c r="G313" s="60" t="s">
        <v>322</v>
      </c>
      <c r="H313" s="61">
        <v>1</v>
      </c>
      <c r="I313" s="62"/>
      <c r="J313" s="61">
        <f>ROUND(I313*H313,2)</f>
        <v>0</v>
      </c>
      <c r="K313" s="59" t="s">
        <v>161</v>
      </c>
      <c r="L313" s="203"/>
      <c r="M313" s="255" t="s">
        <v>18</v>
      </c>
      <c r="N313" s="275" t="s">
        <v>38</v>
      </c>
      <c r="O313" s="276"/>
      <c r="P313" s="277">
        <f>O313*H313</f>
        <v>0</v>
      </c>
      <c r="Q313" s="277">
        <v>0</v>
      </c>
      <c r="R313" s="277">
        <f>Q313*H313</f>
        <v>0</v>
      </c>
      <c r="S313" s="277">
        <v>0</v>
      </c>
      <c r="T313" s="63">
        <f>S313*H313</f>
        <v>0</v>
      </c>
      <c r="AR313" s="258" t="s">
        <v>273</v>
      </c>
      <c r="AT313" s="258" t="s">
        <v>157</v>
      </c>
      <c r="AU313" s="258" t="s">
        <v>77</v>
      </c>
      <c r="AY313" s="200" t="s">
        <v>155</v>
      </c>
      <c r="BE313" s="259">
        <f>IF(N313="základní",J313,0)</f>
        <v>0</v>
      </c>
      <c r="BF313" s="259">
        <f>IF(N313="snížená",J313,0)</f>
        <v>0</v>
      </c>
      <c r="BG313" s="259">
        <f>IF(N313="zákl. přenesená",J313,0)</f>
        <v>0</v>
      </c>
      <c r="BH313" s="259">
        <f>IF(N313="sníž. přenesená",J313,0)</f>
        <v>0</v>
      </c>
      <c r="BI313" s="259">
        <f>IF(N313="nulová",J313,0)</f>
        <v>0</v>
      </c>
      <c r="BJ313" s="200" t="s">
        <v>75</v>
      </c>
      <c r="BK313" s="259">
        <f>ROUND(I313*H313,2)</f>
        <v>0</v>
      </c>
      <c r="BL313" s="200" t="s">
        <v>273</v>
      </c>
      <c r="BM313" s="258" t="s">
        <v>1491</v>
      </c>
    </row>
    <row r="314" spans="2:65" s="204" customFormat="1" ht="29.25" x14ac:dyDescent="0.2">
      <c r="B314" s="203"/>
      <c r="D314" s="64" t="s">
        <v>164</v>
      </c>
      <c r="F314" s="65" t="s">
        <v>2629</v>
      </c>
      <c r="I314" s="197"/>
      <c r="L314" s="203"/>
      <c r="M314" s="260"/>
      <c r="N314" s="276"/>
      <c r="O314" s="276"/>
      <c r="P314" s="276"/>
      <c r="Q314" s="276"/>
      <c r="R314" s="276"/>
      <c r="S314" s="276"/>
      <c r="T314" s="213"/>
      <c r="AT314" s="200" t="s">
        <v>164</v>
      </c>
      <c r="AU314" s="200" t="s">
        <v>77</v>
      </c>
    </row>
    <row r="315" spans="2:65" s="204" customFormat="1" x14ac:dyDescent="0.2">
      <c r="B315" s="203"/>
      <c r="D315" s="66" t="s">
        <v>166</v>
      </c>
      <c r="F315" s="67" t="s">
        <v>2630</v>
      </c>
      <c r="I315" s="197"/>
      <c r="L315" s="203"/>
      <c r="M315" s="260"/>
      <c r="N315" s="276"/>
      <c r="O315" s="276"/>
      <c r="P315" s="276"/>
      <c r="Q315" s="276"/>
      <c r="R315" s="276"/>
      <c r="S315" s="276"/>
      <c r="T315" s="213"/>
      <c r="AT315" s="200" t="s">
        <v>166</v>
      </c>
      <c r="AU315" s="200" t="s">
        <v>77</v>
      </c>
    </row>
    <row r="316" spans="2:65" s="204" customFormat="1" ht="44.25" customHeight="1" x14ac:dyDescent="0.2">
      <c r="B316" s="203"/>
      <c r="C316" s="57" t="s">
        <v>895</v>
      </c>
      <c r="D316" s="57" t="s">
        <v>157</v>
      </c>
      <c r="E316" s="58" t="s">
        <v>2631</v>
      </c>
      <c r="F316" s="59" t="s">
        <v>2632</v>
      </c>
      <c r="G316" s="60" t="s">
        <v>209</v>
      </c>
      <c r="H316" s="61">
        <v>0.37</v>
      </c>
      <c r="I316" s="62"/>
      <c r="J316" s="61">
        <f>ROUND(I316*H316,2)</f>
        <v>0</v>
      </c>
      <c r="K316" s="59" t="s">
        <v>161</v>
      </c>
      <c r="L316" s="203"/>
      <c r="M316" s="255" t="s">
        <v>18</v>
      </c>
      <c r="N316" s="275" t="s">
        <v>38</v>
      </c>
      <c r="O316" s="276"/>
      <c r="P316" s="277">
        <f>O316*H316</f>
        <v>0</v>
      </c>
      <c r="Q316" s="277">
        <v>0</v>
      </c>
      <c r="R316" s="277">
        <f>Q316*H316</f>
        <v>0</v>
      </c>
      <c r="S316" s="277">
        <v>0</v>
      </c>
      <c r="T316" s="63">
        <f>S316*H316</f>
        <v>0</v>
      </c>
      <c r="AR316" s="258" t="s">
        <v>273</v>
      </c>
      <c r="AT316" s="258" t="s">
        <v>157</v>
      </c>
      <c r="AU316" s="258" t="s">
        <v>77</v>
      </c>
      <c r="AY316" s="200" t="s">
        <v>155</v>
      </c>
      <c r="BE316" s="259">
        <f>IF(N316="základní",J316,0)</f>
        <v>0</v>
      </c>
      <c r="BF316" s="259">
        <f>IF(N316="snížená",J316,0)</f>
        <v>0</v>
      </c>
      <c r="BG316" s="259">
        <f>IF(N316="zákl. přenesená",J316,0)</f>
        <v>0</v>
      </c>
      <c r="BH316" s="259">
        <f>IF(N316="sníž. přenesená",J316,0)</f>
        <v>0</v>
      </c>
      <c r="BI316" s="259">
        <f>IF(N316="nulová",J316,0)</f>
        <v>0</v>
      </c>
      <c r="BJ316" s="200" t="s">
        <v>75</v>
      </c>
      <c r="BK316" s="259">
        <f>ROUND(I316*H316,2)</f>
        <v>0</v>
      </c>
      <c r="BL316" s="200" t="s">
        <v>273</v>
      </c>
      <c r="BM316" s="258" t="s">
        <v>1506</v>
      </c>
    </row>
    <row r="317" spans="2:65" s="204" customFormat="1" ht="29.25" x14ac:dyDescent="0.2">
      <c r="B317" s="203"/>
      <c r="D317" s="64" t="s">
        <v>164</v>
      </c>
      <c r="F317" s="65" t="s">
        <v>2632</v>
      </c>
      <c r="I317" s="197"/>
      <c r="L317" s="203"/>
      <c r="M317" s="260"/>
      <c r="N317" s="276"/>
      <c r="O317" s="276"/>
      <c r="P317" s="276"/>
      <c r="Q317" s="276"/>
      <c r="R317" s="276"/>
      <c r="S317" s="276"/>
      <c r="T317" s="213"/>
      <c r="AT317" s="200" t="s">
        <v>164</v>
      </c>
      <c r="AU317" s="200" t="s">
        <v>77</v>
      </c>
    </row>
    <row r="318" spans="2:65" s="204" customFormat="1" x14ac:dyDescent="0.2">
      <c r="B318" s="203"/>
      <c r="D318" s="66" t="s">
        <v>166</v>
      </c>
      <c r="F318" s="67" t="s">
        <v>2633</v>
      </c>
      <c r="I318" s="197"/>
      <c r="L318" s="203"/>
      <c r="M318" s="260"/>
      <c r="N318" s="276"/>
      <c r="O318" s="276"/>
      <c r="P318" s="276"/>
      <c r="Q318" s="276"/>
      <c r="R318" s="276"/>
      <c r="S318" s="276"/>
      <c r="T318" s="213"/>
      <c r="AT318" s="200" t="s">
        <v>166</v>
      </c>
      <c r="AU318" s="200" t="s">
        <v>77</v>
      </c>
    </row>
    <row r="319" spans="2:65" s="247" customFormat="1" ht="25.9" customHeight="1" x14ac:dyDescent="0.2">
      <c r="B319" s="246"/>
      <c r="D319" s="54" t="s">
        <v>66</v>
      </c>
      <c r="E319" s="55" t="s">
        <v>487</v>
      </c>
      <c r="F319" s="55" t="s">
        <v>1933</v>
      </c>
      <c r="I319" s="196"/>
      <c r="J319" s="248">
        <f>BK319</f>
        <v>0</v>
      </c>
      <c r="L319" s="246"/>
      <c r="M319" s="249"/>
      <c r="N319" s="273"/>
      <c r="O319" s="273"/>
      <c r="P319" s="274">
        <f>P320</f>
        <v>0</v>
      </c>
      <c r="Q319" s="273"/>
      <c r="R319" s="274">
        <f>R320</f>
        <v>0</v>
      </c>
      <c r="S319" s="273"/>
      <c r="T319" s="251">
        <f>T320</f>
        <v>0</v>
      </c>
      <c r="AR319" s="54" t="s">
        <v>179</v>
      </c>
      <c r="AT319" s="252" t="s">
        <v>66</v>
      </c>
      <c r="AU319" s="252" t="s">
        <v>67</v>
      </c>
      <c r="AY319" s="54" t="s">
        <v>155</v>
      </c>
      <c r="BK319" s="253">
        <f>BK320</f>
        <v>0</v>
      </c>
    </row>
    <row r="320" spans="2:65" s="247" customFormat="1" ht="22.9" customHeight="1" x14ac:dyDescent="0.2">
      <c r="B320" s="246"/>
      <c r="D320" s="54" t="s">
        <v>66</v>
      </c>
      <c r="E320" s="56" t="s">
        <v>2634</v>
      </c>
      <c r="F320" s="56" t="s">
        <v>2635</v>
      </c>
      <c r="I320" s="196"/>
      <c r="J320" s="254">
        <f>BK320</f>
        <v>0</v>
      </c>
      <c r="L320" s="246"/>
      <c r="M320" s="249"/>
      <c r="N320" s="273"/>
      <c r="O320" s="273"/>
      <c r="P320" s="274">
        <f>SUM(P321:P338)</f>
        <v>0</v>
      </c>
      <c r="Q320" s="273"/>
      <c r="R320" s="274">
        <f>SUM(R321:R338)</f>
        <v>0</v>
      </c>
      <c r="S320" s="273"/>
      <c r="T320" s="251">
        <f>SUM(T321:T338)</f>
        <v>0</v>
      </c>
      <c r="AR320" s="54" t="s">
        <v>179</v>
      </c>
      <c r="AT320" s="252" t="s">
        <v>66</v>
      </c>
      <c r="AU320" s="252" t="s">
        <v>75</v>
      </c>
      <c r="AY320" s="54" t="s">
        <v>155</v>
      </c>
      <c r="BK320" s="253">
        <f>SUM(BK321:BK338)</f>
        <v>0</v>
      </c>
    </row>
    <row r="321" spans="2:65" s="204" customFormat="1" ht="33" customHeight="1" x14ac:dyDescent="0.2">
      <c r="B321" s="203"/>
      <c r="C321" s="57" t="s">
        <v>943</v>
      </c>
      <c r="D321" s="57" t="s">
        <v>157</v>
      </c>
      <c r="E321" s="58" t="s">
        <v>2636</v>
      </c>
      <c r="F321" s="59" t="s">
        <v>2637</v>
      </c>
      <c r="G321" s="60" t="s">
        <v>322</v>
      </c>
      <c r="H321" s="61">
        <v>5</v>
      </c>
      <c r="I321" s="62"/>
      <c r="J321" s="61">
        <f>ROUND(I321*H321,2)</f>
        <v>0</v>
      </c>
      <c r="K321" s="59" t="s">
        <v>161</v>
      </c>
      <c r="L321" s="203"/>
      <c r="M321" s="255" t="s">
        <v>18</v>
      </c>
      <c r="N321" s="275" t="s">
        <v>38</v>
      </c>
      <c r="O321" s="276"/>
      <c r="P321" s="277">
        <f>O321*H321</f>
        <v>0</v>
      </c>
      <c r="Q321" s="277">
        <v>0</v>
      </c>
      <c r="R321" s="277">
        <f>Q321*H321</f>
        <v>0</v>
      </c>
      <c r="S321" s="277">
        <v>0</v>
      </c>
      <c r="T321" s="63">
        <f>S321*H321</f>
        <v>0</v>
      </c>
      <c r="AR321" s="258" t="s">
        <v>649</v>
      </c>
      <c r="AT321" s="258" t="s">
        <v>157</v>
      </c>
      <c r="AU321" s="258" t="s">
        <v>77</v>
      </c>
      <c r="AY321" s="200" t="s">
        <v>155</v>
      </c>
      <c r="BE321" s="259">
        <f>IF(N321="základní",J321,0)</f>
        <v>0</v>
      </c>
      <c r="BF321" s="259">
        <f>IF(N321="snížená",J321,0)</f>
        <v>0</v>
      </c>
      <c r="BG321" s="259">
        <f>IF(N321="zákl. přenesená",J321,0)</f>
        <v>0</v>
      </c>
      <c r="BH321" s="259">
        <f>IF(N321="sníž. přenesená",J321,0)</f>
        <v>0</v>
      </c>
      <c r="BI321" s="259">
        <f>IF(N321="nulová",J321,0)</f>
        <v>0</v>
      </c>
      <c r="BJ321" s="200" t="s">
        <v>75</v>
      </c>
      <c r="BK321" s="259">
        <f>ROUND(I321*H321,2)</f>
        <v>0</v>
      </c>
      <c r="BL321" s="200" t="s">
        <v>649</v>
      </c>
      <c r="BM321" s="258" t="s">
        <v>1519</v>
      </c>
    </row>
    <row r="322" spans="2:65" s="204" customFormat="1" ht="19.5" x14ac:dyDescent="0.2">
      <c r="B322" s="203"/>
      <c r="D322" s="64" t="s">
        <v>164</v>
      </c>
      <c r="F322" s="65" t="s">
        <v>2637</v>
      </c>
      <c r="I322" s="197"/>
      <c r="L322" s="203"/>
      <c r="M322" s="260"/>
      <c r="N322" s="276"/>
      <c r="O322" s="276"/>
      <c r="P322" s="276"/>
      <c r="Q322" s="276"/>
      <c r="R322" s="276"/>
      <c r="S322" s="276"/>
      <c r="T322" s="213"/>
      <c r="AT322" s="200" t="s">
        <v>164</v>
      </c>
      <c r="AU322" s="200" t="s">
        <v>77</v>
      </c>
    </row>
    <row r="323" spans="2:65" s="204" customFormat="1" x14ac:dyDescent="0.2">
      <c r="B323" s="203"/>
      <c r="D323" s="66" t="s">
        <v>166</v>
      </c>
      <c r="F323" s="67" t="s">
        <v>2638</v>
      </c>
      <c r="I323" s="197"/>
      <c r="L323" s="203"/>
      <c r="M323" s="260"/>
      <c r="N323" s="276"/>
      <c r="O323" s="276"/>
      <c r="P323" s="276"/>
      <c r="Q323" s="276"/>
      <c r="R323" s="276"/>
      <c r="S323" s="276"/>
      <c r="T323" s="213"/>
      <c r="AT323" s="200" t="s">
        <v>166</v>
      </c>
      <c r="AU323" s="200" t="s">
        <v>77</v>
      </c>
    </row>
    <row r="324" spans="2:65" s="204" customFormat="1" ht="33" customHeight="1" x14ac:dyDescent="0.2">
      <c r="B324" s="203"/>
      <c r="C324" s="57" t="s">
        <v>937</v>
      </c>
      <c r="D324" s="57" t="s">
        <v>157</v>
      </c>
      <c r="E324" s="58" t="s">
        <v>2639</v>
      </c>
      <c r="F324" s="59" t="s">
        <v>2640</v>
      </c>
      <c r="G324" s="60" t="s">
        <v>322</v>
      </c>
      <c r="H324" s="61">
        <v>1</v>
      </c>
      <c r="I324" s="62"/>
      <c r="J324" s="61">
        <f>ROUND(I324*H324,2)</f>
        <v>0</v>
      </c>
      <c r="K324" s="59" t="s">
        <v>161</v>
      </c>
      <c r="L324" s="203"/>
      <c r="M324" s="255" t="s">
        <v>18</v>
      </c>
      <c r="N324" s="275" t="s">
        <v>38</v>
      </c>
      <c r="O324" s="276"/>
      <c r="P324" s="277">
        <f>O324*H324</f>
        <v>0</v>
      </c>
      <c r="Q324" s="277">
        <v>0</v>
      </c>
      <c r="R324" s="277">
        <f>Q324*H324</f>
        <v>0</v>
      </c>
      <c r="S324" s="277">
        <v>0</v>
      </c>
      <c r="T324" s="63">
        <f>S324*H324</f>
        <v>0</v>
      </c>
      <c r="AR324" s="258" t="s">
        <v>649</v>
      </c>
      <c r="AT324" s="258" t="s">
        <v>157</v>
      </c>
      <c r="AU324" s="258" t="s">
        <v>77</v>
      </c>
      <c r="AY324" s="200" t="s">
        <v>155</v>
      </c>
      <c r="BE324" s="259">
        <f>IF(N324="základní",J324,0)</f>
        <v>0</v>
      </c>
      <c r="BF324" s="259">
        <f>IF(N324="snížená",J324,0)</f>
        <v>0</v>
      </c>
      <c r="BG324" s="259">
        <f>IF(N324="zákl. přenesená",J324,0)</f>
        <v>0</v>
      </c>
      <c r="BH324" s="259">
        <f>IF(N324="sníž. přenesená",J324,0)</f>
        <v>0</v>
      </c>
      <c r="BI324" s="259">
        <f>IF(N324="nulová",J324,0)</f>
        <v>0</v>
      </c>
      <c r="BJ324" s="200" t="s">
        <v>75</v>
      </c>
      <c r="BK324" s="259">
        <f>ROUND(I324*H324,2)</f>
        <v>0</v>
      </c>
      <c r="BL324" s="200" t="s">
        <v>649</v>
      </c>
      <c r="BM324" s="258" t="s">
        <v>1530</v>
      </c>
    </row>
    <row r="325" spans="2:65" s="204" customFormat="1" ht="19.5" x14ac:dyDescent="0.2">
      <c r="B325" s="203"/>
      <c r="D325" s="64" t="s">
        <v>164</v>
      </c>
      <c r="F325" s="65" t="s">
        <v>2640</v>
      </c>
      <c r="I325" s="197"/>
      <c r="L325" s="203"/>
      <c r="M325" s="260"/>
      <c r="N325" s="276"/>
      <c r="O325" s="276"/>
      <c r="P325" s="276"/>
      <c r="Q325" s="276"/>
      <c r="R325" s="276"/>
      <c r="S325" s="276"/>
      <c r="T325" s="213"/>
      <c r="AT325" s="200" t="s">
        <v>164</v>
      </c>
      <c r="AU325" s="200" t="s">
        <v>77</v>
      </c>
    </row>
    <row r="326" spans="2:65" s="204" customFormat="1" x14ac:dyDescent="0.2">
      <c r="B326" s="203"/>
      <c r="D326" s="66" t="s">
        <v>166</v>
      </c>
      <c r="F326" s="67" t="s">
        <v>2641</v>
      </c>
      <c r="I326" s="197"/>
      <c r="L326" s="203"/>
      <c r="M326" s="260"/>
      <c r="N326" s="276"/>
      <c r="O326" s="276"/>
      <c r="P326" s="276"/>
      <c r="Q326" s="276"/>
      <c r="R326" s="276"/>
      <c r="S326" s="276"/>
      <c r="T326" s="213"/>
      <c r="AT326" s="200" t="s">
        <v>166</v>
      </c>
      <c r="AU326" s="200" t="s">
        <v>77</v>
      </c>
    </row>
    <row r="327" spans="2:65" s="204" customFormat="1" ht="24.2" customHeight="1" x14ac:dyDescent="0.2">
      <c r="B327" s="203"/>
      <c r="C327" s="57" t="s">
        <v>931</v>
      </c>
      <c r="D327" s="57" t="s">
        <v>157</v>
      </c>
      <c r="E327" s="58" t="s">
        <v>2642</v>
      </c>
      <c r="F327" s="59" t="s">
        <v>2643</v>
      </c>
      <c r="G327" s="60" t="s">
        <v>322</v>
      </c>
      <c r="H327" s="61">
        <v>3</v>
      </c>
      <c r="I327" s="62"/>
      <c r="J327" s="61">
        <f>ROUND(I327*H327,2)</f>
        <v>0</v>
      </c>
      <c r="K327" s="59" t="s">
        <v>161</v>
      </c>
      <c r="L327" s="203"/>
      <c r="M327" s="255" t="s">
        <v>18</v>
      </c>
      <c r="N327" s="275" t="s">
        <v>38</v>
      </c>
      <c r="O327" s="276"/>
      <c r="P327" s="277">
        <f>O327*H327</f>
        <v>0</v>
      </c>
      <c r="Q327" s="277">
        <v>0</v>
      </c>
      <c r="R327" s="277">
        <f>Q327*H327</f>
        <v>0</v>
      </c>
      <c r="S327" s="277">
        <v>0</v>
      </c>
      <c r="T327" s="63">
        <f>S327*H327</f>
        <v>0</v>
      </c>
      <c r="AR327" s="258" t="s">
        <v>649</v>
      </c>
      <c r="AT327" s="258" t="s">
        <v>157</v>
      </c>
      <c r="AU327" s="258" t="s">
        <v>77</v>
      </c>
      <c r="AY327" s="200" t="s">
        <v>155</v>
      </c>
      <c r="BE327" s="259">
        <f>IF(N327="základní",J327,0)</f>
        <v>0</v>
      </c>
      <c r="BF327" s="259">
        <f>IF(N327="snížená",J327,0)</f>
        <v>0</v>
      </c>
      <c r="BG327" s="259">
        <f>IF(N327="zákl. přenesená",J327,0)</f>
        <v>0</v>
      </c>
      <c r="BH327" s="259">
        <f>IF(N327="sníž. přenesená",J327,0)</f>
        <v>0</v>
      </c>
      <c r="BI327" s="259">
        <f>IF(N327="nulová",J327,0)</f>
        <v>0</v>
      </c>
      <c r="BJ327" s="200" t="s">
        <v>75</v>
      </c>
      <c r="BK327" s="259">
        <f>ROUND(I327*H327,2)</f>
        <v>0</v>
      </c>
      <c r="BL327" s="200" t="s">
        <v>649</v>
      </c>
      <c r="BM327" s="258" t="s">
        <v>1545</v>
      </c>
    </row>
    <row r="328" spans="2:65" s="204" customFormat="1" ht="19.5" x14ac:dyDescent="0.2">
      <c r="B328" s="203"/>
      <c r="D328" s="64" t="s">
        <v>164</v>
      </c>
      <c r="F328" s="65" t="s">
        <v>2643</v>
      </c>
      <c r="I328" s="197"/>
      <c r="L328" s="203"/>
      <c r="M328" s="260"/>
      <c r="N328" s="276"/>
      <c r="O328" s="276"/>
      <c r="P328" s="276"/>
      <c r="Q328" s="276"/>
      <c r="R328" s="276"/>
      <c r="S328" s="276"/>
      <c r="T328" s="213"/>
      <c r="AT328" s="200" t="s">
        <v>164</v>
      </c>
      <c r="AU328" s="200" t="s">
        <v>77</v>
      </c>
    </row>
    <row r="329" spans="2:65" s="204" customFormat="1" x14ac:dyDescent="0.2">
      <c r="B329" s="203"/>
      <c r="D329" s="66" t="s">
        <v>166</v>
      </c>
      <c r="F329" s="67" t="s">
        <v>2644</v>
      </c>
      <c r="I329" s="197"/>
      <c r="L329" s="203"/>
      <c r="M329" s="260"/>
      <c r="N329" s="276"/>
      <c r="O329" s="276"/>
      <c r="P329" s="276"/>
      <c r="Q329" s="276"/>
      <c r="R329" s="276"/>
      <c r="S329" s="276"/>
      <c r="T329" s="213"/>
      <c r="AT329" s="200" t="s">
        <v>166</v>
      </c>
      <c r="AU329" s="200" t="s">
        <v>77</v>
      </c>
    </row>
    <row r="330" spans="2:65" s="204" customFormat="1" ht="37.9" customHeight="1" x14ac:dyDescent="0.2">
      <c r="B330" s="203"/>
      <c r="C330" s="57" t="s">
        <v>949</v>
      </c>
      <c r="D330" s="57" t="s">
        <v>157</v>
      </c>
      <c r="E330" s="58" t="s">
        <v>2645</v>
      </c>
      <c r="F330" s="59" t="s">
        <v>2646</v>
      </c>
      <c r="G330" s="60" t="s">
        <v>322</v>
      </c>
      <c r="H330" s="61">
        <v>105</v>
      </c>
      <c r="I330" s="62"/>
      <c r="J330" s="61">
        <f>ROUND(I330*H330,2)</f>
        <v>0</v>
      </c>
      <c r="K330" s="59" t="s">
        <v>161</v>
      </c>
      <c r="L330" s="203"/>
      <c r="M330" s="255" t="s">
        <v>18</v>
      </c>
      <c r="N330" s="275" t="s">
        <v>38</v>
      </c>
      <c r="O330" s="276"/>
      <c r="P330" s="277">
        <f>O330*H330</f>
        <v>0</v>
      </c>
      <c r="Q330" s="277">
        <v>0</v>
      </c>
      <c r="R330" s="277">
        <f>Q330*H330</f>
        <v>0</v>
      </c>
      <c r="S330" s="277">
        <v>0</v>
      </c>
      <c r="T330" s="63">
        <f>S330*H330</f>
        <v>0</v>
      </c>
      <c r="AR330" s="258" t="s">
        <v>649</v>
      </c>
      <c r="AT330" s="258" t="s">
        <v>157</v>
      </c>
      <c r="AU330" s="258" t="s">
        <v>77</v>
      </c>
      <c r="AY330" s="200" t="s">
        <v>155</v>
      </c>
      <c r="BE330" s="259">
        <f>IF(N330="základní",J330,0)</f>
        <v>0</v>
      </c>
      <c r="BF330" s="259">
        <f>IF(N330="snížená",J330,0)</f>
        <v>0</v>
      </c>
      <c r="BG330" s="259">
        <f>IF(N330="zákl. přenesená",J330,0)</f>
        <v>0</v>
      </c>
      <c r="BH330" s="259">
        <f>IF(N330="sníž. přenesená",J330,0)</f>
        <v>0</v>
      </c>
      <c r="BI330" s="259">
        <f>IF(N330="nulová",J330,0)</f>
        <v>0</v>
      </c>
      <c r="BJ330" s="200" t="s">
        <v>75</v>
      </c>
      <c r="BK330" s="259">
        <f>ROUND(I330*H330,2)</f>
        <v>0</v>
      </c>
      <c r="BL330" s="200" t="s">
        <v>649</v>
      </c>
      <c r="BM330" s="258" t="s">
        <v>1553</v>
      </c>
    </row>
    <row r="331" spans="2:65" s="204" customFormat="1" ht="29.25" x14ac:dyDescent="0.2">
      <c r="B331" s="203"/>
      <c r="D331" s="64" t="s">
        <v>164</v>
      </c>
      <c r="F331" s="65" t="s">
        <v>2646</v>
      </c>
      <c r="I331" s="197"/>
      <c r="L331" s="203"/>
      <c r="M331" s="260"/>
      <c r="N331" s="276"/>
      <c r="O331" s="276"/>
      <c r="P331" s="276"/>
      <c r="Q331" s="276"/>
      <c r="R331" s="276"/>
      <c r="S331" s="276"/>
      <c r="T331" s="213"/>
      <c r="AT331" s="200" t="s">
        <v>164</v>
      </c>
      <c r="AU331" s="200" t="s">
        <v>77</v>
      </c>
    </row>
    <row r="332" spans="2:65" s="204" customFormat="1" x14ac:dyDescent="0.2">
      <c r="B332" s="203"/>
      <c r="D332" s="66" t="s">
        <v>166</v>
      </c>
      <c r="F332" s="67" t="s">
        <v>2647</v>
      </c>
      <c r="I332" s="197"/>
      <c r="L332" s="203"/>
      <c r="M332" s="260"/>
      <c r="N332" s="276"/>
      <c r="O332" s="276"/>
      <c r="P332" s="276"/>
      <c r="Q332" s="276"/>
      <c r="R332" s="276"/>
      <c r="S332" s="276"/>
      <c r="T332" s="213"/>
      <c r="AT332" s="200" t="s">
        <v>166</v>
      </c>
      <c r="AU332" s="200" t="s">
        <v>77</v>
      </c>
    </row>
    <row r="333" spans="2:65" s="204" customFormat="1" ht="33" customHeight="1" x14ac:dyDescent="0.2">
      <c r="B333" s="203"/>
      <c r="C333" s="57" t="s">
        <v>968</v>
      </c>
      <c r="D333" s="57" t="s">
        <v>157</v>
      </c>
      <c r="E333" s="58" t="s">
        <v>2648</v>
      </c>
      <c r="F333" s="59" t="s">
        <v>2649</v>
      </c>
      <c r="G333" s="60" t="s">
        <v>257</v>
      </c>
      <c r="H333" s="61">
        <v>100</v>
      </c>
      <c r="I333" s="62"/>
      <c r="J333" s="61">
        <f>ROUND(I333*H333,2)</f>
        <v>0</v>
      </c>
      <c r="K333" s="59" t="s">
        <v>161</v>
      </c>
      <c r="L333" s="203"/>
      <c r="M333" s="255" t="s">
        <v>18</v>
      </c>
      <c r="N333" s="275" t="s">
        <v>38</v>
      </c>
      <c r="O333" s="276"/>
      <c r="P333" s="277">
        <f>O333*H333</f>
        <v>0</v>
      </c>
      <c r="Q333" s="277">
        <v>0</v>
      </c>
      <c r="R333" s="277">
        <f>Q333*H333</f>
        <v>0</v>
      </c>
      <c r="S333" s="277">
        <v>0</v>
      </c>
      <c r="T333" s="63">
        <f>S333*H333</f>
        <v>0</v>
      </c>
      <c r="AR333" s="258" t="s">
        <v>649</v>
      </c>
      <c r="AT333" s="258" t="s">
        <v>157</v>
      </c>
      <c r="AU333" s="258" t="s">
        <v>77</v>
      </c>
      <c r="AY333" s="200" t="s">
        <v>155</v>
      </c>
      <c r="BE333" s="259">
        <f>IF(N333="základní",J333,0)</f>
        <v>0</v>
      </c>
      <c r="BF333" s="259">
        <f>IF(N333="snížená",J333,0)</f>
        <v>0</v>
      </c>
      <c r="BG333" s="259">
        <f>IF(N333="zákl. přenesená",J333,0)</f>
        <v>0</v>
      </c>
      <c r="BH333" s="259">
        <f>IF(N333="sníž. přenesená",J333,0)</f>
        <v>0</v>
      </c>
      <c r="BI333" s="259">
        <f>IF(N333="nulová",J333,0)</f>
        <v>0</v>
      </c>
      <c r="BJ333" s="200" t="s">
        <v>75</v>
      </c>
      <c r="BK333" s="259">
        <f>ROUND(I333*H333,2)</f>
        <v>0</v>
      </c>
      <c r="BL333" s="200" t="s">
        <v>649</v>
      </c>
      <c r="BM333" s="258" t="s">
        <v>1561</v>
      </c>
    </row>
    <row r="334" spans="2:65" s="204" customFormat="1" ht="19.5" x14ac:dyDescent="0.2">
      <c r="B334" s="203"/>
      <c r="D334" s="64" t="s">
        <v>164</v>
      </c>
      <c r="F334" s="65" t="s">
        <v>2649</v>
      </c>
      <c r="I334" s="197"/>
      <c r="L334" s="203"/>
      <c r="M334" s="260"/>
      <c r="N334" s="276"/>
      <c r="O334" s="276"/>
      <c r="P334" s="276"/>
      <c r="Q334" s="276"/>
      <c r="R334" s="276"/>
      <c r="S334" s="276"/>
      <c r="T334" s="213"/>
      <c r="AT334" s="200" t="s">
        <v>164</v>
      </c>
      <c r="AU334" s="200" t="s">
        <v>77</v>
      </c>
    </row>
    <row r="335" spans="2:65" s="204" customFormat="1" x14ac:dyDescent="0.2">
      <c r="B335" s="203"/>
      <c r="D335" s="66" t="s">
        <v>166</v>
      </c>
      <c r="F335" s="67" t="s">
        <v>2650</v>
      </c>
      <c r="I335" s="197"/>
      <c r="L335" s="203"/>
      <c r="M335" s="260"/>
      <c r="N335" s="276"/>
      <c r="O335" s="276"/>
      <c r="P335" s="276"/>
      <c r="Q335" s="276"/>
      <c r="R335" s="276"/>
      <c r="S335" s="276"/>
      <c r="T335" s="213"/>
      <c r="AT335" s="200" t="s">
        <v>166</v>
      </c>
      <c r="AU335" s="200" t="s">
        <v>77</v>
      </c>
    </row>
    <row r="336" spans="2:65" s="204" customFormat="1" ht="33" customHeight="1" x14ac:dyDescent="0.2">
      <c r="B336" s="203"/>
      <c r="C336" s="57" t="s">
        <v>960</v>
      </c>
      <c r="D336" s="57" t="s">
        <v>157</v>
      </c>
      <c r="E336" s="58" t="s">
        <v>2651</v>
      </c>
      <c r="F336" s="59" t="s">
        <v>2652</v>
      </c>
      <c r="G336" s="60" t="s">
        <v>257</v>
      </c>
      <c r="H336" s="61">
        <v>20</v>
      </c>
      <c r="I336" s="62"/>
      <c r="J336" s="61">
        <f>ROUND(I336*H336,2)</f>
        <v>0</v>
      </c>
      <c r="K336" s="59" t="s">
        <v>161</v>
      </c>
      <c r="L336" s="203"/>
      <c r="M336" s="255" t="s">
        <v>18</v>
      </c>
      <c r="N336" s="275" t="s">
        <v>38</v>
      </c>
      <c r="O336" s="276"/>
      <c r="P336" s="277">
        <f>O336*H336</f>
        <v>0</v>
      </c>
      <c r="Q336" s="277">
        <v>0</v>
      </c>
      <c r="R336" s="277">
        <f>Q336*H336</f>
        <v>0</v>
      </c>
      <c r="S336" s="277">
        <v>0</v>
      </c>
      <c r="T336" s="63">
        <f>S336*H336</f>
        <v>0</v>
      </c>
      <c r="AR336" s="258" t="s">
        <v>649</v>
      </c>
      <c r="AT336" s="258" t="s">
        <v>157</v>
      </c>
      <c r="AU336" s="258" t="s">
        <v>77</v>
      </c>
      <c r="AY336" s="200" t="s">
        <v>155</v>
      </c>
      <c r="BE336" s="259">
        <f>IF(N336="základní",J336,0)</f>
        <v>0</v>
      </c>
      <c r="BF336" s="259">
        <f>IF(N336="snížená",J336,0)</f>
        <v>0</v>
      </c>
      <c r="BG336" s="259">
        <f>IF(N336="zákl. přenesená",J336,0)</f>
        <v>0</v>
      </c>
      <c r="BH336" s="259">
        <f>IF(N336="sníž. přenesená",J336,0)</f>
        <v>0</v>
      </c>
      <c r="BI336" s="259">
        <f>IF(N336="nulová",J336,0)</f>
        <v>0</v>
      </c>
      <c r="BJ336" s="200" t="s">
        <v>75</v>
      </c>
      <c r="BK336" s="259">
        <f>ROUND(I336*H336,2)</f>
        <v>0</v>
      </c>
      <c r="BL336" s="200" t="s">
        <v>649</v>
      </c>
      <c r="BM336" s="258" t="s">
        <v>1575</v>
      </c>
    </row>
    <row r="337" spans="2:65" s="204" customFormat="1" ht="19.5" x14ac:dyDescent="0.2">
      <c r="B337" s="203"/>
      <c r="D337" s="64" t="s">
        <v>164</v>
      </c>
      <c r="F337" s="65" t="s">
        <v>2652</v>
      </c>
      <c r="I337" s="197"/>
      <c r="L337" s="203"/>
      <c r="M337" s="260"/>
      <c r="N337" s="276"/>
      <c r="O337" s="276"/>
      <c r="P337" s="276"/>
      <c r="Q337" s="276"/>
      <c r="R337" s="276"/>
      <c r="S337" s="276"/>
      <c r="T337" s="213"/>
      <c r="AT337" s="200" t="s">
        <v>164</v>
      </c>
      <c r="AU337" s="200" t="s">
        <v>77</v>
      </c>
    </row>
    <row r="338" spans="2:65" s="204" customFormat="1" x14ac:dyDescent="0.2">
      <c r="B338" s="203"/>
      <c r="D338" s="66" t="s">
        <v>166</v>
      </c>
      <c r="F338" s="67" t="s">
        <v>2653</v>
      </c>
      <c r="I338" s="197"/>
      <c r="L338" s="203"/>
      <c r="M338" s="260"/>
      <c r="N338" s="276"/>
      <c r="O338" s="276"/>
      <c r="P338" s="276"/>
      <c r="Q338" s="276"/>
      <c r="R338" s="276"/>
      <c r="S338" s="276"/>
      <c r="T338" s="213"/>
      <c r="AT338" s="200" t="s">
        <v>166</v>
      </c>
      <c r="AU338" s="200" t="s">
        <v>77</v>
      </c>
    </row>
    <row r="339" spans="2:65" s="247" customFormat="1" ht="25.9" customHeight="1" x14ac:dyDescent="0.2">
      <c r="B339" s="246"/>
      <c r="D339" s="54" t="s">
        <v>66</v>
      </c>
      <c r="E339" s="55" t="s">
        <v>2353</v>
      </c>
      <c r="F339" s="55" t="s">
        <v>2354</v>
      </c>
      <c r="I339" s="196"/>
      <c r="J339" s="248">
        <f>BK339</f>
        <v>0</v>
      </c>
      <c r="L339" s="246"/>
      <c r="M339" s="249"/>
      <c r="N339" s="273"/>
      <c r="O339" s="273"/>
      <c r="P339" s="274">
        <f>SUM(P340:P345)</f>
        <v>0</v>
      </c>
      <c r="Q339" s="273"/>
      <c r="R339" s="274">
        <f>SUM(R340:R345)</f>
        <v>0</v>
      </c>
      <c r="S339" s="273"/>
      <c r="T339" s="251">
        <f>SUM(T340:T345)</f>
        <v>0</v>
      </c>
      <c r="AR339" s="54" t="s">
        <v>162</v>
      </c>
      <c r="AT339" s="252" t="s">
        <v>66</v>
      </c>
      <c r="AU339" s="252" t="s">
        <v>67</v>
      </c>
      <c r="AY339" s="54" t="s">
        <v>155</v>
      </c>
      <c r="BK339" s="253">
        <f>SUM(BK340:BK345)</f>
        <v>0</v>
      </c>
    </row>
    <row r="340" spans="2:65" s="204" customFormat="1" ht="33" customHeight="1" x14ac:dyDescent="0.2">
      <c r="B340" s="203"/>
      <c r="C340" s="57" t="s">
        <v>906</v>
      </c>
      <c r="D340" s="57" t="s">
        <v>157</v>
      </c>
      <c r="E340" s="58" t="s">
        <v>2654</v>
      </c>
      <c r="F340" s="59" t="s">
        <v>2655</v>
      </c>
      <c r="G340" s="60" t="s">
        <v>2357</v>
      </c>
      <c r="H340" s="61">
        <v>60</v>
      </c>
      <c r="I340" s="62"/>
      <c r="J340" s="61">
        <f>ROUND(I340*H340,2)</f>
        <v>0</v>
      </c>
      <c r="K340" s="59" t="s">
        <v>161</v>
      </c>
      <c r="L340" s="203"/>
      <c r="M340" s="255" t="s">
        <v>18</v>
      </c>
      <c r="N340" s="275" t="s">
        <v>38</v>
      </c>
      <c r="O340" s="276"/>
      <c r="P340" s="277">
        <f>O340*H340</f>
        <v>0</v>
      </c>
      <c r="Q340" s="277">
        <v>0</v>
      </c>
      <c r="R340" s="277">
        <f>Q340*H340</f>
        <v>0</v>
      </c>
      <c r="S340" s="277">
        <v>0</v>
      </c>
      <c r="T340" s="63">
        <f>S340*H340</f>
        <v>0</v>
      </c>
      <c r="AR340" s="258" t="s">
        <v>2358</v>
      </c>
      <c r="AT340" s="258" t="s">
        <v>157</v>
      </c>
      <c r="AU340" s="258" t="s">
        <v>75</v>
      </c>
      <c r="AY340" s="200" t="s">
        <v>155</v>
      </c>
      <c r="BE340" s="259">
        <f>IF(N340="základní",J340,0)</f>
        <v>0</v>
      </c>
      <c r="BF340" s="259">
        <f>IF(N340="snížená",J340,0)</f>
        <v>0</v>
      </c>
      <c r="BG340" s="259">
        <f>IF(N340="zákl. přenesená",J340,0)</f>
        <v>0</v>
      </c>
      <c r="BH340" s="259">
        <f>IF(N340="sníž. přenesená",J340,0)</f>
        <v>0</v>
      </c>
      <c r="BI340" s="259">
        <f>IF(N340="nulová",J340,0)</f>
        <v>0</v>
      </c>
      <c r="BJ340" s="200" t="s">
        <v>75</v>
      </c>
      <c r="BK340" s="259">
        <f>ROUND(I340*H340,2)</f>
        <v>0</v>
      </c>
      <c r="BL340" s="200" t="s">
        <v>2358</v>
      </c>
      <c r="BM340" s="258" t="s">
        <v>1593</v>
      </c>
    </row>
    <row r="341" spans="2:65" s="204" customFormat="1" ht="19.5" x14ac:dyDescent="0.2">
      <c r="B341" s="203"/>
      <c r="D341" s="64" t="s">
        <v>164</v>
      </c>
      <c r="F341" s="65" t="s">
        <v>2656</v>
      </c>
      <c r="I341" s="197"/>
      <c r="L341" s="203"/>
      <c r="M341" s="260"/>
      <c r="N341" s="276"/>
      <c r="O341" s="276"/>
      <c r="P341" s="276"/>
      <c r="Q341" s="276"/>
      <c r="R341" s="276"/>
      <c r="S341" s="276"/>
      <c r="T341" s="213"/>
      <c r="AT341" s="200" t="s">
        <v>164</v>
      </c>
      <c r="AU341" s="200" t="s">
        <v>75</v>
      </c>
    </row>
    <row r="342" spans="2:65" s="204" customFormat="1" x14ac:dyDescent="0.2">
      <c r="B342" s="203"/>
      <c r="D342" s="66" t="s">
        <v>166</v>
      </c>
      <c r="F342" s="67" t="s">
        <v>2657</v>
      </c>
      <c r="I342" s="197"/>
      <c r="L342" s="203"/>
      <c r="M342" s="260"/>
      <c r="N342" s="276"/>
      <c r="O342" s="276"/>
      <c r="P342" s="276"/>
      <c r="Q342" s="276"/>
      <c r="R342" s="276"/>
      <c r="S342" s="276"/>
      <c r="T342" s="213"/>
      <c r="AT342" s="200" t="s">
        <v>166</v>
      </c>
      <c r="AU342" s="200" t="s">
        <v>75</v>
      </c>
    </row>
    <row r="343" spans="2:65" s="204" customFormat="1" ht="37.9" customHeight="1" x14ac:dyDescent="0.2">
      <c r="B343" s="203"/>
      <c r="C343" s="57" t="s">
        <v>915</v>
      </c>
      <c r="D343" s="57" t="s">
        <v>157</v>
      </c>
      <c r="E343" s="58" t="s">
        <v>2658</v>
      </c>
      <c r="F343" s="59" t="s">
        <v>2659</v>
      </c>
      <c r="G343" s="60" t="s">
        <v>2357</v>
      </c>
      <c r="H343" s="61">
        <v>6</v>
      </c>
      <c r="I343" s="62"/>
      <c r="J343" s="61">
        <f>ROUND(I343*H343,2)</f>
        <v>0</v>
      </c>
      <c r="K343" s="59" t="s">
        <v>161</v>
      </c>
      <c r="L343" s="203"/>
      <c r="M343" s="255" t="s">
        <v>18</v>
      </c>
      <c r="N343" s="275" t="s">
        <v>38</v>
      </c>
      <c r="O343" s="276"/>
      <c r="P343" s="277">
        <f>O343*H343</f>
        <v>0</v>
      </c>
      <c r="Q343" s="277">
        <v>0</v>
      </c>
      <c r="R343" s="277">
        <f>Q343*H343</f>
        <v>0</v>
      </c>
      <c r="S343" s="277">
        <v>0</v>
      </c>
      <c r="T343" s="63">
        <f>S343*H343</f>
        <v>0</v>
      </c>
      <c r="AR343" s="258" t="s">
        <v>2358</v>
      </c>
      <c r="AT343" s="258" t="s">
        <v>157</v>
      </c>
      <c r="AU343" s="258" t="s">
        <v>75</v>
      </c>
      <c r="AY343" s="200" t="s">
        <v>155</v>
      </c>
      <c r="BE343" s="259">
        <f>IF(N343="základní",J343,0)</f>
        <v>0</v>
      </c>
      <c r="BF343" s="259">
        <f>IF(N343="snížená",J343,0)</f>
        <v>0</v>
      </c>
      <c r="BG343" s="259">
        <f>IF(N343="zákl. přenesená",J343,0)</f>
        <v>0</v>
      </c>
      <c r="BH343" s="259">
        <f>IF(N343="sníž. přenesená",J343,0)</f>
        <v>0</v>
      </c>
      <c r="BI343" s="259">
        <f>IF(N343="nulová",J343,0)</f>
        <v>0</v>
      </c>
      <c r="BJ343" s="200" t="s">
        <v>75</v>
      </c>
      <c r="BK343" s="259">
        <f>ROUND(I343*H343,2)</f>
        <v>0</v>
      </c>
      <c r="BL343" s="200" t="s">
        <v>2358</v>
      </c>
      <c r="BM343" s="258" t="s">
        <v>1607</v>
      </c>
    </row>
    <row r="344" spans="2:65" s="204" customFormat="1" ht="19.5" x14ac:dyDescent="0.2">
      <c r="B344" s="203"/>
      <c r="D344" s="64" t="s">
        <v>164</v>
      </c>
      <c r="F344" s="65" t="s">
        <v>2660</v>
      </c>
      <c r="I344" s="197"/>
      <c r="L344" s="203"/>
      <c r="M344" s="260"/>
      <c r="N344" s="276"/>
      <c r="O344" s="276"/>
      <c r="P344" s="276"/>
      <c r="Q344" s="276"/>
      <c r="R344" s="276"/>
      <c r="S344" s="276"/>
      <c r="T344" s="213"/>
      <c r="AT344" s="200" t="s">
        <v>164</v>
      </c>
      <c r="AU344" s="200" t="s">
        <v>75</v>
      </c>
    </row>
    <row r="345" spans="2:65" s="204" customFormat="1" x14ac:dyDescent="0.2">
      <c r="B345" s="203"/>
      <c r="D345" s="66" t="s">
        <v>166</v>
      </c>
      <c r="F345" s="67" t="s">
        <v>2661</v>
      </c>
      <c r="I345" s="197"/>
      <c r="L345" s="203"/>
      <c r="M345" s="260"/>
      <c r="N345" s="276"/>
      <c r="O345" s="276"/>
      <c r="P345" s="276"/>
      <c r="Q345" s="276"/>
      <c r="R345" s="276"/>
      <c r="S345" s="276"/>
      <c r="T345" s="213"/>
      <c r="AT345" s="200" t="s">
        <v>166</v>
      </c>
      <c r="AU345" s="200" t="s">
        <v>75</v>
      </c>
    </row>
    <row r="346" spans="2:65" s="247" customFormat="1" ht="25.9" customHeight="1" x14ac:dyDescent="0.2">
      <c r="B346" s="246"/>
      <c r="D346" s="54" t="s">
        <v>66</v>
      </c>
      <c r="E346" s="55" t="s">
        <v>2662</v>
      </c>
      <c r="F346" s="55" t="s">
        <v>2663</v>
      </c>
      <c r="I346" s="196"/>
      <c r="J346" s="248">
        <f>BK346</f>
        <v>0</v>
      </c>
      <c r="L346" s="246"/>
      <c r="M346" s="249"/>
      <c r="N346" s="273"/>
      <c r="O346" s="273"/>
      <c r="P346" s="274">
        <f>P347</f>
        <v>0</v>
      </c>
      <c r="Q346" s="273"/>
      <c r="R346" s="274">
        <f>R347</f>
        <v>0</v>
      </c>
      <c r="S346" s="273"/>
      <c r="T346" s="251">
        <f>T347</f>
        <v>0</v>
      </c>
      <c r="AR346" s="54" t="s">
        <v>192</v>
      </c>
      <c r="AT346" s="252" t="s">
        <v>66</v>
      </c>
      <c r="AU346" s="252" t="s">
        <v>67</v>
      </c>
      <c r="AY346" s="54" t="s">
        <v>155</v>
      </c>
      <c r="BK346" s="253">
        <f>BK347</f>
        <v>0</v>
      </c>
    </row>
    <row r="347" spans="2:65" s="247" customFormat="1" ht="22.9" customHeight="1" x14ac:dyDescent="0.2">
      <c r="B347" s="246"/>
      <c r="D347" s="54" t="s">
        <v>66</v>
      </c>
      <c r="E347" s="56" t="s">
        <v>2664</v>
      </c>
      <c r="F347" s="56" t="s">
        <v>2665</v>
      </c>
      <c r="I347" s="196"/>
      <c r="J347" s="254">
        <f>BK347</f>
        <v>0</v>
      </c>
      <c r="L347" s="246"/>
      <c r="M347" s="249"/>
      <c r="N347" s="273"/>
      <c r="O347" s="273"/>
      <c r="P347" s="274">
        <f>SUM(P348:P350)</f>
        <v>0</v>
      </c>
      <c r="Q347" s="273"/>
      <c r="R347" s="274">
        <f>SUM(R348:R350)</f>
        <v>0</v>
      </c>
      <c r="S347" s="273"/>
      <c r="T347" s="251">
        <f>SUM(T348:T350)</f>
        <v>0</v>
      </c>
      <c r="AR347" s="54" t="s">
        <v>192</v>
      </c>
      <c r="AT347" s="252" t="s">
        <v>66</v>
      </c>
      <c r="AU347" s="252" t="s">
        <v>75</v>
      </c>
      <c r="AY347" s="54" t="s">
        <v>155</v>
      </c>
      <c r="BK347" s="253">
        <f>SUM(BK348:BK350)</f>
        <v>0</v>
      </c>
    </row>
    <row r="348" spans="2:65" s="204" customFormat="1" ht="16.5" customHeight="1" x14ac:dyDescent="0.2">
      <c r="B348" s="203"/>
      <c r="C348" s="57" t="s">
        <v>923</v>
      </c>
      <c r="D348" s="57" t="s">
        <v>157</v>
      </c>
      <c r="E348" s="58" t="s">
        <v>2666</v>
      </c>
      <c r="F348" s="59" t="s">
        <v>2667</v>
      </c>
      <c r="G348" s="60" t="s">
        <v>2357</v>
      </c>
      <c r="H348" s="61">
        <v>20</v>
      </c>
      <c r="I348" s="62"/>
      <c r="J348" s="61">
        <f>ROUND(I348*H348,2)</f>
        <v>0</v>
      </c>
      <c r="K348" s="59" t="s">
        <v>161</v>
      </c>
      <c r="L348" s="203"/>
      <c r="M348" s="255" t="s">
        <v>18</v>
      </c>
      <c r="N348" s="275" t="s">
        <v>38</v>
      </c>
      <c r="O348" s="276"/>
      <c r="P348" s="277">
        <f>O348*H348</f>
        <v>0</v>
      </c>
      <c r="Q348" s="277">
        <v>0</v>
      </c>
      <c r="R348" s="277">
        <f>Q348*H348</f>
        <v>0</v>
      </c>
      <c r="S348" s="277">
        <v>0</v>
      </c>
      <c r="T348" s="63">
        <f>S348*H348</f>
        <v>0</v>
      </c>
      <c r="AR348" s="258" t="s">
        <v>162</v>
      </c>
      <c r="AT348" s="258" t="s">
        <v>157</v>
      </c>
      <c r="AU348" s="258" t="s">
        <v>77</v>
      </c>
      <c r="AY348" s="200" t="s">
        <v>155</v>
      </c>
      <c r="BE348" s="259">
        <f>IF(N348="základní",J348,0)</f>
        <v>0</v>
      </c>
      <c r="BF348" s="259">
        <f>IF(N348="snížená",J348,0)</f>
        <v>0</v>
      </c>
      <c r="BG348" s="259">
        <f>IF(N348="zákl. přenesená",J348,0)</f>
        <v>0</v>
      </c>
      <c r="BH348" s="259">
        <f>IF(N348="sníž. přenesená",J348,0)</f>
        <v>0</v>
      </c>
      <c r="BI348" s="259">
        <f>IF(N348="nulová",J348,0)</f>
        <v>0</v>
      </c>
      <c r="BJ348" s="200" t="s">
        <v>75</v>
      </c>
      <c r="BK348" s="259">
        <f>ROUND(I348*H348,2)</f>
        <v>0</v>
      </c>
      <c r="BL348" s="200" t="s">
        <v>162</v>
      </c>
      <c r="BM348" s="258" t="s">
        <v>1626</v>
      </c>
    </row>
    <row r="349" spans="2:65" s="204" customFormat="1" x14ac:dyDescent="0.2">
      <c r="B349" s="203"/>
      <c r="D349" s="64" t="s">
        <v>164</v>
      </c>
      <c r="F349" s="65" t="s">
        <v>2667</v>
      </c>
      <c r="L349" s="203"/>
      <c r="M349" s="260"/>
      <c r="N349" s="276"/>
      <c r="O349" s="276"/>
      <c r="P349" s="276"/>
      <c r="Q349" s="276"/>
      <c r="R349" s="276"/>
      <c r="S349" s="276"/>
      <c r="T349" s="213"/>
      <c r="AT349" s="200" t="s">
        <v>164</v>
      </c>
      <c r="AU349" s="200" t="s">
        <v>77</v>
      </c>
    </row>
    <row r="350" spans="2:65" s="204" customFormat="1" x14ac:dyDescent="0.2">
      <c r="B350" s="203"/>
      <c r="D350" s="66" t="s">
        <v>166</v>
      </c>
      <c r="F350" s="67" t="s">
        <v>2668</v>
      </c>
      <c r="L350" s="203"/>
      <c r="M350" s="271"/>
      <c r="N350" s="99"/>
      <c r="O350" s="99"/>
      <c r="P350" s="99"/>
      <c r="Q350" s="99"/>
      <c r="R350" s="99"/>
      <c r="S350" s="99"/>
      <c r="T350" s="272"/>
      <c r="AT350" s="200" t="s">
        <v>166</v>
      </c>
      <c r="AU350" s="200" t="s">
        <v>77</v>
      </c>
    </row>
    <row r="351" spans="2:65" s="204" customFormat="1" ht="6.95" customHeight="1" x14ac:dyDescent="0.2">
      <c r="B351" s="208"/>
      <c r="C351" s="209"/>
      <c r="D351" s="209"/>
      <c r="E351" s="209"/>
      <c r="F351" s="209"/>
      <c r="G351" s="209"/>
      <c r="H351" s="209"/>
      <c r="I351" s="209"/>
      <c r="J351" s="209"/>
      <c r="K351" s="209"/>
      <c r="L351" s="203"/>
    </row>
  </sheetData>
  <sheetProtection algorithmName="SHA-512" hashValue="+XIin5YN36wXSyytZDU8WhEmEZ13A7M2PrANZWjPhVmCe29UEuZiHfdvFj4Q7EjE1MaKzj7YY7ur1t4r0+wChw==" saltValue="iILKvCEeL/ommhdQ8Fk9zw==" spinCount="100000" sheet="1" objects="1" scenarios="1" selectLockedCells="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5" r:id="rId1" xr:uid="{01E52217-C44F-4168-9667-8FCAE3F9C455}"/>
    <hyperlink ref="F100" r:id="rId2" xr:uid="{D4636C43-85C5-4762-A194-B4D5D501C64D}"/>
    <hyperlink ref="F111" r:id="rId3" xr:uid="{6818A15C-52A8-44A7-BD10-D33E9A9161AE}"/>
    <hyperlink ref="F116" r:id="rId4" xr:uid="{1CFB085F-AAF8-458D-91E3-9B6B743BC466}"/>
    <hyperlink ref="F123" r:id="rId5" xr:uid="{B1056091-7055-4444-A49C-A01E49C288E4}"/>
    <hyperlink ref="F128" r:id="rId6" xr:uid="{9E43540B-1FFF-48F3-A108-70D188F44BE2}"/>
    <hyperlink ref="F133" r:id="rId7" xr:uid="{1F08474B-C74A-4F66-AF32-12896E1781D9}"/>
    <hyperlink ref="F140" r:id="rId8" xr:uid="{96A5F116-272A-4CF3-876B-8D22D6348AC6}"/>
    <hyperlink ref="F145" r:id="rId9" xr:uid="{D3E70993-20F6-4B0D-9064-AF849570A7EA}"/>
    <hyperlink ref="F152" r:id="rId10" xr:uid="{15B571C4-5CA5-41A7-8F60-75A9D088F452}"/>
    <hyperlink ref="F157" r:id="rId11" xr:uid="{A5880A4F-79EA-4D25-AE68-5238957BB89B}"/>
    <hyperlink ref="F164" r:id="rId12" xr:uid="{0F5D9FA1-3070-4B6B-92A5-0739643D4A01}"/>
    <hyperlink ref="F171" r:id="rId13" xr:uid="{6D5402D1-06F6-41AB-B65C-53059E3F4063}"/>
    <hyperlink ref="F180" r:id="rId14" xr:uid="{1F1936A6-A204-42C9-BC75-A216BAC54E42}"/>
    <hyperlink ref="F185" r:id="rId15" xr:uid="{1CAD12F3-A3AF-47D7-B562-50093EE2D1C2}"/>
    <hyperlink ref="F190" r:id="rId16" xr:uid="{23055E0A-7411-43DE-983C-9554F8176B7E}"/>
    <hyperlink ref="F193" r:id="rId17" xr:uid="{0A2B8812-D300-47A2-9952-C1C507F1F6AC}"/>
    <hyperlink ref="F196" r:id="rId18" xr:uid="{80C9D876-A817-4CD2-AC28-D8DC889A9828}"/>
    <hyperlink ref="F199" r:id="rId19" xr:uid="{FCBC1464-016D-492F-89B8-AA9BCA5AB63C}"/>
    <hyperlink ref="F206" r:id="rId20" xr:uid="{9D4A0D73-222B-4C48-8DD4-C309DF4089B8}"/>
    <hyperlink ref="F221" r:id="rId21" xr:uid="{2C43B8CE-4175-435D-91CA-D4D298A830C8}"/>
    <hyperlink ref="F234" r:id="rId22" xr:uid="{3240583A-8972-4105-895B-850A15F17249}"/>
    <hyperlink ref="F239" r:id="rId23" xr:uid="{9A250D21-AB36-443D-A991-CA335815911E}"/>
    <hyperlink ref="F244" r:id="rId24" xr:uid="{85CD15AB-7011-4BE1-B91A-F91864DBECBB}"/>
    <hyperlink ref="F249" r:id="rId25" xr:uid="{D6C51DB4-A724-425F-8CB0-ECE48077CE5E}"/>
    <hyperlink ref="F260" r:id="rId26" xr:uid="{FB3C6C3A-BD79-4EE9-B231-A967A0C6B4FB}"/>
    <hyperlink ref="F267" r:id="rId27" xr:uid="{CF1CFEF7-8F73-4BBC-B51F-2134CE0C356D}"/>
    <hyperlink ref="F274" r:id="rId28" xr:uid="{E3A86976-C259-4672-BF9B-F8EDBDFA434B}"/>
    <hyperlink ref="F279" r:id="rId29" xr:uid="{23E998DD-879C-4242-893B-34F11C3E2E5B}"/>
    <hyperlink ref="F284" r:id="rId30" xr:uid="{E418D5DD-EC98-44CB-B6C8-ADC746159EDC}"/>
    <hyperlink ref="F291" r:id="rId31" xr:uid="{E273D8DD-8559-4366-AA9C-54A1302C6E97}"/>
    <hyperlink ref="F308" r:id="rId32" xr:uid="{F97151B8-B9EE-43B0-B303-1323BD5BE394}"/>
    <hyperlink ref="F315" r:id="rId33" xr:uid="{ED91D44B-1914-4FF7-AD0C-B281B0371400}"/>
    <hyperlink ref="F318" r:id="rId34" xr:uid="{FB2C04C7-4071-46F7-986B-0D89703133B6}"/>
    <hyperlink ref="F323" r:id="rId35" xr:uid="{EF3FADE6-8565-4F8A-A8CE-3BA700D46713}"/>
    <hyperlink ref="F326" r:id="rId36" xr:uid="{329D4316-1352-44D1-B893-5E6C35199E93}"/>
    <hyperlink ref="F329" r:id="rId37" xr:uid="{170D9838-D9FE-4181-BDF7-FF25E7804405}"/>
    <hyperlink ref="F332" r:id="rId38" xr:uid="{99066868-FE78-490E-B31B-2F30DBBA893B}"/>
    <hyperlink ref="F335" r:id="rId39" xr:uid="{47A9D116-FEBB-454B-B9F0-55FC77F4EC42}"/>
    <hyperlink ref="F338" r:id="rId40" xr:uid="{B3B08724-ED01-4706-B813-36FD09275E8C}"/>
    <hyperlink ref="F342" r:id="rId41" xr:uid="{155D883A-0284-46B7-AF05-0E0D6FC79CBA}"/>
    <hyperlink ref="F345" r:id="rId42" xr:uid="{34042C0C-D473-485E-9D57-E5001DCCD628}"/>
    <hyperlink ref="F350" r:id="rId43" xr:uid="{975FE6CB-75E9-443D-87C9-D2F8645596D7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8859-3942-488A-9803-3D220316F881}">
  <dimension ref="B2:BM297"/>
  <sheetViews>
    <sheetView showGridLines="0" workbookViewId="0">
      <selection activeCell="I87" sqref="I87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92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2669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18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21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tr">
        <f>IF('[1]Rekapitulace stavby'!AN16="","",'[1]Rekapitulace stavby'!AN16)</f>
        <v/>
      </c>
      <c r="L20" s="203"/>
    </row>
    <row r="21" spans="2:12" s="204" customFormat="1" ht="18" customHeight="1" x14ac:dyDescent="0.2">
      <c r="B21" s="203"/>
      <c r="E21" s="189" t="str">
        <f>IF('Rekapitulace stavby'!E17="","",'Rekapitulace stavby'!E17)</f>
        <v>DPT projekty Ostrov</v>
      </c>
      <c r="I21" s="195" t="s">
        <v>25</v>
      </c>
      <c r="J21" s="189" t="str">
        <f>IF('[1]Rekapitulace stavby'!AN17="","",'[1]Rekapitulace stavby'!AN17)</f>
        <v/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tr">
        <f>IF('[1]Rekapitulace stavby'!AN19="","",'[1]Rekapitulace stavby'!AN19)</f>
        <v/>
      </c>
      <c r="L23" s="203"/>
    </row>
    <row r="24" spans="2:12" s="204" customFormat="1" ht="18" customHeight="1" x14ac:dyDescent="0.2">
      <c r="B24" s="203"/>
      <c r="E24" s="189" t="str">
        <f>IF('[1]Rekapitulace stavby'!E20="","",'[1]Rekapitulace stavby'!E20)</f>
        <v/>
      </c>
      <c r="I24" s="195" t="s">
        <v>25</v>
      </c>
      <c r="J24" s="189" t="str">
        <f>IF('[1]Rekapitulace stavby'!AN20="","",'[1]Rekapitulace stavby'!AN20)</f>
        <v/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ROUND(J85,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ROUND((SUM(BE85:BE296)),  2)</f>
        <v>0</v>
      </c>
      <c r="I33" s="233">
        <v>0.21</v>
      </c>
      <c r="J33" s="232">
        <f>ROUND(((SUM(BE85:BE296))*I33),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ROUND((SUM(BF85:BF296)),  2)</f>
        <v>0</v>
      </c>
      <c r="I34" s="233">
        <v>0.15</v>
      </c>
      <c r="J34" s="232">
        <f>ROUND(((SUM(BF85:BF296))*I34),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ROUND((SUM(BG85:BG296)),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ROUND((SUM(BH85:BH296)),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ROUND((SUM(BI85:BI296)),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06 - Slaboproud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 xml:space="preserve"> 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 t="str">
        <f>E24</f>
        <v/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J85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2670</v>
      </c>
      <c r="E60" s="43"/>
      <c r="F60" s="43"/>
      <c r="G60" s="43"/>
      <c r="H60" s="43"/>
      <c r="I60" s="43"/>
      <c r="J60" s="44">
        <f>J86</f>
        <v>0</v>
      </c>
      <c r="L60" s="40"/>
    </row>
    <row r="61" spans="2:47" s="41" customFormat="1" ht="24.95" customHeight="1" x14ac:dyDescent="0.2">
      <c r="B61" s="40"/>
      <c r="D61" s="42" t="s">
        <v>2671</v>
      </c>
      <c r="E61" s="43"/>
      <c r="F61" s="43"/>
      <c r="G61" s="43"/>
      <c r="H61" s="43"/>
      <c r="I61" s="43"/>
      <c r="J61" s="44">
        <f>J119</f>
        <v>0</v>
      </c>
      <c r="L61" s="40"/>
    </row>
    <row r="62" spans="2:47" s="41" customFormat="1" ht="24.95" customHeight="1" x14ac:dyDescent="0.2">
      <c r="B62" s="40"/>
      <c r="D62" s="42" t="s">
        <v>2672</v>
      </c>
      <c r="E62" s="43"/>
      <c r="F62" s="43"/>
      <c r="G62" s="43"/>
      <c r="H62" s="43"/>
      <c r="I62" s="43"/>
      <c r="J62" s="44">
        <f>J173</f>
        <v>0</v>
      </c>
      <c r="L62" s="40"/>
    </row>
    <row r="63" spans="2:47" s="41" customFormat="1" ht="24.95" customHeight="1" x14ac:dyDescent="0.2">
      <c r="B63" s="40"/>
      <c r="D63" s="42" t="s">
        <v>2673</v>
      </c>
      <c r="E63" s="43"/>
      <c r="F63" s="43"/>
      <c r="G63" s="43"/>
      <c r="H63" s="43"/>
      <c r="I63" s="43"/>
      <c r="J63" s="44">
        <f>J196</f>
        <v>0</v>
      </c>
      <c r="L63" s="40"/>
    </row>
    <row r="64" spans="2:47" s="41" customFormat="1" ht="24.95" customHeight="1" x14ac:dyDescent="0.2">
      <c r="B64" s="40"/>
      <c r="D64" s="42" t="s">
        <v>2674</v>
      </c>
      <c r="E64" s="43"/>
      <c r="F64" s="43"/>
      <c r="G64" s="43"/>
      <c r="H64" s="43"/>
      <c r="I64" s="43"/>
      <c r="J64" s="44">
        <f>J227</f>
        <v>0</v>
      </c>
      <c r="L64" s="40"/>
    </row>
    <row r="65" spans="2:12" s="41" customFormat="1" ht="24.95" customHeight="1" x14ac:dyDescent="0.2">
      <c r="B65" s="40"/>
      <c r="D65" s="42" t="s">
        <v>2675</v>
      </c>
      <c r="E65" s="43"/>
      <c r="F65" s="43"/>
      <c r="G65" s="43"/>
      <c r="H65" s="43"/>
      <c r="I65" s="43"/>
      <c r="J65" s="44">
        <f>J264</f>
        <v>0</v>
      </c>
      <c r="L65" s="40"/>
    </row>
    <row r="66" spans="2:12" s="204" customFormat="1" ht="21.75" customHeight="1" x14ac:dyDescent="0.2">
      <c r="B66" s="203"/>
      <c r="L66" s="203"/>
    </row>
    <row r="67" spans="2:12" s="204" customFormat="1" ht="6.95" customHeight="1" x14ac:dyDescent="0.2"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3"/>
    </row>
    <row r="71" spans="2:12" s="204" customFormat="1" ht="6.95" customHeight="1" x14ac:dyDescent="0.2">
      <c r="B71" s="210"/>
      <c r="C71" s="211"/>
      <c r="D71" s="211"/>
      <c r="E71" s="211"/>
      <c r="F71" s="211"/>
      <c r="G71" s="211"/>
      <c r="H71" s="211"/>
      <c r="I71" s="211"/>
      <c r="J71" s="211"/>
      <c r="K71" s="211"/>
      <c r="L71" s="203"/>
    </row>
    <row r="72" spans="2:12" s="204" customFormat="1" ht="24.95" customHeight="1" x14ac:dyDescent="0.2">
      <c r="B72" s="203"/>
      <c r="C72" s="6" t="s">
        <v>140</v>
      </c>
      <c r="L72" s="203"/>
    </row>
    <row r="73" spans="2:12" s="204" customFormat="1" ht="6.95" customHeight="1" x14ac:dyDescent="0.2">
      <c r="B73" s="203"/>
      <c r="L73" s="203"/>
    </row>
    <row r="74" spans="2:12" s="204" customFormat="1" ht="12" customHeight="1" x14ac:dyDescent="0.2">
      <c r="B74" s="203"/>
      <c r="C74" s="195" t="s">
        <v>15</v>
      </c>
      <c r="L74" s="203"/>
    </row>
    <row r="75" spans="2:12" s="204" customFormat="1" ht="16.5" customHeight="1" x14ac:dyDescent="0.2">
      <c r="B75" s="203"/>
      <c r="E75" s="321" t="str">
        <f>E7</f>
        <v>ZŠ Litvínov - Hamr</v>
      </c>
      <c r="F75" s="322"/>
      <c r="G75" s="322"/>
      <c r="H75" s="322"/>
      <c r="L75" s="203"/>
    </row>
    <row r="76" spans="2:12" s="204" customFormat="1" ht="12" customHeight="1" x14ac:dyDescent="0.2">
      <c r="B76" s="203"/>
      <c r="C76" s="195" t="s">
        <v>98</v>
      </c>
      <c r="L76" s="203"/>
    </row>
    <row r="77" spans="2:12" s="204" customFormat="1" ht="16.5" customHeight="1" x14ac:dyDescent="0.2">
      <c r="B77" s="203"/>
      <c r="E77" s="298" t="str">
        <f>E9</f>
        <v>06 - Slaboproud</v>
      </c>
      <c r="F77" s="320"/>
      <c r="G77" s="320"/>
      <c r="H77" s="320"/>
      <c r="L77" s="203"/>
    </row>
    <row r="78" spans="2:12" s="204" customFormat="1" ht="6.95" customHeight="1" x14ac:dyDescent="0.2">
      <c r="B78" s="203"/>
      <c r="L78" s="203"/>
    </row>
    <row r="79" spans="2:12" s="204" customFormat="1" ht="12" customHeight="1" x14ac:dyDescent="0.2">
      <c r="B79" s="203"/>
      <c r="C79" s="195" t="s">
        <v>20</v>
      </c>
      <c r="F79" s="189" t="str">
        <f>F12</f>
        <v xml:space="preserve"> </v>
      </c>
      <c r="I79" s="195" t="s">
        <v>22</v>
      </c>
      <c r="J79" s="185" t="str">
        <f>IF(J12="","",J12)</f>
        <v>Vyplň</v>
      </c>
      <c r="L79" s="203"/>
    </row>
    <row r="80" spans="2:12" s="204" customFormat="1" ht="6.95" customHeight="1" x14ac:dyDescent="0.2">
      <c r="B80" s="203"/>
      <c r="L80" s="203"/>
    </row>
    <row r="81" spans="2:65" s="204" customFormat="1" ht="15.2" customHeight="1" x14ac:dyDescent="0.2">
      <c r="B81" s="203"/>
      <c r="C81" s="195" t="s">
        <v>23</v>
      </c>
      <c r="F81" s="189" t="str">
        <f>E15</f>
        <v xml:space="preserve">Město Litvínov se sídlem Městský úřad Litvínov </v>
      </c>
      <c r="I81" s="195" t="s">
        <v>27</v>
      </c>
      <c r="J81" s="192" t="str">
        <f>E21</f>
        <v>DPT projekty Ostrov</v>
      </c>
      <c r="L81" s="203"/>
    </row>
    <row r="82" spans="2:65" s="204" customFormat="1" ht="15.2" customHeight="1" x14ac:dyDescent="0.2">
      <c r="B82" s="203"/>
      <c r="C82" s="195" t="s">
        <v>26</v>
      </c>
      <c r="F82" s="189" t="str">
        <f>IF(E18="","",E18)</f>
        <v>Vyplň</v>
      </c>
      <c r="I82" s="195" t="s">
        <v>30</v>
      </c>
      <c r="J82" s="192" t="str">
        <f>E24</f>
        <v/>
      </c>
      <c r="L82" s="203"/>
    </row>
    <row r="83" spans="2:65" s="204" customFormat="1" ht="10.35" customHeight="1" x14ac:dyDescent="0.2">
      <c r="B83" s="203"/>
      <c r="L83" s="203"/>
    </row>
    <row r="84" spans="2:65" s="241" customFormat="1" ht="29.25" customHeight="1" x14ac:dyDescent="0.2">
      <c r="B84" s="240"/>
      <c r="C84" s="50" t="s">
        <v>141</v>
      </c>
      <c r="D84" s="51" t="s">
        <v>52</v>
      </c>
      <c r="E84" s="51" t="s">
        <v>48</v>
      </c>
      <c r="F84" s="51" t="s">
        <v>49</v>
      </c>
      <c r="G84" s="51" t="s">
        <v>142</v>
      </c>
      <c r="H84" s="51" t="s">
        <v>143</v>
      </c>
      <c r="I84" s="51" t="s">
        <v>144</v>
      </c>
      <c r="J84" s="51" t="s">
        <v>102</v>
      </c>
      <c r="K84" s="52" t="s">
        <v>145</v>
      </c>
      <c r="L84" s="240"/>
      <c r="M84" s="19" t="s">
        <v>18</v>
      </c>
      <c r="N84" s="20" t="s">
        <v>37</v>
      </c>
      <c r="O84" s="20" t="s">
        <v>146</v>
      </c>
      <c r="P84" s="20" t="s">
        <v>147</v>
      </c>
      <c r="Q84" s="20" t="s">
        <v>148</v>
      </c>
      <c r="R84" s="20" t="s">
        <v>149</v>
      </c>
      <c r="S84" s="20" t="s">
        <v>150</v>
      </c>
      <c r="T84" s="21" t="s">
        <v>151</v>
      </c>
    </row>
    <row r="85" spans="2:65" s="204" customFormat="1" ht="22.9" customHeight="1" x14ac:dyDescent="0.25">
      <c r="B85" s="203"/>
      <c r="C85" s="23" t="s">
        <v>152</v>
      </c>
      <c r="J85" s="242">
        <f>BK85</f>
        <v>0</v>
      </c>
      <c r="L85" s="203"/>
      <c r="M85" s="215"/>
      <c r="N85" s="53"/>
      <c r="O85" s="53"/>
      <c r="P85" s="243">
        <f>P86+P119+P173+P196+P227+P264</f>
        <v>0</v>
      </c>
      <c r="Q85" s="53"/>
      <c r="R85" s="243">
        <f>R86+R119+R173+R196+R227+R264</f>
        <v>0</v>
      </c>
      <c r="S85" s="53"/>
      <c r="T85" s="244">
        <f>T86+T119+T173+T196+T227+T264</f>
        <v>0</v>
      </c>
      <c r="AT85" s="200" t="s">
        <v>66</v>
      </c>
      <c r="AU85" s="200" t="s">
        <v>103</v>
      </c>
      <c r="BK85" s="245">
        <f>BK86+BK119+BK173+BK196+BK227+BK264</f>
        <v>0</v>
      </c>
    </row>
    <row r="86" spans="2:65" s="247" customFormat="1" ht="25.9" customHeight="1" x14ac:dyDescent="0.2">
      <c r="B86" s="246"/>
      <c r="D86" s="54" t="s">
        <v>66</v>
      </c>
      <c r="E86" s="55" t="s">
        <v>2676</v>
      </c>
      <c r="F86" s="55" t="s">
        <v>2677</v>
      </c>
      <c r="J86" s="248">
        <f>BK86</f>
        <v>0</v>
      </c>
      <c r="L86" s="246"/>
      <c r="M86" s="249"/>
      <c r="N86" s="273"/>
      <c r="O86" s="273"/>
      <c r="P86" s="274">
        <f>SUM(P87:P118)</f>
        <v>0</v>
      </c>
      <c r="Q86" s="273"/>
      <c r="R86" s="274">
        <f>SUM(R87:R118)</f>
        <v>0</v>
      </c>
      <c r="S86" s="273"/>
      <c r="T86" s="251">
        <f>SUM(T87:T118)</f>
        <v>0</v>
      </c>
      <c r="AR86" s="54" t="s">
        <v>75</v>
      </c>
      <c r="AT86" s="252" t="s">
        <v>66</v>
      </c>
      <c r="AU86" s="252" t="s">
        <v>67</v>
      </c>
      <c r="AY86" s="54" t="s">
        <v>155</v>
      </c>
      <c r="BK86" s="253">
        <f>SUM(BK87:BK118)</f>
        <v>0</v>
      </c>
    </row>
    <row r="87" spans="2:65" s="204" customFormat="1" ht="21.75" customHeight="1" x14ac:dyDescent="0.2">
      <c r="B87" s="203"/>
      <c r="C87" s="57" t="s">
        <v>67</v>
      </c>
      <c r="D87" s="57" t="s">
        <v>157</v>
      </c>
      <c r="E87" s="58" t="s">
        <v>2678</v>
      </c>
      <c r="F87" s="59" t="s">
        <v>2679</v>
      </c>
      <c r="G87" s="60" t="s">
        <v>2275</v>
      </c>
      <c r="H87" s="61">
        <v>3</v>
      </c>
      <c r="I87" s="62"/>
      <c r="J87" s="61">
        <f>ROUND(I87*H87,2)</f>
        <v>0</v>
      </c>
      <c r="K87" s="59" t="s">
        <v>18</v>
      </c>
      <c r="L87" s="203"/>
      <c r="M87" s="255" t="s">
        <v>18</v>
      </c>
      <c r="N87" s="275" t="s">
        <v>38</v>
      </c>
      <c r="O87" s="276"/>
      <c r="P87" s="277">
        <f>O87*H87</f>
        <v>0</v>
      </c>
      <c r="Q87" s="277">
        <v>0</v>
      </c>
      <c r="R87" s="277">
        <f>Q87*H87</f>
        <v>0</v>
      </c>
      <c r="S87" s="277">
        <v>0</v>
      </c>
      <c r="T87" s="63">
        <f>S87*H87</f>
        <v>0</v>
      </c>
      <c r="AR87" s="258" t="s">
        <v>162</v>
      </c>
      <c r="AT87" s="258" t="s">
        <v>157</v>
      </c>
      <c r="AU87" s="258" t="s">
        <v>75</v>
      </c>
      <c r="AY87" s="200" t="s">
        <v>155</v>
      </c>
      <c r="BE87" s="259">
        <f>IF(N87="základní",J87,0)</f>
        <v>0</v>
      </c>
      <c r="BF87" s="259">
        <f>IF(N87="snížená",J87,0)</f>
        <v>0</v>
      </c>
      <c r="BG87" s="259">
        <f>IF(N87="zákl. přenesená",J87,0)</f>
        <v>0</v>
      </c>
      <c r="BH87" s="259">
        <f>IF(N87="sníž. přenesená",J87,0)</f>
        <v>0</v>
      </c>
      <c r="BI87" s="259">
        <f>IF(N87="nulová",J87,0)</f>
        <v>0</v>
      </c>
      <c r="BJ87" s="200" t="s">
        <v>75</v>
      </c>
      <c r="BK87" s="259">
        <f>ROUND(I87*H87,2)</f>
        <v>0</v>
      </c>
      <c r="BL87" s="200" t="s">
        <v>162</v>
      </c>
      <c r="BM87" s="258" t="s">
        <v>77</v>
      </c>
    </row>
    <row r="88" spans="2:65" s="204" customFormat="1" x14ac:dyDescent="0.2">
      <c r="B88" s="203"/>
      <c r="D88" s="64" t="s">
        <v>164</v>
      </c>
      <c r="F88" s="65" t="s">
        <v>2679</v>
      </c>
      <c r="I88" s="197"/>
      <c r="L88" s="203"/>
      <c r="M88" s="260"/>
      <c r="N88" s="276"/>
      <c r="O88" s="276"/>
      <c r="P88" s="276"/>
      <c r="Q88" s="276"/>
      <c r="R88" s="276"/>
      <c r="S88" s="276"/>
      <c r="T88" s="213"/>
      <c r="AT88" s="200" t="s">
        <v>164</v>
      </c>
      <c r="AU88" s="200" t="s">
        <v>75</v>
      </c>
    </row>
    <row r="89" spans="2:65" s="204" customFormat="1" ht="16.5" customHeight="1" x14ac:dyDescent="0.2">
      <c r="B89" s="203"/>
      <c r="C89" s="57" t="s">
        <v>67</v>
      </c>
      <c r="D89" s="57" t="s">
        <v>157</v>
      </c>
      <c r="E89" s="58" t="s">
        <v>2680</v>
      </c>
      <c r="F89" s="59" t="s">
        <v>2681</v>
      </c>
      <c r="G89" s="60" t="s">
        <v>2275</v>
      </c>
      <c r="H89" s="61">
        <v>3</v>
      </c>
      <c r="I89" s="62"/>
      <c r="J89" s="61">
        <f>ROUND(I89*H89,2)</f>
        <v>0</v>
      </c>
      <c r="K89" s="59" t="s">
        <v>18</v>
      </c>
      <c r="L89" s="203"/>
      <c r="M89" s="255" t="s">
        <v>18</v>
      </c>
      <c r="N89" s="275" t="s">
        <v>38</v>
      </c>
      <c r="O89" s="276"/>
      <c r="P89" s="277">
        <f>O89*H89</f>
        <v>0</v>
      </c>
      <c r="Q89" s="277">
        <v>0</v>
      </c>
      <c r="R89" s="277">
        <f>Q89*H89</f>
        <v>0</v>
      </c>
      <c r="S89" s="277">
        <v>0</v>
      </c>
      <c r="T89" s="63">
        <f>S89*H89</f>
        <v>0</v>
      </c>
      <c r="AR89" s="258" t="s">
        <v>162</v>
      </c>
      <c r="AT89" s="258" t="s">
        <v>157</v>
      </c>
      <c r="AU89" s="258" t="s">
        <v>75</v>
      </c>
      <c r="AY89" s="200" t="s">
        <v>155</v>
      </c>
      <c r="BE89" s="259">
        <f>IF(N89="základní",J89,0)</f>
        <v>0</v>
      </c>
      <c r="BF89" s="259">
        <f>IF(N89="snížená",J89,0)</f>
        <v>0</v>
      </c>
      <c r="BG89" s="259">
        <f>IF(N89="zákl. přenesená",J89,0)</f>
        <v>0</v>
      </c>
      <c r="BH89" s="259">
        <f>IF(N89="sníž. přenesená",J89,0)</f>
        <v>0</v>
      </c>
      <c r="BI89" s="259">
        <f>IF(N89="nulová",J89,0)</f>
        <v>0</v>
      </c>
      <c r="BJ89" s="200" t="s">
        <v>75</v>
      </c>
      <c r="BK89" s="259">
        <f>ROUND(I89*H89,2)</f>
        <v>0</v>
      </c>
      <c r="BL89" s="200" t="s">
        <v>162</v>
      </c>
      <c r="BM89" s="258" t="s">
        <v>162</v>
      </c>
    </row>
    <row r="90" spans="2:65" s="204" customFormat="1" x14ac:dyDescent="0.2">
      <c r="B90" s="203"/>
      <c r="D90" s="64" t="s">
        <v>164</v>
      </c>
      <c r="F90" s="65" t="s">
        <v>2681</v>
      </c>
      <c r="I90" s="197"/>
      <c r="L90" s="203"/>
      <c r="M90" s="260"/>
      <c r="N90" s="276"/>
      <c r="O90" s="276"/>
      <c r="P90" s="276"/>
      <c r="Q90" s="276"/>
      <c r="R90" s="276"/>
      <c r="S90" s="276"/>
      <c r="T90" s="213"/>
      <c r="AT90" s="200" t="s">
        <v>164</v>
      </c>
      <c r="AU90" s="200" t="s">
        <v>75</v>
      </c>
    </row>
    <row r="91" spans="2:65" s="204" customFormat="1" ht="24.2" customHeight="1" x14ac:dyDescent="0.2">
      <c r="B91" s="203"/>
      <c r="C91" s="57" t="s">
        <v>67</v>
      </c>
      <c r="D91" s="57" t="s">
        <v>157</v>
      </c>
      <c r="E91" s="58" t="s">
        <v>2682</v>
      </c>
      <c r="F91" s="59" t="s">
        <v>2683</v>
      </c>
      <c r="G91" s="60" t="s">
        <v>2275</v>
      </c>
      <c r="H91" s="61">
        <v>1</v>
      </c>
      <c r="I91" s="62"/>
      <c r="J91" s="61">
        <f>ROUND(I91*H91,2)</f>
        <v>0</v>
      </c>
      <c r="K91" s="59" t="s">
        <v>18</v>
      </c>
      <c r="L91" s="203"/>
      <c r="M91" s="255" t="s">
        <v>18</v>
      </c>
      <c r="N91" s="275" t="s">
        <v>38</v>
      </c>
      <c r="O91" s="276"/>
      <c r="P91" s="277">
        <f>O91*H91</f>
        <v>0</v>
      </c>
      <c r="Q91" s="277">
        <v>0</v>
      </c>
      <c r="R91" s="277">
        <f>Q91*H91</f>
        <v>0</v>
      </c>
      <c r="S91" s="277">
        <v>0</v>
      </c>
      <c r="T91" s="63">
        <f>S91*H91</f>
        <v>0</v>
      </c>
      <c r="AR91" s="258" t="s">
        <v>162</v>
      </c>
      <c r="AT91" s="258" t="s">
        <v>157</v>
      </c>
      <c r="AU91" s="258" t="s">
        <v>75</v>
      </c>
      <c r="AY91" s="200" t="s">
        <v>155</v>
      </c>
      <c r="BE91" s="259">
        <f>IF(N91="základní",J91,0)</f>
        <v>0</v>
      </c>
      <c r="BF91" s="259">
        <f>IF(N91="snížená",J91,0)</f>
        <v>0</v>
      </c>
      <c r="BG91" s="259">
        <f>IF(N91="zákl. přenesená",J91,0)</f>
        <v>0</v>
      </c>
      <c r="BH91" s="259">
        <f>IF(N91="sníž. přenesená",J91,0)</f>
        <v>0</v>
      </c>
      <c r="BI91" s="259">
        <f>IF(N91="nulová",J91,0)</f>
        <v>0</v>
      </c>
      <c r="BJ91" s="200" t="s">
        <v>75</v>
      </c>
      <c r="BK91" s="259">
        <f>ROUND(I91*H91,2)</f>
        <v>0</v>
      </c>
      <c r="BL91" s="200" t="s">
        <v>162</v>
      </c>
      <c r="BM91" s="258" t="s">
        <v>200</v>
      </c>
    </row>
    <row r="92" spans="2:65" s="204" customFormat="1" x14ac:dyDescent="0.2">
      <c r="B92" s="203"/>
      <c r="D92" s="64" t="s">
        <v>164</v>
      </c>
      <c r="F92" s="65" t="s">
        <v>2683</v>
      </c>
      <c r="I92" s="197"/>
      <c r="L92" s="203"/>
      <c r="M92" s="260"/>
      <c r="N92" s="276"/>
      <c r="O92" s="276"/>
      <c r="P92" s="276"/>
      <c r="Q92" s="276"/>
      <c r="R92" s="276"/>
      <c r="S92" s="276"/>
      <c r="T92" s="213"/>
      <c r="AT92" s="200" t="s">
        <v>164</v>
      </c>
      <c r="AU92" s="200" t="s">
        <v>75</v>
      </c>
    </row>
    <row r="93" spans="2:65" s="204" customFormat="1" ht="16.5" customHeight="1" x14ac:dyDescent="0.2">
      <c r="B93" s="203"/>
      <c r="C93" s="57" t="s">
        <v>67</v>
      </c>
      <c r="D93" s="57" t="s">
        <v>157</v>
      </c>
      <c r="E93" s="58" t="s">
        <v>2684</v>
      </c>
      <c r="F93" s="59" t="s">
        <v>2685</v>
      </c>
      <c r="G93" s="60" t="s">
        <v>2275</v>
      </c>
      <c r="H93" s="61">
        <v>2</v>
      </c>
      <c r="I93" s="62"/>
      <c r="J93" s="61">
        <f>ROUND(I93*H93,2)</f>
        <v>0</v>
      </c>
      <c r="K93" s="59" t="s">
        <v>18</v>
      </c>
      <c r="L93" s="203"/>
      <c r="M93" s="255" t="s">
        <v>18</v>
      </c>
      <c r="N93" s="275" t="s">
        <v>38</v>
      </c>
      <c r="O93" s="276"/>
      <c r="P93" s="277">
        <f>O93*H93</f>
        <v>0</v>
      </c>
      <c r="Q93" s="277">
        <v>0</v>
      </c>
      <c r="R93" s="277">
        <f>Q93*H93</f>
        <v>0</v>
      </c>
      <c r="S93" s="277">
        <v>0</v>
      </c>
      <c r="T93" s="63">
        <f>S93*H93</f>
        <v>0</v>
      </c>
      <c r="AR93" s="258" t="s">
        <v>162</v>
      </c>
      <c r="AT93" s="258" t="s">
        <v>157</v>
      </c>
      <c r="AU93" s="258" t="s">
        <v>75</v>
      </c>
      <c r="AY93" s="200" t="s">
        <v>155</v>
      </c>
      <c r="BE93" s="259">
        <f>IF(N93="základní",J93,0)</f>
        <v>0</v>
      </c>
      <c r="BF93" s="259">
        <f>IF(N93="snížená",J93,0)</f>
        <v>0</v>
      </c>
      <c r="BG93" s="259">
        <f>IF(N93="zákl. přenesená",J93,0)</f>
        <v>0</v>
      </c>
      <c r="BH93" s="259">
        <f>IF(N93="sníž. přenesená",J93,0)</f>
        <v>0</v>
      </c>
      <c r="BI93" s="259">
        <f>IF(N93="nulová",J93,0)</f>
        <v>0</v>
      </c>
      <c r="BJ93" s="200" t="s">
        <v>75</v>
      </c>
      <c r="BK93" s="259">
        <f>ROUND(I93*H93,2)</f>
        <v>0</v>
      </c>
      <c r="BL93" s="200" t="s">
        <v>162</v>
      </c>
      <c r="BM93" s="258" t="s">
        <v>215</v>
      </c>
    </row>
    <row r="94" spans="2:65" s="204" customFormat="1" x14ac:dyDescent="0.2">
      <c r="B94" s="203"/>
      <c r="D94" s="64" t="s">
        <v>164</v>
      </c>
      <c r="F94" s="65" t="s">
        <v>2685</v>
      </c>
      <c r="I94" s="197"/>
      <c r="L94" s="203"/>
      <c r="M94" s="260"/>
      <c r="N94" s="276"/>
      <c r="O94" s="276"/>
      <c r="P94" s="276"/>
      <c r="Q94" s="276"/>
      <c r="R94" s="276"/>
      <c r="S94" s="276"/>
      <c r="T94" s="213"/>
      <c r="AT94" s="200" t="s">
        <v>164</v>
      </c>
      <c r="AU94" s="200" t="s">
        <v>75</v>
      </c>
    </row>
    <row r="95" spans="2:65" s="204" customFormat="1" ht="21.75" customHeight="1" x14ac:dyDescent="0.2">
      <c r="B95" s="203"/>
      <c r="C95" s="57" t="s">
        <v>67</v>
      </c>
      <c r="D95" s="57" t="s">
        <v>157</v>
      </c>
      <c r="E95" s="58" t="s">
        <v>2686</v>
      </c>
      <c r="F95" s="59" t="s">
        <v>2687</v>
      </c>
      <c r="G95" s="60" t="s">
        <v>2275</v>
      </c>
      <c r="H95" s="61">
        <v>9</v>
      </c>
      <c r="I95" s="62"/>
      <c r="J95" s="61">
        <f>ROUND(I95*H95,2)</f>
        <v>0</v>
      </c>
      <c r="K95" s="59" t="s">
        <v>18</v>
      </c>
      <c r="L95" s="203"/>
      <c r="M95" s="255" t="s">
        <v>18</v>
      </c>
      <c r="N95" s="275" t="s">
        <v>38</v>
      </c>
      <c r="O95" s="276"/>
      <c r="P95" s="277">
        <f>O95*H95</f>
        <v>0</v>
      </c>
      <c r="Q95" s="277">
        <v>0</v>
      </c>
      <c r="R95" s="277">
        <f>Q95*H95</f>
        <v>0</v>
      </c>
      <c r="S95" s="277">
        <v>0</v>
      </c>
      <c r="T95" s="63">
        <f>S95*H95</f>
        <v>0</v>
      </c>
      <c r="AR95" s="258" t="s">
        <v>162</v>
      </c>
      <c r="AT95" s="258" t="s">
        <v>157</v>
      </c>
      <c r="AU95" s="258" t="s">
        <v>75</v>
      </c>
      <c r="AY95" s="200" t="s">
        <v>155</v>
      </c>
      <c r="BE95" s="259">
        <f>IF(N95="základní",J95,0)</f>
        <v>0</v>
      </c>
      <c r="BF95" s="259">
        <f>IF(N95="snížená",J95,0)</f>
        <v>0</v>
      </c>
      <c r="BG95" s="259">
        <f>IF(N95="zákl. přenesená",J95,0)</f>
        <v>0</v>
      </c>
      <c r="BH95" s="259">
        <f>IF(N95="sníž. přenesená",J95,0)</f>
        <v>0</v>
      </c>
      <c r="BI95" s="259">
        <f>IF(N95="nulová",J95,0)</f>
        <v>0</v>
      </c>
      <c r="BJ95" s="200" t="s">
        <v>75</v>
      </c>
      <c r="BK95" s="259">
        <f>ROUND(I95*H95,2)</f>
        <v>0</v>
      </c>
      <c r="BL95" s="200" t="s">
        <v>162</v>
      </c>
      <c r="BM95" s="258" t="s">
        <v>231</v>
      </c>
    </row>
    <row r="96" spans="2:65" s="204" customFormat="1" x14ac:dyDescent="0.2">
      <c r="B96" s="203"/>
      <c r="D96" s="64" t="s">
        <v>164</v>
      </c>
      <c r="F96" s="65" t="s">
        <v>2687</v>
      </c>
      <c r="I96" s="197"/>
      <c r="L96" s="203"/>
      <c r="M96" s="260"/>
      <c r="N96" s="276"/>
      <c r="O96" s="276"/>
      <c r="P96" s="276"/>
      <c r="Q96" s="276"/>
      <c r="R96" s="276"/>
      <c r="S96" s="276"/>
      <c r="T96" s="213"/>
      <c r="AT96" s="200" t="s">
        <v>164</v>
      </c>
      <c r="AU96" s="200" t="s">
        <v>75</v>
      </c>
    </row>
    <row r="97" spans="2:65" s="204" customFormat="1" ht="16.5" customHeight="1" x14ac:dyDescent="0.2">
      <c r="B97" s="203"/>
      <c r="C97" s="57" t="s">
        <v>67</v>
      </c>
      <c r="D97" s="57" t="s">
        <v>157</v>
      </c>
      <c r="E97" s="58" t="s">
        <v>2688</v>
      </c>
      <c r="F97" s="59" t="s">
        <v>2689</v>
      </c>
      <c r="G97" s="60" t="s">
        <v>257</v>
      </c>
      <c r="H97" s="61">
        <v>45</v>
      </c>
      <c r="I97" s="62"/>
      <c r="J97" s="61">
        <f>ROUND(I97*H97,2)</f>
        <v>0</v>
      </c>
      <c r="K97" s="59" t="s">
        <v>18</v>
      </c>
      <c r="L97" s="203"/>
      <c r="M97" s="255" t="s">
        <v>18</v>
      </c>
      <c r="N97" s="275" t="s">
        <v>38</v>
      </c>
      <c r="O97" s="276"/>
      <c r="P97" s="277">
        <f>O97*H97</f>
        <v>0</v>
      </c>
      <c r="Q97" s="277">
        <v>0</v>
      </c>
      <c r="R97" s="277">
        <f>Q97*H97</f>
        <v>0</v>
      </c>
      <c r="S97" s="277">
        <v>0</v>
      </c>
      <c r="T97" s="63">
        <f>S97*H97</f>
        <v>0</v>
      </c>
      <c r="AR97" s="258" t="s">
        <v>162</v>
      </c>
      <c r="AT97" s="258" t="s">
        <v>157</v>
      </c>
      <c r="AU97" s="258" t="s">
        <v>75</v>
      </c>
      <c r="AY97" s="200" t="s">
        <v>155</v>
      </c>
      <c r="BE97" s="259">
        <f>IF(N97="základní",J97,0)</f>
        <v>0</v>
      </c>
      <c r="BF97" s="259">
        <f>IF(N97="snížená",J97,0)</f>
        <v>0</v>
      </c>
      <c r="BG97" s="259">
        <f>IF(N97="zákl. přenesená",J97,0)</f>
        <v>0</v>
      </c>
      <c r="BH97" s="259">
        <f>IF(N97="sníž. přenesená",J97,0)</f>
        <v>0</v>
      </c>
      <c r="BI97" s="259">
        <f>IF(N97="nulová",J97,0)</f>
        <v>0</v>
      </c>
      <c r="BJ97" s="200" t="s">
        <v>75</v>
      </c>
      <c r="BK97" s="259">
        <f>ROUND(I97*H97,2)</f>
        <v>0</v>
      </c>
      <c r="BL97" s="200" t="s">
        <v>162</v>
      </c>
      <c r="BM97" s="258" t="s">
        <v>245</v>
      </c>
    </row>
    <row r="98" spans="2:65" s="204" customFormat="1" x14ac:dyDescent="0.2">
      <c r="B98" s="203"/>
      <c r="D98" s="64" t="s">
        <v>164</v>
      </c>
      <c r="F98" s="65" t="s">
        <v>2689</v>
      </c>
      <c r="I98" s="197"/>
      <c r="L98" s="203"/>
      <c r="M98" s="260"/>
      <c r="N98" s="276"/>
      <c r="O98" s="276"/>
      <c r="P98" s="276"/>
      <c r="Q98" s="276"/>
      <c r="R98" s="276"/>
      <c r="S98" s="276"/>
      <c r="T98" s="213"/>
      <c r="AT98" s="200" t="s">
        <v>164</v>
      </c>
      <c r="AU98" s="200" t="s">
        <v>75</v>
      </c>
    </row>
    <row r="99" spans="2:65" s="204" customFormat="1" ht="16.5" customHeight="1" x14ac:dyDescent="0.2">
      <c r="B99" s="203"/>
      <c r="C99" s="57" t="s">
        <v>67</v>
      </c>
      <c r="D99" s="57" t="s">
        <v>157</v>
      </c>
      <c r="E99" s="58" t="s">
        <v>2690</v>
      </c>
      <c r="F99" s="59" t="s">
        <v>2691</v>
      </c>
      <c r="G99" s="60" t="s">
        <v>257</v>
      </c>
      <c r="H99" s="61">
        <v>150</v>
      </c>
      <c r="I99" s="62"/>
      <c r="J99" s="61">
        <f>ROUND(I99*H99,2)</f>
        <v>0</v>
      </c>
      <c r="K99" s="59" t="s">
        <v>18</v>
      </c>
      <c r="L99" s="203"/>
      <c r="M99" s="255" t="s">
        <v>18</v>
      </c>
      <c r="N99" s="275" t="s">
        <v>38</v>
      </c>
      <c r="O99" s="276"/>
      <c r="P99" s="277">
        <f>O99*H99</f>
        <v>0</v>
      </c>
      <c r="Q99" s="277">
        <v>0</v>
      </c>
      <c r="R99" s="277">
        <f>Q99*H99</f>
        <v>0</v>
      </c>
      <c r="S99" s="277">
        <v>0</v>
      </c>
      <c r="T99" s="63">
        <f>S99*H99</f>
        <v>0</v>
      </c>
      <c r="AR99" s="258" t="s">
        <v>162</v>
      </c>
      <c r="AT99" s="258" t="s">
        <v>157</v>
      </c>
      <c r="AU99" s="258" t="s">
        <v>75</v>
      </c>
      <c r="AY99" s="200" t="s">
        <v>155</v>
      </c>
      <c r="BE99" s="259">
        <f>IF(N99="základní",J99,0)</f>
        <v>0</v>
      </c>
      <c r="BF99" s="259">
        <f>IF(N99="snížená",J99,0)</f>
        <v>0</v>
      </c>
      <c r="BG99" s="259">
        <f>IF(N99="zákl. přenesená",J99,0)</f>
        <v>0</v>
      </c>
      <c r="BH99" s="259">
        <f>IF(N99="sníž. přenesená",J99,0)</f>
        <v>0</v>
      </c>
      <c r="BI99" s="259">
        <f>IF(N99="nulová",J99,0)</f>
        <v>0</v>
      </c>
      <c r="BJ99" s="200" t="s">
        <v>75</v>
      </c>
      <c r="BK99" s="259">
        <f>ROUND(I99*H99,2)</f>
        <v>0</v>
      </c>
      <c r="BL99" s="200" t="s">
        <v>162</v>
      </c>
      <c r="BM99" s="258" t="s">
        <v>261</v>
      </c>
    </row>
    <row r="100" spans="2:65" s="204" customFormat="1" x14ac:dyDescent="0.2">
      <c r="B100" s="203"/>
      <c r="D100" s="64" t="s">
        <v>164</v>
      </c>
      <c r="F100" s="65" t="s">
        <v>2691</v>
      </c>
      <c r="I100" s="197"/>
      <c r="L100" s="203"/>
      <c r="M100" s="260"/>
      <c r="N100" s="276"/>
      <c r="O100" s="276"/>
      <c r="P100" s="276"/>
      <c r="Q100" s="276"/>
      <c r="R100" s="276"/>
      <c r="S100" s="276"/>
      <c r="T100" s="213"/>
      <c r="AT100" s="200" t="s">
        <v>164</v>
      </c>
      <c r="AU100" s="200" t="s">
        <v>75</v>
      </c>
    </row>
    <row r="101" spans="2:65" s="204" customFormat="1" ht="21.75" customHeight="1" x14ac:dyDescent="0.2">
      <c r="B101" s="203"/>
      <c r="C101" s="57" t="s">
        <v>67</v>
      </c>
      <c r="D101" s="57" t="s">
        <v>157</v>
      </c>
      <c r="E101" s="58" t="s">
        <v>2692</v>
      </c>
      <c r="F101" s="59" t="s">
        <v>2693</v>
      </c>
      <c r="G101" s="60" t="s">
        <v>257</v>
      </c>
      <c r="H101" s="61">
        <v>45</v>
      </c>
      <c r="I101" s="62"/>
      <c r="J101" s="61">
        <f>ROUND(I101*H101,2)</f>
        <v>0</v>
      </c>
      <c r="K101" s="59" t="s">
        <v>18</v>
      </c>
      <c r="L101" s="203"/>
      <c r="M101" s="255" t="s">
        <v>18</v>
      </c>
      <c r="N101" s="275" t="s">
        <v>38</v>
      </c>
      <c r="O101" s="276"/>
      <c r="P101" s="277">
        <f>O101*H101</f>
        <v>0</v>
      </c>
      <c r="Q101" s="277">
        <v>0</v>
      </c>
      <c r="R101" s="277">
        <f>Q101*H101</f>
        <v>0</v>
      </c>
      <c r="S101" s="277">
        <v>0</v>
      </c>
      <c r="T101" s="63">
        <f>S101*H101</f>
        <v>0</v>
      </c>
      <c r="AR101" s="258" t="s">
        <v>162</v>
      </c>
      <c r="AT101" s="258" t="s">
        <v>157</v>
      </c>
      <c r="AU101" s="258" t="s">
        <v>75</v>
      </c>
      <c r="AY101" s="200" t="s">
        <v>155</v>
      </c>
      <c r="BE101" s="259">
        <f>IF(N101="základní",J101,0)</f>
        <v>0</v>
      </c>
      <c r="BF101" s="259">
        <f>IF(N101="snížená",J101,0)</f>
        <v>0</v>
      </c>
      <c r="BG101" s="259">
        <f>IF(N101="zákl. přenesená",J101,0)</f>
        <v>0</v>
      </c>
      <c r="BH101" s="259">
        <f>IF(N101="sníž. přenesená",J101,0)</f>
        <v>0</v>
      </c>
      <c r="BI101" s="259">
        <f>IF(N101="nulová",J101,0)</f>
        <v>0</v>
      </c>
      <c r="BJ101" s="200" t="s">
        <v>75</v>
      </c>
      <c r="BK101" s="259">
        <f>ROUND(I101*H101,2)</f>
        <v>0</v>
      </c>
      <c r="BL101" s="200" t="s">
        <v>162</v>
      </c>
      <c r="BM101" s="258" t="s">
        <v>273</v>
      </c>
    </row>
    <row r="102" spans="2:65" s="204" customFormat="1" x14ac:dyDescent="0.2">
      <c r="B102" s="203"/>
      <c r="D102" s="64" t="s">
        <v>164</v>
      </c>
      <c r="F102" s="65" t="s">
        <v>2693</v>
      </c>
      <c r="I102" s="197"/>
      <c r="L102" s="203"/>
      <c r="M102" s="260"/>
      <c r="N102" s="276"/>
      <c r="O102" s="276"/>
      <c r="P102" s="276"/>
      <c r="Q102" s="276"/>
      <c r="R102" s="276"/>
      <c r="S102" s="276"/>
      <c r="T102" s="213"/>
      <c r="AT102" s="200" t="s">
        <v>164</v>
      </c>
      <c r="AU102" s="200" t="s">
        <v>75</v>
      </c>
    </row>
    <row r="103" spans="2:65" s="204" customFormat="1" ht="16.5" customHeight="1" x14ac:dyDescent="0.2">
      <c r="B103" s="203"/>
      <c r="C103" s="57" t="s">
        <v>67</v>
      </c>
      <c r="D103" s="57" t="s">
        <v>157</v>
      </c>
      <c r="E103" s="58" t="s">
        <v>2694</v>
      </c>
      <c r="F103" s="59" t="s">
        <v>2695</v>
      </c>
      <c r="G103" s="60" t="s">
        <v>276</v>
      </c>
      <c r="H103" s="61">
        <v>1</v>
      </c>
      <c r="I103" s="62"/>
      <c r="J103" s="61">
        <f>ROUND(I103*H103,2)</f>
        <v>0</v>
      </c>
      <c r="K103" s="59" t="s">
        <v>18</v>
      </c>
      <c r="L103" s="203"/>
      <c r="M103" s="255" t="s">
        <v>18</v>
      </c>
      <c r="N103" s="275" t="s">
        <v>38</v>
      </c>
      <c r="O103" s="276"/>
      <c r="P103" s="277">
        <f>O103*H103</f>
        <v>0</v>
      </c>
      <c r="Q103" s="277">
        <v>0</v>
      </c>
      <c r="R103" s="277">
        <f>Q103*H103</f>
        <v>0</v>
      </c>
      <c r="S103" s="277">
        <v>0</v>
      </c>
      <c r="T103" s="63">
        <f>S103*H103</f>
        <v>0</v>
      </c>
      <c r="AR103" s="258" t="s">
        <v>162</v>
      </c>
      <c r="AT103" s="258" t="s">
        <v>157</v>
      </c>
      <c r="AU103" s="258" t="s">
        <v>75</v>
      </c>
      <c r="AY103" s="200" t="s">
        <v>155</v>
      </c>
      <c r="BE103" s="259">
        <f>IF(N103="základní",J103,0)</f>
        <v>0</v>
      </c>
      <c r="BF103" s="259">
        <f>IF(N103="snížená",J103,0)</f>
        <v>0</v>
      </c>
      <c r="BG103" s="259">
        <f>IF(N103="zákl. přenesená",J103,0)</f>
        <v>0</v>
      </c>
      <c r="BH103" s="259">
        <f>IF(N103="sníž. přenesená",J103,0)</f>
        <v>0</v>
      </c>
      <c r="BI103" s="259">
        <f>IF(N103="nulová",J103,0)</f>
        <v>0</v>
      </c>
      <c r="BJ103" s="200" t="s">
        <v>75</v>
      </c>
      <c r="BK103" s="259">
        <f>ROUND(I103*H103,2)</f>
        <v>0</v>
      </c>
      <c r="BL103" s="200" t="s">
        <v>162</v>
      </c>
      <c r="BM103" s="258" t="s">
        <v>286</v>
      </c>
    </row>
    <row r="104" spans="2:65" s="204" customFormat="1" x14ac:dyDescent="0.2">
      <c r="B104" s="203"/>
      <c r="D104" s="64" t="s">
        <v>164</v>
      </c>
      <c r="F104" s="65" t="s">
        <v>2695</v>
      </c>
      <c r="I104" s="197"/>
      <c r="L104" s="203"/>
      <c r="M104" s="260"/>
      <c r="N104" s="276"/>
      <c r="O104" s="276"/>
      <c r="P104" s="276"/>
      <c r="Q104" s="276"/>
      <c r="R104" s="276"/>
      <c r="S104" s="276"/>
      <c r="T104" s="213"/>
      <c r="AT104" s="200" t="s">
        <v>164</v>
      </c>
      <c r="AU104" s="200" t="s">
        <v>75</v>
      </c>
    </row>
    <row r="105" spans="2:65" s="204" customFormat="1" ht="16.5" customHeight="1" x14ac:dyDescent="0.2">
      <c r="B105" s="203"/>
      <c r="C105" s="57" t="s">
        <v>67</v>
      </c>
      <c r="D105" s="57" t="s">
        <v>157</v>
      </c>
      <c r="E105" s="58" t="s">
        <v>2696</v>
      </c>
      <c r="F105" s="59" t="s">
        <v>2697</v>
      </c>
      <c r="G105" s="60" t="s">
        <v>276</v>
      </c>
      <c r="H105" s="61">
        <v>1</v>
      </c>
      <c r="I105" s="62"/>
      <c r="J105" s="61">
        <f>ROUND(I105*H105,2)</f>
        <v>0</v>
      </c>
      <c r="K105" s="59" t="s">
        <v>18</v>
      </c>
      <c r="L105" s="203"/>
      <c r="M105" s="255" t="s">
        <v>18</v>
      </c>
      <c r="N105" s="275" t="s">
        <v>38</v>
      </c>
      <c r="O105" s="276"/>
      <c r="P105" s="277">
        <f>O105*H105</f>
        <v>0</v>
      </c>
      <c r="Q105" s="277">
        <v>0</v>
      </c>
      <c r="R105" s="277">
        <f>Q105*H105</f>
        <v>0</v>
      </c>
      <c r="S105" s="277">
        <v>0</v>
      </c>
      <c r="T105" s="63">
        <f>S105*H105</f>
        <v>0</v>
      </c>
      <c r="AR105" s="258" t="s">
        <v>162</v>
      </c>
      <c r="AT105" s="258" t="s">
        <v>157</v>
      </c>
      <c r="AU105" s="258" t="s">
        <v>75</v>
      </c>
      <c r="AY105" s="200" t="s">
        <v>155</v>
      </c>
      <c r="BE105" s="259">
        <f>IF(N105="základní",J105,0)</f>
        <v>0</v>
      </c>
      <c r="BF105" s="259">
        <f>IF(N105="snížená",J105,0)</f>
        <v>0</v>
      </c>
      <c r="BG105" s="259">
        <f>IF(N105="zákl. přenesená",J105,0)</f>
        <v>0</v>
      </c>
      <c r="BH105" s="259">
        <f>IF(N105="sníž. přenesená",J105,0)</f>
        <v>0</v>
      </c>
      <c r="BI105" s="259">
        <f>IF(N105="nulová",J105,0)</f>
        <v>0</v>
      </c>
      <c r="BJ105" s="200" t="s">
        <v>75</v>
      </c>
      <c r="BK105" s="259">
        <f>ROUND(I105*H105,2)</f>
        <v>0</v>
      </c>
      <c r="BL105" s="200" t="s">
        <v>162</v>
      </c>
      <c r="BM105" s="258" t="s">
        <v>307</v>
      </c>
    </row>
    <row r="106" spans="2:65" s="204" customFormat="1" x14ac:dyDescent="0.2">
      <c r="B106" s="203"/>
      <c r="D106" s="64" t="s">
        <v>164</v>
      </c>
      <c r="F106" s="65" t="s">
        <v>2697</v>
      </c>
      <c r="I106" s="197"/>
      <c r="L106" s="203"/>
      <c r="M106" s="260"/>
      <c r="N106" s="276"/>
      <c r="O106" s="276"/>
      <c r="P106" s="276"/>
      <c r="Q106" s="276"/>
      <c r="R106" s="276"/>
      <c r="S106" s="276"/>
      <c r="T106" s="213"/>
      <c r="AT106" s="200" t="s">
        <v>164</v>
      </c>
      <c r="AU106" s="200" t="s">
        <v>75</v>
      </c>
    </row>
    <row r="107" spans="2:65" s="204" customFormat="1" ht="16.5" customHeight="1" x14ac:dyDescent="0.2">
      <c r="B107" s="203"/>
      <c r="C107" s="57" t="s">
        <v>67</v>
      </c>
      <c r="D107" s="57" t="s">
        <v>157</v>
      </c>
      <c r="E107" s="58" t="s">
        <v>2698</v>
      </c>
      <c r="F107" s="59" t="s">
        <v>2699</v>
      </c>
      <c r="G107" s="60" t="s">
        <v>276</v>
      </c>
      <c r="H107" s="61">
        <v>1</v>
      </c>
      <c r="I107" s="62"/>
      <c r="J107" s="61">
        <f>ROUND(I107*H107,2)</f>
        <v>0</v>
      </c>
      <c r="K107" s="59" t="s">
        <v>18</v>
      </c>
      <c r="L107" s="203"/>
      <c r="M107" s="255" t="s">
        <v>18</v>
      </c>
      <c r="N107" s="275" t="s">
        <v>38</v>
      </c>
      <c r="O107" s="276"/>
      <c r="P107" s="277">
        <f>O107*H107</f>
        <v>0</v>
      </c>
      <c r="Q107" s="277">
        <v>0</v>
      </c>
      <c r="R107" s="277">
        <f>Q107*H107</f>
        <v>0</v>
      </c>
      <c r="S107" s="277">
        <v>0</v>
      </c>
      <c r="T107" s="63">
        <f>S107*H107</f>
        <v>0</v>
      </c>
      <c r="AR107" s="258" t="s">
        <v>162</v>
      </c>
      <c r="AT107" s="258" t="s">
        <v>157</v>
      </c>
      <c r="AU107" s="258" t="s">
        <v>75</v>
      </c>
      <c r="AY107" s="200" t="s">
        <v>155</v>
      </c>
      <c r="BE107" s="259">
        <f>IF(N107="základní",J107,0)</f>
        <v>0</v>
      </c>
      <c r="BF107" s="259">
        <f>IF(N107="snížená",J107,0)</f>
        <v>0</v>
      </c>
      <c r="BG107" s="259">
        <f>IF(N107="zákl. přenesená",J107,0)</f>
        <v>0</v>
      </c>
      <c r="BH107" s="259">
        <f>IF(N107="sníž. přenesená",J107,0)</f>
        <v>0</v>
      </c>
      <c r="BI107" s="259">
        <f>IF(N107="nulová",J107,0)</f>
        <v>0</v>
      </c>
      <c r="BJ107" s="200" t="s">
        <v>75</v>
      </c>
      <c r="BK107" s="259">
        <f>ROUND(I107*H107,2)</f>
        <v>0</v>
      </c>
      <c r="BL107" s="200" t="s">
        <v>162</v>
      </c>
      <c r="BM107" s="258" t="s">
        <v>319</v>
      </c>
    </row>
    <row r="108" spans="2:65" s="204" customFormat="1" x14ac:dyDescent="0.2">
      <c r="B108" s="203"/>
      <c r="D108" s="64" t="s">
        <v>164</v>
      </c>
      <c r="F108" s="65" t="s">
        <v>2699</v>
      </c>
      <c r="I108" s="197"/>
      <c r="L108" s="203"/>
      <c r="M108" s="260"/>
      <c r="N108" s="276"/>
      <c r="O108" s="276"/>
      <c r="P108" s="276"/>
      <c r="Q108" s="276"/>
      <c r="R108" s="276"/>
      <c r="S108" s="276"/>
      <c r="T108" s="213"/>
      <c r="AT108" s="200" t="s">
        <v>164</v>
      </c>
      <c r="AU108" s="200" t="s">
        <v>75</v>
      </c>
    </row>
    <row r="109" spans="2:65" s="204" customFormat="1" ht="16.5" customHeight="1" x14ac:dyDescent="0.2">
      <c r="B109" s="203"/>
      <c r="C109" s="57" t="s">
        <v>67</v>
      </c>
      <c r="D109" s="57" t="s">
        <v>157</v>
      </c>
      <c r="E109" s="58" t="s">
        <v>2700</v>
      </c>
      <c r="F109" s="59" t="s">
        <v>2701</v>
      </c>
      <c r="G109" s="60" t="s">
        <v>276</v>
      </c>
      <c r="H109" s="61">
        <v>1</v>
      </c>
      <c r="I109" s="62"/>
      <c r="J109" s="61">
        <f>ROUND(I109*H109,2)</f>
        <v>0</v>
      </c>
      <c r="K109" s="59" t="s">
        <v>18</v>
      </c>
      <c r="L109" s="203"/>
      <c r="M109" s="255" t="s">
        <v>18</v>
      </c>
      <c r="N109" s="275" t="s">
        <v>38</v>
      </c>
      <c r="O109" s="276"/>
      <c r="P109" s="277">
        <f>O109*H109</f>
        <v>0</v>
      </c>
      <c r="Q109" s="277">
        <v>0</v>
      </c>
      <c r="R109" s="277">
        <f>Q109*H109</f>
        <v>0</v>
      </c>
      <c r="S109" s="277">
        <v>0</v>
      </c>
      <c r="T109" s="63">
        <f>S109*H109</f>
        <v>0</v>
      </c>
      <c r="AR109" s="258" t="s">
        <v>162</v>
      </c>
      <c r="AT109" s="258" t="s">
        <v>157</v>
      </c>
      <c r="AU109" s="258" t="s">
        <v>75</v>
      </c>
      <c r="AY109" s="200" t="s">
        <v>155</v>
      </c>
      <c r="BE109" s="259">
        <f>IF(N109="základní",J109,0)</f>
        <v>0</v>
      </c>
      <c r="BF109" s="259">
        <f>IF(N109="snížená",J109,0)</f>
        <v>0</v>
      </c>
      <c r="BG109" s="259">
        <f>IF(N109="zákl. přenesená",J109,0)</f>
        <v>0</v>
      </c>
      <c r="BH109" s="259">
        <f>IF(N109="sníž. přenesená",J109,0)</f>
        <v>0</v>
      </c>
      <c r="BI109" s="259">
        <f>IF(N109="nulová",J109,0)</f>
        <v>0</v>
      </c>
      <c r="BJ109" s="200" t="s">
        <v>75</v>
      </c>
      <c r="BK109" s="259">
        <f>ROUND(I109*H109,2)</f>
        <v>0</v>
      </c>
      <c r="BL109" s="200" t="s">
        <v>162</v>
      </c>
      <c r="BM109" s="258" t="s">
        <v>335</v>
      </c>
    </row>
    <row r="110" spans="2:65" s="204" customFormat="1" x14ac:dyDescent="0.2">
      <c r="B110" s="203"/>
      <c r="D110" s="64" t="s">
        <v>164</v>
      </c>
      <c r="F110" s="65" t="s">
        <v>2701</v>
      </c>
      <c r="I110" s="197"/>
      <c r="L110" s="203"/>
      <c r="M110" s="260"/>
      <c r="N110" s="276"/>
      <c r="O110" s="276"/>
      <c r="P110" s="276"/>
      <c r="Q110" s="276"/>
      <c r="R110" s="276"/>
      <c r="S110" s="276"/>
      <c r="T110" s="213"/>
      <c r="AT110" s="200" t="s">
        <v>164</v>
      </c>
      <c r="AU110" s="200" t="s">
        <v>75</v>
      </c>
    </row>
    <row r="111" spans="2:65" s="204" customFormat="1" ht="16.5" customHeight="1" x14ac:dyDescent="0.2">
      <c r="B111" s="203"/>
      <c r="C111" s="57" t="s">
        <v>67</v>
      </c>
      <c r="D111" s="57" t="s">
        <v>157</v>
      </c>
      <c r="E111" s="58" t="s">
        <v>2702</v>
      </c>
      <c r="F111" s="59" t="s">
        <v>2703</v>
      </c>
      <c r="G111" s="60" t="s">
        <v>276</v>
      </c>
      <c r="H111" s="61">
        <v>1</v>
      </c>
      <c r="I111" s="62"/>
      <c r="J111" s="61">
        <f>ROUND(I111*H111,2)</f>
        <v>0</v>
      </c>
      <c r="K111" s="59" t="s">
        <v>18</v>
      </c>
      <c r="L111" s="203"/>
      <c r="M111" s="255" t="s">
        <v>18</v>
      </c>
      <c r="N111" s="275" t="s">
        <v>38</v>
      </c>
      <c r="O111" s="276"/>
      <c r="P111" s="277">
        <f>O111*H111</f>
        <v>0</v>
      </c>
      <c r="Q111" s="277">
        <v>0</v>
      </c>
      <c r="R111" s="277">
        <f>Q111*H111</f>
        <v>0</v>
      </c>
      <c r="S111" s="277">
        <v>0</v>
      </c>
      <c r="T111" s="63">
        <f>S111*H111</f>
        <v>0</v>
      </c>
      <c r="AR111" s="258" t="s">
        <v>162</v>
      </c>
      <c r="AT111" s="258" t="s">
        <v>157</v>
      </c>
      <c r="AU111" s="258" t="s">
        <v>75</v>
      </c>
      <c r="AY111" s="200" t="s">
        <v>155</v>
      </c>
      <c r="BE111" s="259">
        <f>IF(N111="základní",J111,0)</f>
        <v>0</v>
      </c>
      <c r="BF111" s="259">
        <f>IF(N111="snížená",J111,0)</f>
        <v>0</v>
      </c>
      <c r="BG111" s="259">
        <f>IF(N111="zákl. přenesená",J111,0)</f>
        <v>0</v>
      </c>
      <c r="BH111" s="259">
        <f>IF(N111="sníž. přenesená",J111,0)</f>
        <v>0</v>
      </c>
      <c r="BI111" s="259">
        <f>IF(N111="nulová",J111,0)</f>
        <v>0</v>
      </c>
      <c r="BJ111" s="200" t="s">
        <v>75</v>
      </c>
      <c r="BK111" s="259">
        <f>ROUND(I111*H111,2)</f>
        <v>0</v>
      </c>
      <c r="BL111" s="200" t="s">
        <v>162</v>
      </c>
      <c r="BM111" s="258" t="s">
        <v>356</v>
      </c>
    </row>
    <row r="112" spans="2:65" s="204" customFormat="1" x14ac:dyDescent="0.2">
      <c r="B112" s="203"/>
      <c r="D112" s="64" t="s">
        <v>164</v>
      </c>
      <c r="F112" s="65" t="s">
        <v>2703</v>
      </c>
      <c r="I112" s="197"/>
      <c r="L112" s="203"/>
      <c r="M112" s="260"/>
      <c r="N112" s="276"/>
      <c r="O112" s="276"/>
      <c r="P112" s="276"/>
      <c r="Q112" s="276"/>
      <c r="R112" s="276"/>
      <c r="S112" s="276"/>
      <c r="T112" s="213"/>
      <c r="AT112" s="200" t="s">
        <v>164</v>
      </c>
      <c r="AU112" s="200" t="s">
        <v>75</v>
      </c>
    </row>
    <row r="113" spans="2:65" s="204" customFormat="1" ht="16.5" customHeight="1" x14ac:dyDescent="0.2">
      <c r="B113" s="203"/>
      <c r="C113" s="57" t="s">
        <v>67</v>
      </c>
      <c r="D113" s="57" t="s">
        <v>157</v>
      </c>
      <c r="E113" s="58" t="s">
        <v>2704</v>
      </c>
      <c r="F113" s="59" t="s">
        <v>2705</v>
      </c>
      <c r="G113" s="60" t="s">
        <v>276</v>
      </c>
      <c r="H113" s="61">
        <v>1</v>
      </c>
      <c r="I113" s="62"/>
      <c r="J113" s="61">
        <f>ROUND(I113*H113,2)</f>
        <v>0</v>
      </c>
      <c r="K113" s="59" t="s">
        <v>18</v>
      </c>
      <c r="L113" s="203"/>
      <c r="M113" s="255" t="s">
        <v>18</v>
      </c>
      <c r="N113" s="275" t="s">
        <v>38</v>
      </c>
      <c r="O113" s="276"/>
      <c r="P113" s="277">
        <f>O113*H113</f>
        <v>0</v>
      </c>
      <c r="Q113" s="277">
        <v>0</v>
      </c>
      <c r="R113" s="277">
        <f>Q113*H113</f>
        <v>0</v>
      </c>
      <c r="S113" s="277">
        <v>0</v>
      </c>
      <c r="T113" s="63">
        <f>S113*H113</f>
        <v>0</v>
      </c>
      <c r="AR113" s="258" t="s">
        <v>162</v>
      </c>
      <c r="AT113" s="258" t="s">
        <v>157</v>
      </c>
      <c r="AU113" s="258" t="s">
        <v>75</v>
      </c>
      <c r="AY113" s="200" t="s">
        <v>155</v>
      </c>
      <c r="BE113" s="259">
        <f>IF(N113="základní",J113,0)</f>
        <v>0</v>
      </c>
      <c r="BF113" s="259">
        <f>IF(N113="snížená",J113,0)</f>
        <v>0</v>
      </c>
      <c r="BG113" s="259">
        <f>IF(N113="zákl. přenesená",J113,0)</f>
        <v>0</v>
      </c>
      <c r="BH113" s="259">
        <f>IF(N113="sníž. přenesená",J113,0)</f>
        <v>0</v>
      </c>
      <c r="BI113" s="259">
        <f>IF(N113="nulová",J113,0)</f>
        <v>0</v>
      </c>
      <c r="BJ113" s="200" t="s">
        <v>75</v>
      </c>
      <c r="BK113" s="259">
        <f>ROUND(I113*H113,2)</f>
        <v>0</v>
      </c>
      <c r="BL113" s="200" t="s">
        <v>162</v>
      </c>
      <c r="BM113" s="258" t="s">
        <v>377</v>
      </c>
    </row>
    <row r="114" spans="2:65" s="204" customFormat="1" x14ac:dyDescent="0.2">
      <c r="B114" s="203"/>
      <c r="D114" s="64" t="s">
        <v>164</v>
      </c>
      <c r="F114" s="65" t="s">
        <v>2705</v>
      </c>
      <c r="I114" s="197"/>
      <c r="L114" s="203"/>
      <c r="M114" s="260"/>
      <c r="N114" s="276"/>
      <c r="O114" s="276"/>
      <c r="P114" s="276"/>
      <c r="Q114" s="276"/>
      <c r="R114" s="276"/>
      <c r="S114" s="276"/>
      <c r="T114" s="213"/>
      <c r="AT114" s="200" t="s">
        <v>164</v>
      </c>
      <c r="AU114" s="200" t="s">
        <v>75</v>
      </c>
    </row>
    <row r="115" spans="2:65" s="204" customFormat="1" ht="16.5" customHeight="1" x14ac:dyDescent="0.2">
      <c r="B115" s="203"/>
      <c r="C115" s="57" t="s">
        <v>67</v>
      </c>
      <c r="D115" s="57" t="s">
        <v>157</v>
      </c>
      <c r="E115" s="58" t="s">
        <v>2706</v>
      </c>
      <c r="F115" s="59" t="s">
        <v>2707</v>
      </c>
      <c r="G115" s="60" t="s">
        <v>276</v>
      </c>
      <c r="H115" s="61">
        <v>1</v>
      </c>
      <c r="I115" s="62"/>
      <c r="J115" s="61">
        <f>ROUND(I115*H115,2)</f>
        <v>0</v>
      </c>
      <c r="K115" s="59" t="s">
        <v>18</v>
      </c>
      <c r="L115" s="203"/>
      <c r="M115" s="255" t="s">
        <v>18</v>
      </c>
      <c r="N115" s="275" t="s">
        <v>38</v>
      </c>
      <c r="O115" s="276"/>
      <c r="P115" s="277">
        <f>O115*H115</f>
        <v>0</v>
      </c>
      <c r="Q115" s="277">
        <v>0</v>
      </c>
      <c r="R115" s="277">
        <f>Q115*H115</f>
        <v>0</v>
      </c>
      <c r="S115" s="277">
        <v>0</v>
      </c>
      <c r="T115" s="63">
        <f>S115*H115</f>
        <v>0</v>
      </c>
      <c r="AR115" s="258" t="s">
        <v>162</v>
      </c>
      <c r="AT115" s="258" t="s">
        <v>157</v>
      </c>
      <c r="AU115" s="258" t="s">
        <v>75</v>
      </c>
      <c r="AY115" s="200" t="s">
        <v>155</v>
      </c>
      <c r="BE115" s="259">
        <f>IF(N115="základní",J115,0)</f>
        <v>0</v>
      </c>
      <c r="BF115" s="259">
        <f>IF(N115="snížená",J115,0)</f>
        <v>0</v>
      </c>
      <c r="BG115" s="259">
        <f>IF(N115="zákl. přenesená",J115,0)</f>
        <v>0</v>
      </c>
      <c r="BH115" s="259">
        <f>IF(N115="sníž. přenesená",J115,0)</f>
        <v>0</v>
      </c>
      <c r="BI115" s="259">
        <f>IF(N115="nulová",J115,0)</f>
        <v>0</v>
      </c>
      <c r="BJ115" s="200" t="s">
        <v>75</v>
      </c>
      <c r="BK115" s="259">
        <f>ROUND(I115*H115,2)</f>
        <v>0</v>
      </c>
      <c r="BL115" s="200" t="s">
        <v>162</v>
      </c>
      <c r="BM115" s="258" t="s">
        <v>393</v>
      </c>
    </row>
    <row r="116" spans="2:65" s="204" customFormat="1" x14ac:dyDescent="0.2">
      <c r="B116" s="203"/>
      <c r="D116" s="64" t="s">
        <v>164</v>
      </c>
      <c r="F116" s="65" t="s">
        <v>2707</v>
      </c>
      <c r="I116" s="197"/>
      <c r="L116" s="203"/>
      <c r="M116" s="260"/>
      <c r="N116" s="276"/>
      <c r="O116" s="276"/>
      <c r="P116" s="276"/>
      <c r="Q116" s="276"/>
      <c r="R116" s="276"/>
      <c r="S116" s="276"/>
      <c r="T116" s="213"/>
      <c r="AT116" s="200" t="s">
        <v>164</v>
      </c>
      <c r="AU116" s="200" t="s">
        <v>75</v>
      </c>
    </row>
    <row r="117" spans="2:65" s="204" customFormat="1" ht="16.5" customHeight="1" x14ac:dyDescent="0.2">
      <c r="B117" s="203"/>
      <c r="C117" s="57" t="s">
        <v>67</v>
      </c>
      <c r="D117" s="57" t="s">
        <v>157</v>
      </c>
      <c r="E117" s="58" t="s">
        <v>2708</v>
      </c>
      <c r="F117" s="59" t="s">
        <v>2709</v>
      </c>
      <c r="G117" s="60" t="s">
        <v>276</v>
      </c>
      <c r="H117" s="61">
        <v>1</v>
      </c>
      <c r="I117" s="62"/>
      <c r="J117" s="61">
        <f>ROUND(I117*H117,2)</f>
        <v>0</v>
      </c>
      <c r="K117" s="59" t="s">
        <v>18</v>
      </c>
      <c r="L117" s="203"/>
      <c r="M117" s="255" t="s">
        <v>18</v>
      </c>
      <c r="N117" s="275" t="s">
        <v>38</v>
      </c>
      <c r="O117" s="276"/>
      <c r="P117" s="277">
        <f>O117*H117</f>
        <v>0</v>
      </c>
      <c r="Q117" s="277">
        <v>0</v>
      </c>
      <c r="R117" s="277">
        <f>Q117*H117</f>
        <v>0</v>
      </c>
      <c r="S117" s="277">
        <v>0</v>
      </c>
      <c r="T117" s="63">
        <f>S117*H117</f>
        <v>0</v>
      </c>
      <c r="AR117" s="258" t="s">
        <v>162</v>
      </c>
      <c r="AT117" s="258" t="s">
        <v>157</v>
      </c>
      <c r="AU117" s="258" t="s">
        <v>75</v>
      </c>
      <c r="AY117" s="200" t="s">
        <v>155</v>
      </c>
      <c r="BE117" s="259">
        <f>IF(N117="základní",J117,0)</f>
        <v>0</v>
      </c>
      <c r="BF117" s="259">
        <f>IF(N117="snížená",J117,0)</f>
        <v>0</v>
      </c>
      <c r="BG117" s="259">
        <f>IF(N117="zákl. přenesená",J117,0)</f>
        <v>0</v>
      </c>
      <c r="BH117" s="259">
        <f>IF(N117="sníž. přenesená",J117,0)</f>
        <v>0</v>
      </c>
      <c r="BI117" s="259">
        <f>IF(N117="nulová",J117,0)</f>
        <v>0</v>
      </c>
      <c r="BJ117" s="200" t="s">
        <v>75</v>
      </c>
      <c r="BK117" s="259">
        <f>ROUND(I117*H117,2)</f>
        <v>0</v>
      </c>
      <c r="BL117" s="200" t="s">
        <v>162</v>
      </c>
      <c r="BM117" s="258" t="s">
        <v>413</v>
      </c>
    </row>
    <row r="118" spans="2:65" s="204" customFormat="1" x14ac:dyDescent="0.2">
      <c r="B118" s="203"/>
      <c r="D118" s="64" t="s">
        <v>164</v>
      </c>
      <c r="F118" s="65" t="s">
        <v>2709</v>
      </c>
      <c r="I118" s="197"/>
      <c r="L118" s="203"/>
      <c r="M118" s="260"/>
      <c r="N118" s="276"/>
      <c r="O118" s="276"/>
      <c r="P118" s="276"/>
      <c r="Q118" s="276"/>
      <c r="R118" s="276"/>
      <c r="S118" s="276"/>
      <c r="T118" s="213"/>
      <c r="AT118" s="200" t="s">
        <v>164</v>
      </c>
      <c r="AU118" s="200" t="s">
        <v>75</v>
      </c>
    </row>
    <row r="119" spans="2:65" s="247" customFormat="1" ht="25.9" customHeight="1" x14ac:dyDescent="0.2">
      <c r="B119" s="246"/>
      <c r="D119" s="54" t="s">
        <v>66</v>
      </c>
      <c r="E119" s="55" t="s">
        <v>2710</v>
      </c>
      <c r="F119" s="55" t="s">
        <v>2711</v>
      </c>
      <c r="I119" s="196"/>
      <c r="J119" s="248">
        <f>BK119</f>
        <v>0</v>
      </c>
      <c r="L119" s="246"/>
      <c r="M119" s="249"/>
      <c r="N119" s="273"/>
      <c r="O119" s="273"/>
      <c r="P119" s="274">
        <f>SUM(P120:P172)</f>
        <v>0</v>
      </c>
      <c r="Q119" s="273"/>
      <c r="R119" s="274">
        <f>SUM(R120:R172)</f>
        <v>0</v>
      </c>
      <c r="S119" s="273"/>
      <c r="T119" s="251">
        <f>SUM(T120:T172)</f>
        <v>0</v>
      </c>
      <c r="AR119" s="54" t="s">
        <v>75</v>
      </c>
      <c r="AT119" s="252" t="s">
        <v>66</v>
      </c>
      <c r="AU119" s="252" t="s">
        <v>67</v>
      </c>
      <c r="AY119" s="54" t="s">
        <v>155</v>
      </c>
      <c r="BK119" s="253">
        <f>SUM(BK120:BK172)</f>
        <v>0</v>
      </c>
    </row>
    <row r="120" spans="2:65" s="204" customFormat="1" ht="24.2" customHeight="1" x14ac:dyDescent="0.2">
      <c r="B120" s="203"/>
      <c r="C120" s="57" t="s">
        <v>67</v>
      </c>
      <c r="D120" s="57" t="s">
        <v>157</v>
      </c>
      <c r="E120" s="58" t="s">
        <v>2712</v>
      </c>
      <c r="F120" s="59" t="s">
        <v>2713</v>
      </c>
      <c r="G120" s="60" t="s">
        <v>2275</v>
      </c>
      <c r="H120" s="61">
        <v>1</v>
      </c>
      <c r="I120" s="62"/>
      <c r="J120" s="61">
        <f>ROUND(I120*H120,2)</f>
        <v>0</v>
      </c>
      <c r="K120" s="59" t="s">
        <v>18</v>
      </c>
      <c r="L120" s="203"/>
      <c r="M120" s="255" t="s">
        <v>18</v>
      </c>
      <c r="N120" s="275" t="s">
        <v>38</v>
      </c>
      <c r="O120" s="276"/>
      <c r="P120" s="277">
        <f>O120*H120</f>
        <v>0</v>
      </c>
      <c r="Q120" s="277">
        <v>0</v>
      </c>
      <c r="R120" s="277">
        <f>Q120*H120</f>
        <v>0</v>
      </c>
      <c r="S120" s="277">
        <v>0</v>
      </c>
      <c r="T120" s="63">
        <f>S120*H120</f>
        <v>0</v>
      </c>
      <c r="AR120" s="258" t="s">
        <v>162</v>
      </c>
      <c r="AT120" s="258" t="s">
        <v>157</v>
      </c>
      <c r="AU120" s="258" t="s">
        <v>75</v>
      </c>
      <c r="AY120" s="200" t="s">
        <v>155</v>
      </c>
      <c r="BE120" s="259">
        <f>IF(N120="základní",J120,0)</f>
        <v>0</v>
      </c>
      <c r="BF120" s="259">
        <f>IF(N120="snížená",J120,0)</f>
        <v>0</v>
      </c>
      <c r="BG120" s="259">
        <f>IF(N120="zákl. přenesená",J120,0)</f>
        <v>0</v>
      </c>
      <c r="BH120" s="259">
        <f>IF(N120="sníž. přenesená",J120,0)</f>
        <v>0</v>
      </c>
      <c r="BI120" s="259">
        <f>IF(N120="nulová",J120,0)</f>
        <v>0</v>
      </c>
      <c r="BJ120" s="200" t="s">
        <v>75</v>
      </c>
      <c r="BK120" s="259">
        <f>ROUND(I120*H120,2)</f>
        <v>0</v>
      </c>
      <c r="BL120" s="200" t="s">
        <v>162</v>
      </c>
      <c r="BM120" s="258" t="s">
        <v>431</v>
      </c>
    </row>
    <row r="121" spans="2:65" s="204" customFormat="1" ht="19.5" x14ac:dyDescent="0.2">
      <c r="B121" s="203"/>
      <c r="D121" s="64" t="s">
        <v>164</v>
      </c>
      <c r="F121" s="65" t="s">
        <v>2713</v>
      </c>
      <c r="I121" s="197"/>
      <c r="L121" s="203"/>
      <c r="M121" s="260"/>
      <c r="N121" s="276"/>
      <c r="O121" s="276"/>
      <c r="P121" s="276"/>
      <c r="Q121" s="276"/>
      <c r="R121" s="276"/>
      <c r="S121" s="276"/>
      <c r="T121" s="213"/>
      <c r="AT121" s="200" t="s">
        <v>164</v>
      </c>
      <c r="AU121" s="200" t="s">
        <v>75</v>
      </c>
    </row>
    <row r="122" spans="2:65" s="204" customFormat="1" ht="16.5" customHeight="1" x14ac:dyDescent="0.2">
      <c r="B122" s="203"/>
      <c r="C122" s="57" t="s">
        <v>75</v>
      </c>
      <c r="D122" s="57" t="s">
        <v>157</v>
      </c>
      <c r="E122" s="58" t="s">
        <v>2714</v>
      </c>
      <c r="F122" s="59" t="s">
        <v>2715</v>
      </c>
      <c r="G122" s="60" t="s">
        <v>322</v>
      </c>
      <c r="H122" s="61">
        <v>1</v>
      </c>
      <c r="I122" s="62"/>
      <c r="J122" s="61">
        <f>ROUND(I122*H122,2)</f>
        <v>0</v>
      </c>
      <c r="K122" s="59" t="s">
        <v>18</v>
      </c>
      <c r="L122" s="203"/>
      <c r="M122" s="255" t="s">
        <v>18</v>
      </c>
      <c r="N122" s="275" t="s">
        <v>38</v>
      </c>
      <c r="O122" s="276"/>
      <c r="P122" s="277">
        <f>O122*H122</f>
        <v>0</v>
      </c>
      <c r="Q122" s="277">
        <v>0</v>
      </c>
      <c r="R122" s="277">
        <f>Q122*H122</f>
        <v>0</v>
      </c>
      <c r="S122" s="277">
        <v>0</v>
      </c>
      <c r="T122" s="63">
        <f>S122*H122</f>
        <v>0</v>
      </c>
      <c r="AR122" s="258" t="s">
        <v>162</v>
      </c>
      <c r="AT122" s="258" t="s">
        <v>157</v>
      </c>
      <c r="AU122" s="258" t="s">
        <v>75</v>
      </c>
      <c r="AY122" s="200" t="s">
        <v>155</v>
      </c>
      <c r="BE122" s="259">
        <f>IF(N122="základní",J122,0)</f>
        <v>0</v>
      </c>
      <c r="BF122" s="259">
        <f>IF(N122="snížená",J122,0)</f>
        <v>0</v>
      </c>
      <c r="BG122" s="259">
        <f>IF(N122="zákl. přenesená",J122,0)</f>
        <v>0</v>
      </c>
      <c r="BH122" s="259">
        <f>IF(N122="sníž. přenesená",J122,0)</f>
        <v>0</v>
      </c>
      <c r="BI122" s="259">
        <f>IF(N122="nulová",J122,0)</f>
        <v>0</v>
      </c>
      <c r="BJ122" s="200" t="s">
        <v>75</v>
      </c>
      <c r="BK122" s="259">
        <f>ROUND(I122*H122,2)</f>
        <v>0</v>
      </c>
      <c r="BL122" s="200" t="s">
        <v>162</v>
      </c>
      <c r="BM122" s="258" t="s">
        <v>445</v>
      </c>
    </row>
    <row r="123" spans="2:65" s="204" customFormat="1" x14ac:dyDescent="0.2">
      <c r="B123" s="203"/>
      <c r="D123" s="64" t="s">
        <v>164</v>
      </c>
      <c r="F123" s="65" t="s">
        <v>2715</v>
      </c>
      <c r="I123" s="197"/>
      <c r="L123" s="203"/>
      <c r="M123" s="260"/>
      <c r="N123" s="276"/>
      <c r="O123" s="276"/>
      <c r="P123" s="276"/>
      <c r="Q123" s="276"/>
      <c r="R123" s="276"/>
      <c r="S123" s="276"/>
      <c r="T123" s="213"/>
      <c r="AT123" s="200" t="s">
        <v>164</v>
      </c>
      <c r="AU123" s="200" t="s">
        <v>75</v>
      </c>
    </row>
    <row r="124" spans="2:65" s="204" customFormat="1" ht="39" x14ac:dyDescent="0.2">
      <c r="B124" s="203"/>
      <c r="D124" s="64" t="s">
        <v>1120</v>
      </c>
      <c r="F124" s="98" t="s">
        <v>2716</v>
      </c>
      <c r="I124" s="197"/>
      <c r="L124" s="203"/>
      <c r="M124" s="260"/>
      <c r="N124" s="276"/>
      <c r="O124" s="276"/>
      <c r="P124" s="276"/>
      <c r="Q124" s="276"/>
      <c r="R124" s="276"/>
      <c r="S124" s="276"/>
      <c r="T124" s="213"/>
      <c r="AT124" s="200" t="s">
        <v>1120</v>
      </c>
      <c r="AU124" s="200" t="s">
        <v>75</v>
      </c>
    </row>
    <row r="125" spans="2:65" s="204" customFormat="1" ht="16.5" customHeight="1" x14ac:dyDescent="0.2">
      <c r="B125" s="203"/>
      <c r="C125" s="57" t="s">
        <v>67</v>
      </c>
      <c r="D125" s="57" t="s">
        <v>157</v>
      </c>
      <c r="E125" s="58" t="s">
        <v>2717</v>
      </c>
      <c r="F125" s="59" t="s">
        <v>2718</v>
      </c>
      <c r="G125" s="60" t="s">
        <v>2275</v>
      </c>
      <c r="H125" s="61">
        <v>2</v>
      </c>
      <c r="I125" s="62"/>
      <c r="J125" s="61">
        <f>ROUND(I125*H125,2)</f>
        <v>0</v>
      </c>
      <c r="K125" s="59" t="s">
        <v>18</v>
      </c>
      <c r="L125" s="203"/>
      <c r="M125" s="255" t="s">
        <v>18</v>
      </c>
      <c r="N125" s="275" t="s">
        <v>38</v>
      </c>
      <c r="O125" s="276"/>
      <c r="P125" s="277">
        <f>O125*H125</f>
        <v>0</v>
      </c>
      <c r="Q125" s="277">
        <v>0</v>
      </c>
      <c r="R125" s="277">
        <f>Q125*H125</f>
        <v>0</v>
      </c>
      <c r="S125" s="277">
        <v>0</v>
      </c>
      <c r="T125" s="63">
        <f>S125*H125</f>
        <v>0</v>
      </c>
      <c r="AR125" s="258" t="s">
        <v>162</v>
      </c>
      <c r="AT125" s="258" t="s">
        <v>157</v>
      </c>
      <c r="AU125" s="258" t="s">
        <v>75</v>
      </c>
      <c r="AY125" s="200" t="s">
        <v>155</v>
      </c>
      <c r="BE125" s="259">
        <f>IF(N125="základní",J125,0)</f>
        <v>0</v>
      </c>
      <c r="BF125" s="259">
        <f>IF(N125="snížená",J125,0)</f>
        <v>0</v>
      </c>
      <c r="BG125" s="259">
        <f>IF(N125="zákl. přenesená",J125,0)</f>
        <v>0</v>
      </c>
      <c r="BH125" s="259">
        <f>IF(N125="sníž. přenesená",J125,0)</f>
        <v>0</v>
      </c>
      <c r="BI125" s="259">
        <f>IF(N125="nulová",J125,0)</f>
        <v>0</v>
      </c>
      <c r="BJ125" s="200" t="s">
        <v>75</v>
      </c>
      <c r="BK125" s="259">
        <f>ROUND(I125*H125,2)</f>
        <v>0</v>
      </c>
      <c r="BL125" s="200" t="s">
        <v>162</v>
      </c>
      <c r="BM125" s="258" t="s">
        <v>464</v>
      </c>
    </row>
    <row r="126" spans="2:65" s="204" customFormat="1" x14ac:dyDescent="0.2">
      <c r="B126" s="203"/>
      <c r="D126" s="64" t="s">
        <v>164</v>
      </c>
      <c r="F126" s="65" t="s">
        <v>2718</v>
      </c>
      <c r="I126" s="197"/>
      <c r="L126" s="203"/>
      <c r="M126" s="260"/>
      <c r="N126" s="276"/>
      <c r="O126" s="276"/>
      <c r="P126" s="276"/>
      <c r="Q126" s="276"/>
      <c r="R126" s="276"/>
      <c r="S126" s="276"/>
      <c r="T126" s="213"/>
      <c r="AT126" s="200" t="s">
        <v>164</v>
      </c>
      <c r="AU126" s="200" t="s">
        <v>75</v>
      </c>
    </row>
    <row r="127" spans="2:65" s="204" customFormat="1" ht="24.2" customHeight="1" x14ac:dyDescent="0.2">
      <c r="B127" s="203"/>
      <c r="C127" s="57" t="s">
        <v>67</v>
      </c>
      <c r="D127" s="57" t="s">
        <v>157</v>
      </c>
      <c r="E127" s="58" t="s">
        <v>2719</v>
      </c>
      <c r="F127" s="59" t="s">
        <v>2720</v>
      </c>
      <c r="G127" s="60" t="s">
        <v>2275</v>
      </c>
      <c r="H127" s="61">
        <v>4</v>
      </c>
      <c r="I127" s="62"/>
      <c r="J127" s="61">
        <f>ROUND(I127*H127,2)</f>
        <v>0</v>
      </c>
      <c r="K127" s="59" t="s">
        <v>18</v>
      </c>
      <c r="L127" s="203"/>
      <c r="M127" s="255" t="s">
        <v>18</v>
      </c>
      <c r="N127" s="275" t="s">
        <v>38</v>
      </c>
      <c r="O127" s="276"/>
      <c r="P127" s="277">
        <f>O127*H127</f>
        <v>0</v>
      </c>
      <c r="Q127" s="277">
        <v>0</v>
      </c>
      <c r="R127" s="277">
        <f>Q127*H127</f>
        <v>0</v>
      </c>
      <c r="S127" s="277">
        <v>0</v>
      </c>
      <c r="T127" s="63">
        <f>S127*H127</f>
        <v>0</v>
      </c>
      <c r="AR127" s="258" t="s">
        <v>162</v>
      </c>
      <c r="AT127" s="258" t="s">
        <v>157</v>
      </c>
      <c r="AU127" s="258" t="s">
        <v>75</v>
      </c>
      <c r="AY127" s="200" t="s">
        <v>155</v>
      </c>
      <c r="BE127" s="259">
        <f>IF(N127="základní",J127,0)</f>
        <v>0</v>
      </c>
      <c r="BF127" s="259">
        <f>IF(N127="snížená",J127,0)</f>
        <v>0</v>
      </c>
      <c r="BG127" s="259">
        <f>IF(N127="zákl. přenesená",J127,0)</f>
        <v>0</v>
      </c>
      <c r="BH127" s="259">
        <f>IF(N127="sníž. přenesená",J127,0)</f>
        <v>0</v>
      </c>
      <c r="BI127" s="259">
        <f>IF(N127="nulová",J127,0)</f>
        <v>0</v>
      </c>
      <c r="BJ127" s="200" t="s">
        <v>75</v>
      </c>
      <c r="BK127" s="259">
        <f>ROUND(I127*H127,2)</f>
        <v>0</v>
      </c>
      <c r="BL127" s="200" t="s">
        <v>162</v>
      </c>
      <c r="BM127" s="258" t="s">
        <v>478</v>
      </c>
    </row>
    <row r="128" spans="2:65" s="204" customFormat="1" ht="19.5" x14ac:dyDescent="0.2">
      <c r="B128" s="203"/>
      <c r="D128" s="64" t="s">
        <v>164</v>
      </c>
      <c r="F128" s="65" t="s">
        <v>2720</v>
      </c>
      <c r="I128" s="197"/>
      <c r="L128" s="203"/>
      <c r="M128" s="260"/>
      <c r="N128" s="276"/>
      <c r="O128" s="276"/>
      <c r="P128" s="276"/>
      <c r="Q128" s="276"/>
      <c r="R128" s="276"/>
      <c r="S128" s="276"/>
      <c r="T128" s="213"/>
      <c r="AT128" s="200" t="s">
        <v>164</v>
      </c>
      <c r="AU128" s="200" t="s">
        <v>75</v>
      </c>
    </row>
    <row r="129" spans="2:65" s="204" customFormat="1" ht="16.5" customHeight="1" x14ac:dyDescent="0.2">
      <c r="B129" s="203"/>
      <c r="C129" s="57" t="s">
        <v>67</v>
      </c>
      <c r="D129" s="57" t="s">
        <v>157</v>
      </c>
      <c r="E129" s="58" t="s">
        <v>2721</v>
      </c>
      <c r="F129" s="59" t="s">
        <v>2722</v>
      </c>
      <c r="G129" s="60" t="s">
        <v>2275</v>
      </c>
      <c r="H129" s="61">
        <v>2</v>
      </c>
      <c r="I129" s="62"/>
      <c r="J129" s="61">
        <f>ROUND(I129*H129,2)</f>
        <v>0</v>
      </c>
      <c r="K129" s="59" t="s">
        <v>18</v>
      </c>
      <c r="L129" s="203"/>
      <c r="M129" s="255" t="s">
        <v>18</v>
      </c>
      <c r="N129" s="275" t="s">
        <v>38</v>
      </c>
      <c r="O129" s="276"/>
      <c r="P129" s="277">
        <f>O129*H129</f>
        <v>0</v>
      </c>
      <c r="Q129" s="277">
        <v>0</v>
      </c>
      <c r="R129" s="277">
        <f>Q129*H129</f>
        <v>0</v>
      </c>
      <c r="S129" s="277">
        <v>0</v>
      </c>
      <c r="T129" s="63">
        <f>S129*H129</f>
        <v>0</v>
      </c>
      <c r="AR129" s="258" t="s">
        <v>162</v>
      </c>
      <c r="AT129" s="258" t="s">
        <v>157</v>
      </c>
      <c r="AU129" s="258" t="s">
        <v>75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162</v>
      </c>
      <c r="BM129" s="258" t="s">
        <v>491</v>
      </c>
    </row>
    <row r="130" spans="2:65" s="204" customFormat="1" x14ac:dyDescent="0.2">
      <c r="B130" s="203"/>
      <c r="D130" s="64" t="s">
        <v>164</v>
      </c>
      <c r="F130" s="65" t="s">
        <v>2722</v>
      </c>
      <c r="I130" s="197"/>
      <c r="L130" s="203"/>
      <c r="M130" s="260"/>
      <c r="N130" s="276"/>
      <c r="O130" s="276"/>
      <c r="P130" s="276"/>
      <c r="Q130" s="276"/>
      <c r="R130" s="276"/>
      <c r="S130" s="276"/>
      <c r="T130" s="213"/>
      <c r="AT130" s="200" t="s">
        <v>164</v>
      </c>
      <c r="AU130" s="200" t="s">
        <v>75</v>
      </c>
    </row>
    <row r="131" spans="2:65" s="204" customFormat="1" ht="16.5" customHeight="1" x14ac:dyDescent="0.2">
      <c r="B131" s="203"/>
      <c r="C131" s="57" t="s">
        <v>67</v>
      </c>
      <c r="D131" s="57" t="s">
        <v>157</v>
      </c>
      <c r="E131" s="58" t="s">
        <v>2723</v>
      </c>
      <c r="F131" s="59" t="s">
        <v>2724</v>
      </c>
      <c r="G131" s="60" t="s">
        <v>2275</v>
      </c>
      <c r="H131" s="61">
        <v>1</v>
      </c>
      <c r="I131" s="62"/>
      <c r="J131" s="61">
        <f>ROUND(I131*H131,2)</f>
        <v>0</v>
      </c>
      <c r="K131" s="59" t="s">
        <v>18</v>
      </c>
      <c r="L131" s="203"/>
      <c r="M131" s="255" t="s">
        <v>18</v>
      </c>
      <c r="N131" s="275" t="s">
        <v>38</v>
      </c>
      <c r="O131" s="276"/>
      <c r="P131" s="277">
        <f>O131*H131</f>
        <v>0</v>
      </c>
      <c r="Q131" s="277">
        <v>0</v>
      </c>
      <c r="R131" s="277">
        <f>Q131*H131</f>
        <v>0</v>
      </c>
      <c r="S131" s="277">
        <v>0</v>
      </c>
      <c r="T131" s="63">
        <f>S131*H131</f>
        <v>0</v>
      </c>
      <c r="AR131" s="258" t="s">
        <v>162</v>
      </c>
      <c r="AT131" s="258" t="s">
        <v>157</v>
      </c>
      <c r="AU131" s="258" t="s">
        <v>75</v>
      </c>
      <c r="AY131" s="200" t="s">
        <v>155</v>
      </c>
      <c r="BE131" s="259">
        <f>IF(N131="základní",J131,0)</f>
        <v>0</v>
      </c>
      <c r="BF131" s="259">
        <f>IF(N131="snížená",J131,0)</f>
        <v>0</v>
      </c>
      <c r="BG131" s="259">
        <f>IF(N131="zákl. přenesená",J131,0)</f>
        <v>0</v>
      </c>
      <c r="BH131" s="259">
        <f>IF(N131="sníž. přenesená",J131,0)</f>
        <v>0</v>
      </c>
      <c r="BI131" s="259">
        <f>IF(N131="nulová",J131,0)</f>
        <v>0</v>
      </c>
      <c r="BJ131" s="200" t="s">
        <v>75</v>
      </c>
      <c r="BK131" s="259">
        <f>ROUND(I131*H131,2)</f>
        <v>0</v>
      </c>
      <c r="BL131" s="200" t="s">
        <v>162</v>
      </c>
      <c r="BM131" s="258" t="s">
        <v>512</v>
      </c>
    </row>
    <row r="132" spans="2:65" s="204" customFormat="1" x14ac:dyDescent="0.2">
      <c r="B132" s="203"/>
      <c r="D132" s="64" t="s">
        <v>164</v>
      </c>
      <c r="F132" s="65" t="s">
        <v>2724</v>
      </c>
      <c r="I132" s="197"/>
      <c r="L132" s="203"/>
      <c r="M132" s="260"/>
      <c r="N132" s="276"/>
      <c r="O132" s="276"/>
      <c r="P132" s="276"/>
      <c r="Q132" s="276"/>
      <c r="R132" s="276"/>
      <c r="S132" s="276"/>
      <c r="T132" s="213"/>
      <c r="AT132" s="200" t="s">
        <v>164</v>
      </c>
      <c r="AU132" s="200" t="s">
        <v>75</v>
      </c>
    </row>
    <row r="133" spans="2:65" s="204" customFormat="1" ht="16.5" customHeight="1" x14ac:dyDescent="0.2">
      <c r="B133" s="203"/>
      <c r="C133" s="57" t="s">
        <v>67</v>
      </c>
      <c r="D133" s="57" t="s">
        <v>157</v>
      </c>
      <c r="E133" s="58" t="s">
        <v>2725</v>
      </c>
      <c r="F133" s="59" t="s">
        <v>2726</v>
      </c>
      <c r="G133" s="60" t="s">
        <v>2275</v>
      </c>
      <c r="H133" s="61">
        <v>2</v>
      </c>
      <c r="I133" s="62"/>
      <c r="J133" s="61">
        <f>ROUND(I133*H133,2)</f>
        <v>0</v>
      </c>
      <c r="K133" s="59" t="s">
        <v>18</v>
      </c>
      <c r="L133" s="203"/>
      <c r="M133" s="255" t="s">
        <v>18</v>
      </c>
      <c r="N133" s="275" t="s">
        <v>38</v>
      </c>
      <c r="O133" s="276"/>
      <c r="P133" s="277">
        <f>O133*H133</f>
        <v>0</v>
      </c>
      <c r="Q133" s="277">
        <v>0</v>
      </c>
      <c r="R133" s="277">
        <f>Q133*H133</f>
        <v>0</v>
      </c>
      <c r="S133" s="277">
        <v>0</v>
      </c>
      <c r="T133" s="63">
        <f>S133*H133</f>
        <v>0</v>
      </c>
      <c r="AR133" s="258" t="s">
        <v>162</v>
      </c>
      <c r="AT133" s="258" t="s">
        <v>157</v>
      </c>
      <c r="AU133" s="258" t="s">
        <v>75</v>
      </c>
      <c r="AY133" s="200" t="s">
        <v>155</v>
      </c>
      <c r="BE133" s="259">
        <f>IF(N133="základní",J133,0)</f>
        <v>0</v>
      </c>
      <c r="BF133" s="259">
        <f>IF(N133="snížená",J133,0)</f>
        <v>0</v>
      </c>
      <c r="BG133" s="259">
        <f>IF(N133="zákl. přenesená",J133,0)</f>
        <v>0</v>
      </c>
      <c r="BH133" s="259">
        <f>IF(N133="sníž. přenesená",J133,0)</f>
        <v>0</v>
      </c>
      <c r="BI133" s="259">
        <f>IF(N133="nulová",J133,0)</f>
        <v>0</v>
      </c>
      <c r="BJ133" s="200" t="s">
        <v>75</v>
      </c>
      <c r="BK133" s="259">
        <f>ROUND(I133*H133,2)</f>
        <v>0</v>
      </c>
      <c r="BL133" s="200" t="s">
        <v>162</v>
      </c>
      <c r="BM133" s="258" t="s">
        <v>524</v>
      </c>
    </row>
    <row r="134" spans="2:65" s="204" customFormat="1" x14ac:dyDescent="0.2">
      <c r="B134" s="203"/>
      <c r="D134" s="64" t="s">
        <v>164</v>
      </c>
      <c r="F134" s="65" t="s">
        <v>2726</v>
      </c>
      <c r="I134" s="197"/>
      <c r="L134" s="203"/>
      <c r="M134" s="260"/>
      <c r="N134" s="276"/>
      <c r="O134" s="276"/>
      <c r="P134" s="276"/>
      <c r="Q134" s="276"/>
      <c r="R134" s="276"/>
      <c r="S134" s="276"/>
      <c r="T134" s="213"/>
      <c r="AT134" s="200" t="s">
        <v>164</v>
      </c>
      <c r="AU134" s="200" t="s">
        <v>75</v>
      </c>
    </row>
    <row r="135" spans="2:65" s="204" customFormat="1" ht="16.5" customHeight="1" x14ac:dyDescent="0.2">
      <c r="B135" s="203"/>
      <c r="C135" s="57" t="s">
        <v>67</v>
      </c>
      <c r="D135" s="57" t="s">
        <v>157</v>
      </c>
      <c r="E135" s="58" t="s">
        <v>2727</v>
      </c>
      <c r="F135" s="59" t="s">
        <v>2728</v>
      </c>
      <c r="G135" s="60" t="s">
        <v>2275</v>
      </c>
      <c r="H135" s="61">
        <v>80</v>
      </c>
      <c r="I135" s="62"/>
      <c r="J135" s="61">
        <f>ROUND(I135*H135,2)</f>
        <v>0</v>
      </c>
      <c r="K135" s="59" t="s">
        <v>18</v>
      </c>
      <c r="L135" s="203"/>
      <c r="M135" s="255" t="s">
        <v>18</v>
      </c>
      <c r="N135" s="275" t="s">
        <v>38</v>
      </c>
      <c r="O135" s="276"/>
      <c r="P135" s="277">
        <f>O135*H135</f>
        <v>0</v>
      </c>
      <c r="Q135" s="277">
        <v>0</v>
      </c>
      <c r="R135" s="277">
        <f>Q135*H135</f>
        <v>0</v>
      </c>
      <c r="S135" s="277">
        <v>0</v>
      </c>
      <c r="T135" s="63">
        <f>S135*H135</f>
        <v>0</v>
      </c>
      <c r="AR135" s="258" t="s">
        <v>162</v>
      </c>
      <c r="AT135" s="258" t="s">
        <v>157</v>
      </c>
      <c r="AU135" s="258" t="s">
        <v>75</v>
      </c>
      <c r="AY135" s="200" t="s">
        <v>155</v>
      </c>
      <c r="BE135" s="259">
        <f>IF(N135="základní",J135,0)</f>
        <v>0</v>
      </c>
      <c r="BF135" s="259">
        <f>IF(N135="snížená",J135,0)</f>
        <v>0</v>
      </c>
      <c r="BG135" s="259">
        <f>IF(N135="zákl. přenesená",J135,0)</f>
        <v>0</v>
      </c>
      <c r="BH135" s="259">
        <f>IF(N135="sníž. přenesená",J135,0)</f>
        <v>0</v>
      </c>
      <c r="BI135" s="259">
        <f>IF(N135="nulová",J135,0)</f>
        <v>0</v>
      </c>
      <c r="BJ135" s="200" t="s">
        <v>75</v>
      </c>
      <c r="BK135" s="259">
        <f>ROUND(I135*H135,2)</f>
        <v>0</v>
      </c>
      <c r="BL135" s="200" t="s">
        <v>162</v>
      </c>
      <c r="BM135" s="258" t="s">
        <v>537</v>
      </c>
    </row>
    <row r="136" spans="2:65" s="204" customFormat="1" x14ac:dyDescent="0.2">
      <c r="B136" s="203"/>
      <c r="D136" s="64" t="s">
        <v>164</v>
      </c>
      <c r="F136" s="65" t="s">
        <v>2728</v>
      </c>
      <c r="I136" s="197"/>
      <c r="L136" s="203"/>
      <c r="M136" s="260"/>
      <c r="N136" s="276"/>
      <c r="O136" s="276"/>
      <c r="P136" s="276"/>
      <c r="Q136" s="276"/>
      <c r="R136" s="276"/>
      <c r="S136" s="276"/>
      <c r="T136" s="213"/>
      <c r="AT136" s="200" t="s">
        <v>164</v>
      </c>
      <c r="AU136" s="200" t="s">
        <v>75</v>
      </c>
    </row>
    <row r="137" spans="2:65" s="204" customFormat="1" ht="16.5" customHeight="1" x14ac:dyDescent="0.2">
      <c r="B137" s="203"/>
      <c r="C137" s="57" t="s">
        <v>67</v>
      </c>
      <c r="D137" s="57" t="s">
        <v>157</v>
      </c>
      <c r="E137" s="58" t="s">
        <v>2729</v>
      </c>
      <c r="F137" s="59" t="s">
        <v>2730</v>
      </c>
      <c r="G137" s="60" t="s">
        <v>2275</v>
      </c>
      <c r="H137" s="61">
        <v>6</v>
      </c>
      <c r="I137" s="62"/>
      <c r="J137" s="61">
        <f>ROUND(I137*H137,2)</f>
        <v>0</v>
      </c>
      <c r="K137" s="59" t="s">
        <v>18</v>
      </c>
      <c r="L137" s="203"/>
      <c r="M137" s="255" t="s">
        <v>18</v>
      </c>
      <c r="N137" s="275" t="s">
        <v>38</v>
      </c>
      <c r="O137" s="276"/>
      <c r="P137" s="277">
        <f>O137*H137</f>
        <v>0</v>
      </c>
      <c r="Q137" s="277">
        <v>0</v>
      </c>
      <c r="R137" s="277">
        <f>Q137*H137</f>
        <v>0</v>
      </c>
      <c r="S137" s="277">
        <v>0</v>
      </c>
      <c r="T137" s="63">
        <f>S137*H137</f>
        <v>0</v>
      </c>
      <c r="AR137" s="258" t="s">
        <v>162</v>
      </c>
      <c r="AT137" s="258" t="s">
        <v>157</v>
      </c>
      <c r="AU137" s="258" t="s">
        <v>75</v>
      </c>
      <c r="AY137" s="200" t="s">
        <v>155</v>
      </c>
      <c r="BE137" s="259">
        <f>IF(N137="základní",J137,0)</f>
        <v>0</v>
      </c>
      <c r="BF137" s="259">
        <f>IF(N137="snížená",J137,0)</f>
        <v>0</v>
      </c>
      <c r="BG137" s="259">
        <f>IF(N137="zákl. přenesená",J137,0)</f>
        <v>0</v>
      </c>
      <c r="BH137" s="259">
        <f>IF(N137="sníž. přenesená",J137,0)</f>
        <v>0</v>
      </c>
      <c r="BI137" s="259">
        <f>IF(N137="nulová",J137,0)</f>
        <v>0</v>
      </c>
      <c r="BJ137" s="200" t="s">
        <v>75</v>
      </c>
      <c r="BK137" s="259">
        <f>ROUND(I137*H137,2)</f>
        <v>0</v>
      </c>
      <c r="BL137" s="200" t="s">
        <v>162</v>
      </c>
      <c r="BM137" s="258" t="s">
        <v>555</v>
      </c>
    </row>
    <row r="138" spans="2:65" s="204" customFormat="1" x14ac:dyDescent="0.2">
      <c r="B138" s="203"/>
      <c r="D138" s="64" t="s">
        <v>164</v>
      </c>
      <c r="F138" s="65" t="s">
        <v>2730</v>
      </c>
      <c r="I138" s="197"/>
      <c r="L138" s="203"/>
      <c r="M138" s="260"/>
      <c r="N138" s="276"/>
      <c r="O138" s="276"/>
      <c r="P138" s="276"/>
      <c r="Q138" s="276"/>
      <c r="R138" s="276"/>
      <c r="S138" s="276"/>
      <c r="T138" s="213"/>
      <c r="AT138" s="200" t="s">
        <v>164</v>
      </c>
      <c r="AU138" s="200" t="s">
        <v>75</v>
      </c>
    </row>
    <row r="139" spans="2:65" s="204" customFormat="1" ht="21.75" customHeight="1" x14ac:dyDescent="0.2">
      <c r="B139" s="203"/>
      <c r="C139" s="57" t="s">
        <v>67</v>
      </c>
      <c r="D139" s="57" t="s">
        <v>157</v>
      </c>
      <c r="E139" s="58" t="s">
        <v>2731</v>
      </c>
      <c r="F139" s="59" t="s">
        <v>2732</v>
      </c>
      <c r="G139" s="60" t="s">
        <v>2275</v>
      </c>
      <c r="H139" s="61">
        <v>6</v>
      </c>
      <c r="I139" s="62"/>
      <c r="J139" s="61">
        <f>ROUND(I139*H139,2)</f>
        <v>0</v>
      </c>
      <c r="K139" s="59" t="s">
        <v>18</v>
      </c>
      <c r="L139" s="203"/>
      <c r="M139" s="255" t="s">
        <v>18</v>
      </c>
      <c r="N139" s="275" t="s">
        <v>38</v>
      </c>
      <c r="O139" s="276"/>
      <c r="P139" s="277">
        <f>O139*H139</f>
        <v>0</v>
      </c>
      <c r="Q139" s="277">
        <v>0</v>
      </c>
      <c r="R139" s="277">
        <f>Q139*H139</f>
        <v>0</v>
      </c>
      <c r="S139" s="277">
        <v>0</v>
      </c>
      <c r="T139" s="63">
        <f>S139*H139</f>
        <v>0</v>
      </c>
      <c r="AR139" s="258" t="s">
        <v>162</v>
      </c>
      <c r="AT139" s="258" t="s">
        <v>157</v>
      </c>
      <c r="AU139" s="258" t="s">
        <v>75</v>
      </c>
      <c r="AY139" s="200" t="s">
        <v>155</v>
      </c>
      <c r="BE139" s="259">
        <f>IF(N139="základní",J139,0)</f>
        <v>0</v>
      </c>
      <c r="BF139" s="259">
        <f>IF(N139="snížená",J139,0)</f>
        <v>0</v>
      </c>
      <c r="BG139" s="259">
        <f>IF(N139="zákl. přenesená",J139,0)</f>
        <v>0</v>
      </c>
      <c r="BH139" s="259">
        <f>IF(N139="sníž. přenesená",J139,0)</f>
        <v>0</v>
      </c>
      <c r="BI139" s="259">
        <f>IF(N139="nulová",J139,0)</f>
        <v>0</v>
      </c>
      <c r="BJ139" s="200" t="s">
        <v>75</v>
      </c>
      <c r="BK139" s="259">
        <f>ROUND(I139*H139,2)</f>
        <v>0</v>
      </c>
      <c r="BL139" s="200" t="s">
        <v>162</v>
      </c>
      <c r="BM139" s="258" t="s">
        <v>567</v>
      </c>
    </row>
    <row r="140" spans="2:65" s="204" customFormat="1" x14ac:dyDescent="0.2">
      <c r="B140" s="203"/>
      <c r="D140" s="64" t="s">
        <v>164</v>
      </c>
      <c r="F140" s="65" t="s">
        <v>2732</v>
      </c>
      <c r="I140" s="197"/>
      <c r="L140" s="203"/>
      <c r="M140" s="260"/>
      <c r="N140" s="276"/>
      <c r="O140" s="276"/>
      <c r="P140" s="276"/>
      <c r="Q140" s="276"/>
      <c r="R140" s="276"/>
      <c r="S140" s="276"/>
      <c r="T140" s="213"/>
      <c r="AT140" s="200" t="s">
        <v>164</v>
      </c>
      <c r="AU140" s="200" t="s">
        <v>75</v>
      </c>
    </row>
    <row r="141" spans="2:65" s="204" customFormat="1" ht="16.5" customHeight="1" x14ac:dyDescent="0.2">
      <c r="B141" s="203"/>
      <c r="C141" s="57" t="s">
        <v>67</v>
      </c>
      <c r="D141" s="57" t="s">
        <v>157</v>
      </c>
      <c r="E141" s="58" t="s">
        <v>2733</v>
      </c>
      <c r="F141" s="59" t="s">
        <v>2734</v>
      </c>
      <c r="G141" s="60" t="s">
        <v>2275</v>
      </c>
      <c r="H141" s="61">
        <v>6</v>
      </c>
      <c r="I141" s="62"/>
      <c r="J141" s="61">
        <f>ROUND(I141*H141,2)</f>
        <v>0</v>
      </c>
      <c r="K141" s="59" t="s">
        <v>18</v>
      </c>
      <c r="L141" s="203"/>
      <c r="M141" s="255" t="s">
        <v>18</v>
      </c>
      <c r="N141" s="275" t="s">
        <v>38</v>
      </c>
      <c r="O141" s="276"/>
      <c r="P141" s="277">
        <f>O141*H141</f>
        <v>0</v>
      </c>
      <c r="Q141" s="277">
        <v>0</v>
      </c>
      <c r="R141" s="277">
        <f>Q141*H141</f>
        <v>0</v>
      </c>
      <c r="S141" s="277">
        <v>0</v>
      </c>
      <c r="T141" s="63">
        <f>S141*H141</f>
        <v>0</v>
      </c>
      <c r="AR141" s="258" t="s">
        <v>162</v>
      </c>
      <c r="AT141" s="258" t="s">
        <v>157</v>
      </c>
      <c r="AU141" s="258" t="s">
        <v>75</v>
      </c>
      <c r="AY141" s="200" t="s">
        <v>155</v>
      </c>
      <c r="BE141" s="259">
        <f>IF(N141="základní",J141,0)</f>
        <v>0</v>
      </c>
      <c r="BF141" s="259">
        <f>IF(N141="snížená",J141,0)</f>
        <v>0</v>
      </c>
      <c r="BG141" s="259">
        <f>IF(N141="zákl. přenesená",J141,0)</f>
        <v>0</v>
      </c>
      <c r="BH141" s="259">
        <f>IF(N141="sníž. přenesená",J141,0)</f>
        <v>0</v>
      </c>
      <c r="BI141" s="259">
        <f>IF(N141="nulová",J141,0)</f>
        <v>0</v>
      </c>
      <c r="BJ141" s="200" t="s">
        <v>75</v>
      </c>
      <c r="BK141" s="259">
        <f>ROUND(I141*H141,2)</f>
        <v>0</v>
      </c>
      <c r="BL141" s="200" t="s">
        <v>162</v>
      </c>
      <c r="BM141" s="258" t="s">
        <v>579</v>
      </c>
    </row>
    <row r="142" spans="2:65" s="204" customFormat="1" x14ac:dyDescent="0.2">
      <c r="B142" s="203"/>
      <c r="D142" s="64" t="s">
        <v>164</v>
      </c>
      <c r="F142" s="65" t="s">
        <v>2734</v>
      </c>
      <c r="I142" s="197"/>
      <c r="L142" s="203"/>
      <c r="M142" s="260"/>
      <c r="N142" s="276"/>
      <c r="O142" s="276"/>
      <c r="P142" s="276"/>
      <c r="Q142" s="276"/>
      <c r="R142" s="276"/>
      <c r="S142" s="276"/>
      <c r="T142" s="213"/>
      <c r="AT142" s="200" t="s">
        <v>164</v>
      </c>
      <c r="AU142" s="200" t="s">
        <v>75</v>
      </c>
    </row>
    <row r="143" spans="2:65" s="204" customFormat="1" ht="16.5" customHeight="1" x14ac:dyDescent="0.2">
      <c r="B143" s="203"/>
      <c r="C143" s="57" t="s">
        <v>67</v>
      </c>
      <c r="D143" s="57" t="s">
        <v>157</v>
      </c>
      <c r="E143" s="58" t="s">
        <v>2735</v>
      </c>
      <c r="F143" s="59" t="s">
        <v>2736</v>
      </c>
      <c r="G143" s="60" t="s">
        <v>2275</v>
      </c>
      <c r="H143" s="61">
        <v>12</v>
      </c>
      <c r="I143" s="62"/>
      <c r="J143" s="61">
        <f>ROUND(I143*H143,2)</f>
        <v>0</v>
      </c>
      <c r="K143" s="59" t="s">
        <v>18</v>
      </c>
      <c r="L143" s="203"/>
      <c r="M143" s="255" t="s">
        <v>18</v>
      </c>
      <c r="N143" s="275" t="s">
        <v>38</v>
      </c>
      <c r="O143" s="276"/>
      <c r="P143" s="277">
        <f>O143*H143</f>
        <v>0</v>
      </c>
      <c r="Q143" s="277">
        <v>0</v>
      </c>
      <c r="R143" s="277">
        <f>Q143*H143</f>
        <v>0</v>
      </c>
      <c r="S143" s="277">
        <v>0</v>
      </c>
      <c r="T143" s="63">
        <f>S143*H143</f>
        <v>0</v>
      </c>
      <c r="AR143" s="258" t="s">
        <v>162</v>
      </c>
      <c r="AT143" s="258" t="s">
        <v>157</v>
      </c>
      <c r="AU143" s="258" t="s">
        <v>75</v>
      </c>
      <c r="AY143" s="200" t="s">
        <v>155</v>
      </c>
      <c r="BE143" s="259">
        <f>IF(N143="základní",J143,0)</f>
        <v>0</v>
      </c>
      <c r="BF143" s="259">
        <f>IF(N143="snížená",J143,0)</f>
        <v>0</v>
      </c>
      <c r="BG143" s="259">
        <f>IF(N143="zákl. přenesená",J143,0)</f>
        <v>0</v>
      </c>
      <c r="BH143" s="259">
        <f>IF(N143="sníž. přenesená",J143,0)</f>
        <v>0</v>
      </c>
      <c r="BI143" s="259">
        <f>IF(N143="nulová",J143,0)</f>
        <v>0</v>
      </c>
      <c r="BJ143" s="200" t="s">
        <v>75</v>
      </c>
      <c r="BK143" s="259">
        <f>ROUND(I143*H143,2)</f>
        <v>0</v>
      </c>
      <c r="BL143" s="200" t="s">
        <v>162</v>
      </c>
      <c r="BM143" s="258" t="s">
        <v>594</v>
      </c>
    </row>
    <row r="144" spans="2:65" s="204" customFormat="1" x14ac:dyDescent="0.2">
      <c r="B144" s="203"/>
      <c r="D144" s="64" t="s">
        <v>164</v>
      </c>
      <c r="F144" s="65" t="s">
        <v>2736</v>
      </c>
      <c r="I144" s="197"/>
      <c r="L144" s="203"/>
      <c r="M144" s="260"/>
      <c r="N144" s="276"/>
      <c r="O144" s="276"/>
      <c r="P144" s="276"/>
      <c r="Q144" s="276"/>
      <c r="R144" s="276"/>
      <c r="S144" s="276"/>
      <c r="T144" s="213"/>
      <c r="AT144" s="200" t="s">
        <v>164</v>
      </c>
      <c r="AU144" s="200" t="s">
        <v>75</v>
      </c>
    </row>
    <row r="145" spans="2:65" s="204" customFormat="1" ht="24.2" customHeight="1" x14ac:dyDescent="0.2">
      <c r="B145" s="203"/>
      <c r="C145" s="57" t="s">
        <v>67</v>
      </c>
      <c r="D145" s="57" t="s">
        <v>157</v>
      </c>
      <c r="E145" s="58" t="s">
        <v>2737</v>
      </c>
      <c r="F145" s="59" t="s">
        <v>2738</v>
      </c>
      <c r="G145" s="60" t="s">
        <v>2275</v>
      </c>
      <c r="H145" s="61">
        <v>6</v>
      </c>
      <c r="I145" s="62"/>
      <c r="J145" s="61">
        <f>ROUND(I145*H145,2)</f>
        <v>0</v>
      </c>
      <c r="K145" s="59" t="s">
        <v>18</v>
      </c>
      <c r="L145" s="203"/>
      <c r="M145" s="255" t="s">
        <v>18</v>
      </c>
      <c r="N145" s="275" t="s">
        <v>38</v>
      </c>
      <c r="O145" s="276"/>
      <c r="P145" s="277">
        <f>O145*H145</f>
        <v>0</v>
      </c>
      <c r="Q145" s="277">
        <v>0</v>
      </c>
      <c r="R145" s="277">
        <f>Q145*H145</f>
        <v>0</v>
      </c>
      <c r="S145" s="277">
        <v>0</v>
      </c>
      <c r="T145" s="63">
        <f>S145*H145</f>
        <v>0</v>
      </c>
      <c r="AR145" s="258" t="s">
        <v>162</v>
      </c>
      <c r="AT145" s="258" t="s">
        <v>157</v>
      </c>
      <c r="AU145" s="258" t="s">
        <v>75</v>
      </c>
      <c r="AY145" s="200" t="s">
        <v>155</v>
      </c>
      <c r="BE145" s="259">
        <f>IF(N145="základní",J145,0)</f>
        <v>0</v>
      </c>
      <c r="BF145" s="259">
        <f>IF(N145="snížená",J145,0)</f>
        <v>0</v>
      </c>
      <c r="BG145" s="259">
        <f>IF(N145="zákl. přenesená",J145,0)</f>
        <v>0</v>
      </c>
      <c r="BH145" s="259">
        <f>IF(N145="sníž. přenesená",J145,0)</f>
        <v>0</v>
      </c>
      <c r="BI145" s="259">
        <f>IF(N145="nulová",J145,0)</f>
        <v>0</v>
      </c>
      <c r="BJ145" s="200" t="s">
        <v>75</v>
      </c>
      <c r="BK145" s="259">
        <f>ROUND(I145*H145,2)</f>
        <v>0</v>
      </c>
      <c r="BL145" s="200" t="s">
        <v>162</v>
      </c>
      <c r="BM145" s="258" t="s">
        <v>604</v>
      </c>
    </row>
    <row r="146" spans="2:65" s="204" customFormat="1" ht="19.5" x14ac:dyDescent="0.2">
      <c r="B146" s="203"/>
      <c r="D146" s="64" t="s">
        <v>164</v>
      </c>
      <c r="F146" s="65" t="s">
        <v>2738</v>
      </c>
      <c r="I146" s="197"/>
      <c r="L146" s="203"/>
      <c r="M146" s="260"/>
      <c r="N146" s="276"/>
      <c r="O146" s="276"/>
      <c r="P146" s="276"/>
      <c r="Q146" s="276"/>
      <c r="R146" s="276"/>
      <c r="S146" s="276"/>
      <c r="T146" s="213"/>
      <c r="AT146" s="200" t="s">
        <v>164</v>
      </c>
      <c r="AU146" s="200" t="s">
        <v>75</v>
      </c>
    </row>
    <row r="147" spans="2:65" s="204" customFormat="1" ht="16.5" customHeight="1" x14ac:dyDescent="0.2">
      <c r="B147" s="203"/>
      <c r="C147" s="57" t="s">
        <v>67</v>
      </c>
      <c r="D147" s="57" t="s">
        <v>157</v>
      </c>
      <c r="E147" s="58" t="s">
        <v>2739</v>
      </c>
      <c r="F147" s="59" t="s">
        <v>2740</v>
      </c>
      <c r="G147" s="60" t="s">
        <v>2275</v>
      </c>
      <c r="H147" s="61">
        <v>24</v>
      </c>
      <c r="I147" s="62"/>
      <c r="J147" s="61">
        <f>ROUND(I147*H147,2)</f>
        <v>0</v>
      </c>
      <c r="K147" s="59" t="s">
        <v>18</v>
      </c>
      <c r="L147" s="203"/>
      <c r="M147" s="255" t="s">
        <v>18</v>
      </c>
      <c r="N147" s="275" t="s">
        <v>38</v>
      </c>
      <c r="O147" s="276"/>
      <c r="P147" s="277">
        <f>O147*H147</f>
        <v>0</v>
      </c>
      <c r="Q147" s="277">
        <v>0</v>
      </c>
      <c r="R147" s="277">
        <f>Q147*H147</f>
        <v>0</v>
      </c>
      <c r="S147" s="277">
        <v>0</v>
      </c>
      <c r="T147" s="63">
        <f>S147*H147</f>
        <v>0</v>
      </c>
      <c r="AR147" s="258" t="s">
        <v>162</v>
      </c>
      <c r="AT147" s="258" t="s">
        <v>157</v>
      </c>
      <c r="AU147" s="258" t="s">
        <v>75</v>
      </c>
      <c r="AY147" s="200" t="s">
        <v>155</v>
      </c>
      <c r="BE147" s="259">
        <f>IF(N147="základní",J147,0)</f>
        <v>0</v>
      </c>
      <c r="BF147" s="259">
        <f>IF(N147="snížená",J147,0)</f>
        <v>0</v>
      </c>
      <c r="BG147" s="259">
        <f>IF(N147="zákl. přenesená",J147,0)</f>
        <v>0</v>
      </c>
      <c r="BH147" s="259">
        <f>IF(N147="sníž. přenesená",J147,0)</f>
        <v>0</v>
      </c>
      <c r="BI147" s="259">
        <f>IF(N147="nulová",J147,0)</f>
        <v>0</v>
      </c>
      <c r="BJ147" s="200" t="s">
        <v>75</v>
      </c>
      <c r="BK147" s="259">
        <f>ROUND(I147*H147,2)</f>
        <v>0</v>
      </c>
      <c r="BL147" s="200" t="s">
        <v>162</v>
      </c>
      <c r="BM147" s="258" t="s">
        <v>619</v>
      </c>
    </row>
    <row r="148" spans="2:65" s="204" customFormat="1" x14ac:dyDescent="0.2">
      <c r="B148" s="203"/>
      <c r="D148" s="64" t="s">
        <v>164</v>
      </c>
      <c r="F148" s="65" t="s">
        <v>2740</v>
      </c>
      <c r="I148" s="197"/>
      <c r="L148" s="203"/>
      <c r="M148" s="260"/>
      <c r="N148" s="276"/>
      <c r="O148" s="276"/>
      <c r="P148" s="276"/>
      <c r="Q148" s="276"/>
      <c r="R148" s="276"/>
      <c r="S148" s="276"/>
      <c r="T148" s="213"/>
      <c r="AT148" s="200" t="s">
        <v>164</v>
      </c>
      <c r="AU148" s="200" t="s">
        <v>75</v>
      </c>
    </row>
    <row r="149" spans="2:65" s="204" customFormat="1" ht="37.9" customHeight="1" x14ac:dyDescent="0.2">
      <c r="B149" s="203"/>
      <c r="C149" s="57" t="s">
        <v>67</v>
      </c>
      <c r="D149" s="57" t="s">
        <v>157</v>
      </c>
      <c r="E149" s="58" t="s">
        <v>2741</v>
      </c>
      <c r="F149" s="59" t="s">
        <v>2742</v>
      </c>
      <c r="G149" s="60" t="s">
        <v>257</v>
      </c>
      <c r="H149" s="61">
        <v>250</v>
      </c>
      <c r="I149" s="62"/>
      <c r="J149" s="61">
        <f>ROUND(I149*H149,2)</f>
        <v>0</v>
      </c>
      <c r="K149" s="59" t="s">
        <v>18</v>
      </c>
      <c r="L149" s="203"/>
      <c r="M149" s="255" t="s">
        <v>18</v>
      </c>
      <c r="N149" s="275" t="s">
        <v>38</v>
      </c>
      <c r="O149" s="276"/>
      <c r="P149" s="277">
        <f>O149*H149</f>
        <v>0</v>
      </c>
      <c r="Q149" s="277">
        <v>0</v>
      </c>
      <c r="R149" s="277">
        <f>Q149*H149</f>
        <v>0</v>
      </c>
      <c r="S149" s="277">
        <v>0</v>
      </c>
      <c r="T149" s="63">
        <f>S149*H149</f>
        <v>0</v>
      </c>
      <c r="AR149" s="258" t="s">
        <v>162</v>
      </c>
      <c r="AT149" s="258" t="s">
        <v>157</v>
      </c>
      <c r="AU149" s="258" t="s">
        <v>75</v>
      </c>
      <c r="AY149" s="200" t="s">
        <v>155</v>
      </c>
      <c r="BE149" s="259">
        <f>IF(N149="základní",J149,0)</f>
        <v>0</v>
      </c>
      <c r="BF149" s="259">
        <f>IF(N149="snížená",J149,0)</f>
        <v>0</v>
      </c>
      <c r="BG149" s="259">
        <f>IF(N149="zákl. přenesená",J149,0)</f>
        <v>0</v>
      </c>
      <c r="BH149" s="259">
        <f>IF(N149="sníž. přenesená",J149,0)</f>
        <v>0</v>
      </c>
      <c r="BI149" s="259">
        <f>IF(N149="nulová",J149,0)</f>
        <v>0</v>
      </c>
      <c r="BJ149" s="200" t="s">
        <v>75</v>
      </c>
      <c r="BK149" s="259">
        <f>ROUND(I149*H149,2)</f>
        <v>0</v>
      </c>
      <c r="BL149" s="200" t="s">
        <v>162</v>
      </c>
      <c r="BM149" s="258" t="s">
        <v>632</v>
      </c>
    </row>
    <row r="150" spans="2:65" s="204" customFormat="1" ht="19.5" x14ac:dyDescent="0.2">
      <c r="B150" s="203"/>
      <c r="D150" s="64" t="s">
        <v>164</v>
      </c>
      <c r="F150" s="65" t="s">
        <v>2742</v>
      </c>
      <c r="I150" s="197"/>
      <c r="L150" s="203"/>
      <c r="M150" s="260"/>
      <c r="N150" s="276"/>
      <c r="O150" s="276"/>
      <c r="P150" s="276"/>
      <c r="Q150" s="276"/>
      <c r="R150" s="276"/>
      <c r="S150" s="276"/>
      <c r="T150" s="213"/>
      <c r="AT150" s="200" t="s">
        <v>164</v>
      </c>
      <c r="AU150" s="200" t="s">
        <v>75</v>
      </c>
    </row>
    <row r="151" spans="2:65" s="204" customFormat="1" ht="16.5" customHeight="1" x14ac:dyDescent="0.2">
      <c r="B151" s="203"/>
      <c r="C151" s="57" t="s">
        <v>67</v>
      </c>
      <c r="D151" s="57" t="s">
        <v>157</v>
      </c>
      <c r="E151" s="58" t="s">
        <v>2743</v>
      </c>
      <c r="F151" s="59" t="s">
        <v>2744</v>
      </c>
      <c r="G151" s="60" t="s">
        <v>257</v>
      </c>
      <c r="H151" s="61">
        <v>30</v>
      </c>
      <c r="I151" s="62"/>
      <c r="J151" s="61">
        <f>ROUND(I151*H151,2)</f>
        <v>0</v>
      </c>
      <c r="K151" s="59" t="s">
        <v>18</v>
      </c>
      <c r="L151" s="203"/>
      <c r="M151" s="255" t="s">
        <v>18</v>
      </c>
      <c r="N151" s="275" t="s">
        <v>38</v>
      </c>
      <c r="O151" s="276"/>
      <c r="P151" s="277">
        <f>O151*H151</f>
        <v>0</v>
      </c>
      <c r="Q151" s="277">
        <v>0</v>
      </c>
      <c r="R151" s="277">
        <f>Q151*H151</f>
        <v>0</v>
      </c>
      <c r="S151" s="277">
        <v>0</v>
      </c>
      <c r="T151" s="63">
        <f>S151*H151</f>
        <v>0</v>
      </c>
      <c r="AR151" s="258" t="s">
        <v>162</v>
      </c>
      <c r="AT151" s="258" t="s">
        <v>157</v>
      </c>
      <c r="AU151" s="258" t="s">
        <v>75</v>
      </c>
      <c r="AY151" s="200" t="s">
        <v>155</v>
      </c>
      <c r="BE151" s="259">
        <f>IF(N151="základní",J151,0)</f>
        <v>0</v>
      </c>
      <c r="BF151" s="259">
        <f>IF(N151="snížená",J151,0)</f>
        <v>0</v>
      </c>
      <c r="BG151" s="259">
        <f>IF(N151="zákl. přenesená",J151,0)</f>
        <v>0</v>
      </c>
      <c r="BH151" s="259">
        <f>IF(N151="sníž. přenesená",J151,0)</f>
        <v>0</v>
      </c>
      <c r="BI151" s="259">
        <f>IF(N151="nulová",J151,0)</f>
        <v>0</v>
      </c>
      <c r="BJ151" s="200" t="s">
        <v>75</v>
      </c>
      <c r="BK151" s="259">
        <f>ROUND(I151*H151,2)</f>
        <v>0</v>
      </c>
      <c r="BL151" s="200" t="s">
        <v>162</v>
      </c>
      <c r="BM151" s="258" t="s">
        <v>649</v>
      </c>
    </row>
    <row r="152" spans="2:65" s="204" customFormat="1" x14ac:dyDescent="0.2">
      <c r="B152" s="203"/>
      <c r="D152" s="64" t="s">
        <v>164</v>
      </c>
      <c r="F152" s="65" t="s">
        <v>2744</v>
      </c>
      <c r="I152" s="197"/>
      <c r="L152" s="203"/>
      <c r="M152" s="260"/>
      <c r="N152" s="276"/>
      <c r="O152" s="276"/>
      <c r="P152" s="276"/>
      <c r="Q152" s="276"/>
      <c r="R152" s="276"/>
      <c r="S152" s="276"/>
      <c r="T152" s="213"/>
      <c r="AT152" s="200" t="s">
        <v>164</v>
      </c>
      <c r="AU152" s="200" t="s">
        <v>75</v>
      </c>
    </row>
    <row r="153" spans="2:65" s="204" customFormat="1" ht="16.5" customHeight="1" x14ac:dyDescent="0.2">
      <c r="B153" s="203"/>
      <c r="C153" s="57" t="s">
        <v>67</v>
      </c>
      <c r="D153" s="57" t="s">
        <v>157</v>
      </c>
      <c r="E153" s="58" t="s">
        <v>2745</v>
      </c>
      <c r="F153" s="59" t="s">
        <v>2746</v>
      </c>
      <c r="G153" s="60" t="s">
        <v>257</v>
      </c>
      <c r="H153" s="61">
        <v>1525</v>
      </c>
      <c r="I153" s="62"/>
      <c r="J153" s="61">
        <f>ROUND(I153*H153,2)</f>
        <v>0</v>
      </c>
      <c r="K153" s="59" t="s">
        <v>18</v>
      </c>
      <c r="L153" s="203"/>
      <c r="M153" s="255" t="s">
        <v>18</v>
      </c>
      <c r="N153" s="275" t="s">
        <v>38</v>
      </c>
      <c r="O153" s="276"/>
      <c r="P153" s="277">
        <f>O153*H153</f>
        <v>0</v>
      </c>
      <c r="Q153" s="277">
        <v>0</v>
      </c>
      <c r="R153" s="277">
        <f>Q153*H153</f>
        <v>0</v>
      </c>
      <c r="S153" s="277">
        <v>0</v>
      </c>
      <c r="T153" s="63">
        <f>S153*H153</f>
        <v>0</v>
      </c>
      <c r="AR153" s="258" t="s">
        <v>162</v>
      </c>
      <c r="AT153" s="258" t="s">
        <v>157</v>
      </c>
      <c r="AU153" s="258" t="s">
        <v>75</v>
      </c>
      <c r="AY153" s="200" t="s">
        <v>155</v>
      </c>
      <c r="BE153" s="259">
        <f>IF(N153="základní",J153,0)</f>
        <v>0</v>
      </c>
      <c r="BF153" s="259">
        <f>IF(N153="snížená",J153,0)</f>
        <v>0</v>
      </c>
      <c r="BG153" s="259">
        <f>IF(N153="zákl. přenesená",J153,0)</f>
        <v>0</v>
      </c>
      <c r="BH153" s="259">
        <f>IF(N153="sníž. přenesená",J153,0)</f>
        <v>0</v>
      </c>
      <c r="BI153" s="259">
        <f>IF(N153="nulová",J153,0)</f>
        <v>0</v>
      </c>
      <c r="BJ153" s="200" t="s">
        <v>75</v>
      </c>
      <c r="BK153" s="259">
        <f>ROUND(I153*H153,2)</f>
        <v>0</v>
      </c>
      <c r="BL153" s="200" t="s">
        <v>162</v>
      </c>
      <c r="BM153" s="258" t="s">
        <v>665</v>
      </c>
    </row>
    <row r="154" spans="2:65" s="204" customFormat="1" x14ac:dyDescent="0.2">
      <c r="B154" s="203"/>
      <c r="D154" s="64" t="s">
        <v>164</v>
      </c>
      <c r="F154" s="65" t="s">
        <v>2746</v>
      </c>
      <c r="I154" s="197"/>
      <c r="L154" s="203"/>
      <c r="M154" s="260"/>
      <c r="N154" s="276"/>
      <c r="O154" s="276"/>
      <c r="P154" s="276"/>
      <c r="Q154" s="276"/>
      <c r="R154" s="276"/>
      <c r="S154" s="276"/>
      <c r="T154" s="213"/>
      <c r="AT154" s="200" t="s">
        <v>164</v>
      </c>
      <c r="AU154" s="200" t="s">
        <v>75</v>
      </c>
    </row>
    <row r="155" spans="2:65" s="204" customFormat="1" ht="21.75" customHeight="1" x14ac:dyDescent="0.2">
      <c r="B155" s="203"/>
      <c r="C155" s="57" t="s">
        <v>67</v>
      </c>
      <c r="D155" s="57" t="s">
        <v>157</v>
      </c>
      <c r="E155" s="58" t="s">
        <v>2747</v>
      </c>
      <c r="F155" s="59" t="s">
        <v>2693</v>
      </c>
      <c r="G155" s="60" t="s">
        <v>257</v>
      </c>
      <c r="H155" s="61">
        <v>400</v>
      </c>
      <c r="I155" s="62"/>
      <c r="J155" s="61">
        <f>ROUND(I155*H155,2)</f>
        <v>0</v>
      </c>
      <c r="K155" s="59" t="s">
        <v>18</v>
      </c>
      <c r="L155" s="203"/>
      <c r="M155" s="255" t="s">
        <v>18</v>
      </c>
      <c r="N155" s="275" t="s">
        <v>38</v>
      </c>
      <c r="O155" s="276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63">
        <f>S155*H155</f>
        <v>0</v>
      </c>
      <c r="AR155" s="258" t="s">
        <v>162</v>
      </c>
      <c r="AT155" s="258" t="s">
        <v>157</v>
      </c>
      <c r="AU155" s="258" t="s">
        <v>75</v>
      </c>
      <c r="AY155" s="200" t="s">
        <v>155</v>
      </c>
      <c r="BE155" s="259">
        <f>IF(N155="základní",J155,0)</f>
        <v>0</v>
      </c>
      <c r="BF155" s="259">
        <f>IF(N155="snížená",J155,0)</f>
        <v>0</v>
      </c>
      <c r="BG155" s="259">
        <f>IF(N155="zákl. přenesená",J155,0)</f>
        <v>0</v>
      </c>
      <c r="BH155" s="259">
        <f>IF(N155="sníž. přenesená",J155,0)</f>
        <v>0</v>
      </c>
      <c r="BI155" s="259">
        <f>IF(N155="nulová",J155,0)</f>
        <v>0</v>
      </c>
      <c r="BJ155" s="200" t="s">
        <v>75</v>
      </c>
      <c r="BK155" s="259">
        <f>ROUND(I155*H155,2)</f>
        <v>0</v>
      </c>
      <c r="BL155" s="200" t="s">
        <v>162</v>
      </c>
      <c r="BM155" s="258" t="s">
        <v>678</v>
      </c>
    </row>
    <row r="156" spans="2:65" s="204" customFormat="1" x14ac:dyDescent="0.2">
      <c r="B156" s="203"/>
      <c r="D156" s="64" t="s">
        <v>164</v>
      </c>
      <c r="F156" s="65" t="s">
        <v>2693</v>
      </c>
      <c r="I156" s="197"/>
      <c r="L156" s="203"/>
      <c r="M156" s="260"/>
      <c r="N156" s="276"/>
      <c r="O156" s="276"/>
      <c r="P156" s="276"/>
      <c r="Q156" s="276"/>
      <c r="R156" s="276"/>
      <c r="S156" s="276"/>
      <c r="T156" s="213"/>
      <c r="AT156" s="200" t="s">
        <v>164</v>
      </c>
      <c r="AU156" s="200" t="s">
        <v>75</v>
      </c>
    </row>
    <row r="157" spans="2:65" s="204" customFormat="1" ht="16.5" customHeight="1" x14ac:dyDescent="0.2">
      <c r="B157" s="203"/>
      <c r="C157" s="57" t="s">
        <v>67</v>
      </c>
      <c r="D157" s="57" t="s">
        <v>157</v>
      </c>
      <c r="E157" s="58" t="s">
        <v>2748</v>
      </c>
      <c r="F157" s="59" t="s">
        <v>2695</v>
      </c>
      <c r="G157" s="60" t="s">
        <v>276</v>
      </c>
      <c r="H157" s="61">
        <v>1</v>
      </c>
      <c r="I157" s="62"/>
      <c r="J157" s="61">
        <f>ROUND(I157*H157,2)</f>
        <v>0</v>
      </c>
      <c r="K157" s="59" t="s">
        <v>18</v>
      </c>
      <c r="L157" s="203"/>
      <c r="M157" s="255" t="s">
        <v>18</v>
      </c>
      <c r="N157" s="275" t="s">
        <v>38</v>
      </c>
      <c r="O157" s="276"/>
      <c r="P157" s="277">
        <f>O157*H157</f>
        <v>0</v>
      </c>
      <c r="Q157" s="277">
        <v>0</v>
      </c>
      <c r="R157" s="277">
        <f>Q157*H157</f>
        <v>0</v>
      </c>
      <c r="S157" s="277">
        <v>0</v>
      </c>
      <c r="T157" s="63">
        <f>S157*H157</f>
        <v>0</v>
      </c>
      <c r="AR157" s="258" t="s">
        <v>162</v>
      </c>
      <c r="AT157" s="258" t="s">
        <v>157</v>
      </c>
      <c r="AU157" s="258" t="s">
        <v>75</v>
      </c>
      <c r="AY157" s="200" t="s">
        <v>155</v>
      </c>
      <c r="BE157" s="259">
        <f>IF(N157="základní",J157,0)</f>
        <v>0</v>
      </c>
      <c r="BF157" s="259">
        <f>IF(N157="snížená",J157,0)</f>
        <v>0</v>
      </c>
      <c r="BG157" s="259">
        <f>IF(N157="zákl. přenesená",J157,0)</f>
        <v>0</v>
      </c>
      <c r="BH157" s="259">
        <f>IF(N157="sníž. přenesená",J157,0)</f>
        <v>0</v>
      </c>
      <c r="BI157" s="259">
        <f>IF(N157="nulová",J157,0)</f>
        <v>0</v>
      </c>
      <c r="BJ157" s="200" t="s">
        <v>75</v>
      </c>
      <c r="BK157" s="259">
        <f>ROUND(I157*H157,2)</f>
        <v>0</v>
      </c>
      <c r="BL157" s="200" t="s">
        <v>162</v>
      </c>
      <c r="BM157" s="258" t="s">
        <v>697</v>
      </c>
    </row>
    <row r="158" spans="2:65" s="204" customFormat="1" x14ac:dyDescent="0.2">
      <c r="B158" s="203"/>
      <c r="D158" s="64" t="s">
        <v>164</v>
      </c>
      <c r="F158" s="65" t="s">
        <v>2695</v>
      </c>
      <c r="I158" s="197"/>
      <c r="L158" s="203"/>
      <c r="M158" s="260"/>
      <c r="N158" s="276"/>
      <c r="O158" s="276"/>
      <c r="P158" s="276"/>
      <c r="Q158" s="276"/>
      <c r="R158" s="276"/>
      <c r="S158" s="276"/>
      <c r="T158" s="213"/>
      <c r="AT158" s="200" t="s">
        <v>164</v>
      </c>
      <c r="AU158" s="200" t="s">
        <v>75</v>
      </c>
    </row>
    <row r="159" spans="2:65" s="204" customFormat="1" ht="16.5" customHeight="1" x14ac:dyDescent="0.2">
      <c r="B159" s="203"/>
      <c r="C159" s="57" t="s">
        <v>67</v>
      </c>
      <c r="D159" s="57" t="s">
        <v>157</v>
      </c>
      <c r="E159" s="58" t="s">
        <v>2749</v>
      </c>
      <c r="F159" s="59" t="s">
        <v>2697</v>
      </c>
      <c r="G159" s="60" t="s">
        <v>276</v>
      </c>
      <c r="H159" s="61">
        <v>1</v>
      </c>
      <c r="I159" s="62"/>
      <c r="J159" s="61">
        <f>ROUND(I159*H159,2)</f>
        <v>0</v>
      </c>
      <c r="K159" s="59" t="s">
        <v>18</v>
      </c>
      <c r="L159" s="203"/>
      <c r="M159" s="255" t="s">
        <v>18</v>
      </c>
      <c r="N159" s="275" t="s">
        <v>38</v>
      </c>
      <c r="O159" s="276"/>
      <c r="P159" s="277">
        <f>O159*H159</f>
        <v>0</v>
      </c>
      <c r="Q159" s="277">
        <v>0</v>
      </c>
      <c r="R159" s="277">
        <f>Q159*H159</f>
        <v>0</v>
      </c>
      <c r="S159" s="277">
        <v>0</v>
      </c>
      <c r="T159" s="63">
        <f>S159*H159</f>
        <v>0</v>
      </c>
      <c r="AR159" s="258" t="s">
        <v>162</v>
      </c>
      <c r="AT159" s="258" t="s">
        <v>157</v>
      </c>
      <c r="AU159" s="258" t="s">
        <v>75</v>
      </c>
      <c r="AY159" s="200" t="s">
        <v>155</v>
      </c>
      <c r="BE159" s="259">
        <f>IF(N159="základní",J159,0)</f>
        <v>0</v>
      </c>
      <c r="BF159" s="259">
        <f>IF(N159="snížená",J159,0)</f>
        <v>0</v>
      </c>
      <c r="BG159" s="259">
        <f>IF(N159="zákl. přenesená",J159,0)</f>
        <v>0</v>
      </c>
      <c r="BH159" s="259">
        <f>IF(N159="sníž. přenesená",J159,0)</f>
        <v>0</v>
      </c>
      <c r="BI159" s="259">
        <f>IF(N159="nulová",J159,0)</f>
        <v>0</v>
      </c>
      <c r="BJ159" s="200" t="s">
        <v>75</v>
      </c>
      <c r="BK159" s="259">
        <f>ROUND(I159*H159,2)</f>
        <v>0</v>
      </c>
      <c r="BL159" s="200" t="s">
        <v>162</v>
      </c>
      <c r="BM159" s="258" t="s">
        <v>714</v>
      </c>
    </row>
    <row r="160" spans="2:65" s="204" customFormat="1" x14ac:dyDescent="0.2">
      <c r="B160" s="203"/>
      <c r="D160" s="64" t="s">
        <v>164</v>
      </c>
      <c r="F160" s="65" t="s">
        <v>2697</v>
      </c>
      <c r="I160" s="197"/>
      <c r="L160" s="203"/>
      <c r="M160" s="260"/>
      <c r="N160" s="276"/>
      <c r="O160" s="276"/>
      <c r="P160" s="276"/>
      <c r="Q160" s="276"/>
      <c r="R160" s="276"/>
      <c r="S160" s="276"/>
      <c r="T160" s="213"/>
      <c r="AT160" s="200" t="s">
        <v>164</v>
      </c>
      <c r="AU160" s="200" t="s">
        <v>75</v>
      </c>
    </row>
    <row r="161" spans="2:65" s="204" customFormat="1" ht="16.5" customHeight="1" x14ac:dyDescent="0.2">
      <c r="B161" s="203"/>
      <c r="C161" s="57" t="s">
        <v>67</v>
      </c>
      <c r="D161" s="57" t="s">
        <v>157</v>
      </c>
      <c r="E161" s="58" t="s">
        <v>2750</v>
      </c>
      <c r="F161" s="59" t="s">
        <v>2699</v>
      </c>
      <c r="G161" s="60" t="s">
        <v>276</v>
      </c>
      <c r="H161" s="61">
        <v>1</v>
      </c>
      <c r="I161" s="62"/>
      <c r="J161" s="61">
        <f>ROUND(I161*H161,2)</f>
        <v>0</v>
      </c>
      <c r="K161" s="59" t="s">
        <v>18</v>
      </c>
      <c r="L161" s="203"/>
      <c r="M161" s="255" t="s">
        <v>18</v>
      </c>
      <c r="N161" s="275" t="s">
        <v>38</v>
      </c>
      <c r="O161" s="276"/>
      <c r="P161" s="277">
        <f>O161*H161</f>
        <v>0</v>
      </c>
      <c r="Q161" s="277">
        <v>0</v>
      </c>
      <c r="R161" s="277">
        <f>Q161*H161</f>
        <v>0</v>
      </c>
      <c r="S161" s="277">
        <v>0</v>
      </c>
      <c r="T161" s="63">
        <f>S161*H161</f>
        <v>0</v>
      </c>
      <c r="AR161" s="258" t="s">
        <v>162</v>
      </c>
      <c r="AT161" s="258" t="s">
        <v>157</v>
      </c>
      <c r="AU161" s="258" t="s">
        <v>75</v>
      </c>
      <c r="AY161" s="200" t="s">
        <v>155</v>
      </c>
      <c r="BE161" s="259">
        <f>IF(N161="základní",J161,0)</f>
        <v>0</v>
      </c>
      <c r="BF161" s="259">
        <f>IF(N161="snížená",J161,0)</f>
        <v>0</v>
      </c>
      <c r="BG161" s="259">
        <f>IF(N161="zákl. přenesená",J161,0)</f>
        <v>0</v>
      </c>
      <c r="BH161" s="259">
        <f>IF(N161="sníž. přenesená",J161,0)</f>
        <v>0</v>
      </c>
      <c r="BI161" s="259">
        <f>IF(N161="nulová",J161,0)</f>
        <v>0</v>
      </c>
      <c r="BJ161" s="200" t="s">
        <v>75</v>
      </c>
      <c r="BK161" s="259">
        <f>ROUND(I161*H161,2)</f>
        <v>0</v>
      </c>
      <c r="BL161" s="200" t="s">
        <v>162</v>
      </c>
      <c r="BM161" s="258" t="s">
        <v>724</v>
      </c>
    </row>
    <row r="162" spans="2:65" s="204" customFormat="1" x14ac:dyDescent="0.2">
      <c r="B162" s="203"/>
      <c r="D162" s="64" t="s">
        <v>164</v>
      </c>
      <c r="F162" s="65" t="s">
        <v>2699</v>
      </c>
      <c r="I162" s="197"/>
      <c r="L162" s="203"/>
      <c r="M162" s="260"/>
      <c r="N162" s="276"/>
      <c r="O162" s="276"/>
      <c r="P162" s="276"/>
      <c r="Q162" s="276"/>
      <c r="R162" s="276"/>
      <c r="S162" s="276"/>
      <c r="T162" s="213"/>
      <c r="AT162" s="200" t="s">
        <v>164</v>
      </c>
      <c r="AU162" s="200" t="s">
        <v>75</v>
      </c>
    </row>
    <row r="163" spans="2:65" s="204" customFormat="1" ht="16.5" customHeight="1" x14ac:dyDescent="0.2">
      <c r="B163" s="203"/>
      <c r="C163" s="57" t="s">
        <v>67</v>
      </c>
      <c r="D163" s="57" t="s">
        <v>157</v>
      </c>
      <c r="E163" s="58" t="s">
        <v>2751</v>
      </c>
      <c r="F163" s="59" t="s">
        <v>2701</v>
      </c>
      <c r="G163" s="60" t="s">
        <v>276</v>
      </c>
      <c r="H163" s="61">
        <v>1</v>
      </c>
      <c r="I163" s="62"/>
      <c r="J163" s="61">
        <f>ROUND(I163*H163,2)</f>
        <v>0</v>
      </c>
      <c r="K163" s="59" t="s">
        <v>18</v>
      </c>
      <c r="L163" s="203"/>
      <c r="M163" s="255" t="s">
        <v>18</v>
      </c>
      <c r="N163" s="275" t="s">
        <v>38</v>
      </c>
      <c r="O163" s="276"/>
      <c r="P163" s="277">
        <f>O163*H163</f>
        <v>0</v>
      </c>
      <c r="Q163" s="277">
        <v>0</v>
      </c>
      <c r="R163" s="277">
        <f>Q163*H163</f>
        <v>0</v>
      </c>
      <c r="S163" s="277">
        <v>0</v>
      </c>
      <c r="T163" s="63">
        <f>S163*H163</f>
        <v>0</v>
      </c>
      <c r="AR163" s="258" t="s">
        <v>162</v>
      </c>
      <c r="AT163" s="258" t="s">
        <v>157</v>
      </c>
      <c r="AU163" s="258" t="s">
        <v>75</v>
      </c>
      <c r="AY163" s="200" t="s">
        <v>155</v>
      </c>
      <c r="BE163" s="259">
        <f>IF(N163="základní",J163,0)</f>
        <v>0</v>
      </c>
      <c r="BF163" s="259">
        <f>IF(N163="snížená",J163,0)</f>
        <v>0</v>
      </c>
      <c r="BG163" s="259">
        <f>IF(N163="zákl. přenesená",J163,0)</f>
        <v>0</v>
      </c>
      <c r="BH163" s="259">
        <f>IF(N163="sníž. přenesená",J163,0)</f>
        <v>0</v>
      </c>
      <c r="BI163" s="259">
        <f>IF(N163="nulová",J163,0)</f>
        <v>0</v>
      </c>
      <c r="BJ163" s="200" t="s">
        <v>75</v>
      </c>
      <c r="BK163" s="259">
        <f>ROUND(I163*H163,2)</f>
        <v>0</v>
      </c>
      <c r="BL163" s="200" t="s">
        <v>162</v>
      </c>
      <c r="BM163" s="258" t="s">
        <v>735</v>
      </c>
    </row>
    <row r="164" spans="2:65" s="204" customFormat="1" x14ac:dyDescent="0.2">
      <c r="B164" s="203"/>
      <c r="D164" s="64" t="s">
        <v>164</v>
      </c>
      <c r="F164" s="65" t="s">
        <v>2701</v>
      </c>
      <c r="I164" s="197"/>
      <c r="L164" s="203"/>
      <c r="M164" s="260"/>
      <c r="N164" s="276"/>
      <c r="O164" s="276"/>
      <c r="P164" s="276"/>
      <c r="Q164" s="276"/>
      <c r="R164" s="276"/>
      <c r="S164" s="276"/>
      <c r="T164" s="213"/>
      <c r="AT164" s="200" t="s">
        <v>164</v>
      </c>
      <c r="AU164" s="200" t="s">
        <v>75</v>
      </c>
    </row>
    <row r="165" spans="2:65" s="204" customFormat="1" ht="16.5" customHeight="1" x14ac:dyDescent="0.2">
      <c r="B165" s="203"/>
      <c r="C165" s="57" t="s">
        <v>67</v>
      </c>
      <c r="D165" s="57" t="s">
        <v>157</v>
      </c>
      <c r="E165" s="58" t="s">
        <v>2752</v>
      </c>
      <c r="F165" s="59" t="s">
        <v>2703</v>
      </c>
      <c r="G165" s="60" t="s">
        <v>276</v>
      </c>
      <c r="H165" s="61">
        <v>1</v>
      </c>
      <c r="I165" s="62"/>
      <c r="J165" s="61">
        <f>ROUND(I165*H165,2)</f>
        <v>0</v>
      </c>
      <c r="K165" s="59" t="s">
        <v>18</v>
      </c>
      <c r="L165" s="203"/>
      <c r="M165" s="255" t="s">
        <v>18</v>
      </c>
      <c r="N165" s="275" t="s">
        <v>38</v>
      </c>
      <c r="O165" s="276"/>
      <c r="P165" s="277">
        <f>O165*H165</f>
        <v>0</v>
      </c>
      <c r="Q165" s="277">
        <v>0</v>
      </c>
      <c r="R165" s="277">
        <f>Q165*H165</f>
        <v>0</v>
      </c>
      <c r="S165" s="277">
        <v>0</v>
      </c>
      <c r="T165" s="63">
        <f>S165*H165</f>
        <v>0</v>
      </c>
      <c r="AR165" s="258" t="s">
        <v>162</v>
      </c>
      <c r="AT165" s="258" t="s">
        <v>157</v>
      </c>
      <c r="AU165" s="258" t="s">
        <v>75</v>
      </c>
      <c r="AY165" s="200" t="s">
        <v>155</v>
      </c>
      <c r="BE165" s="259">
        <f>IF(N165="základní",J165,0)</f>
        <v>0</v>
      </c>
      <c r="BF165" s="259">
        <f>IF(N165="snížená",J165,0)</f>
        <v>0</v>
      </c>
      <c r="BG165" s="259">
        <f>IF(N165="zákl. přenesená",J165,0)</f>
        <v>0</v>
      </c>
      <c r="BH165" s="259">
        <f>IF(N165="sníž. přenesená",J165,0)</f>
        <v>0</v>
      </c>
      <c r="BI165" s="259">
        <f>IF(N165="nulová",J165,0)</f>
        <v>0</v>
      </c>
      <c r="BJ165" s="200" t="s">
        <v>75</v>
      </c>
      <c r="BK165" s="259">
        <f>ROUND(I165*H165,2)</f>
        <v>0</v>
      </c>
      <c r="BL165" s="200" t="s">
        <v>162</v>
      </c>
      <c r="BM165" s="258" t="s">
        <v>747</v>
      </c>
    </row>
    <row r="166" spans="2:65" s="204" customFormat="1" x14ac:dyDescent="0.2">
      <c r="B166" s="203"/>
      <c r="D166" s="64" t="s">
        <v>164</v>
      </c>
      <c r="F166" s="65" t="s">
        <v>2703</v>
      </c>
      <c r="I166" s="197"/>
      <c r="L166" s="203"/>
      <c r="M166" s="260"/>
      <c r="N166" s="276"/>
      <c r="O166" s="276"/>
      <c r="P166" s="276"/>
      <c r="Q166" s="276"/>
      <c r="R166" s="276"/>
      <c r="S166" s="276"/>
      <c r="T166" s="213"/>
      <c r="AT166" s="200" t="s">
        <v>164</v>
      </c>
      <c r="AU166" s="200" t="s">
        <v>75</v>
      </c>
    </row>
    <row r="167" spans="2:65" s="204" customFormat="1" ht="16.5" customHeight="1" x14ac:dyDescent="0.2">
      <c r="B167" s="203"/>
      <c r="C167" s="57" t="s">
        <v>67</v>
      </c>
      <c r="D167" s="57" t="s">
        <v>157</v>
      </c>
      <c r="E167" s="58" t="s">
        <v>2753</v>
      </c>
      <c r="F167" s="59" t="s">
        <v>2705</v>
      </c>
      <c r="G167" s="60" t="s">
        <v>276</v>
      </c>
      <c r="H167" s="61">
        <v>1</v>
      </c>
      <c r="I167" s="62"/>
      <c r="J167" s="61">
        <f>ROUND(I167*H167,2)</f>
        <v>0</v>
      </c>
      <c r="K167" s="59" t="s">
        <v>18</v>
      </c>
      <c r="L167" s="203"/>
      <c r="M167" s="255" t="s">
        <v>18</v>
      </c>
      <c r="N167" s="275" t="s">
        <v>38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63">
        <f>S167*H167</f>
        <v>0</v>
      </c>
      <c r="AR167" s="258" t="s">
        <v>162</v>
      </c>
      <c r="AT167" s="258" t="s">
        <v>157</v>
      </c>
      <c r="AU167" s="258" t="s">
        <v>75</v>
      </c>
      <c r="AY167" s="200" t="s">
        <v>155</v>
      </c>
      <c r="BE167" s="259">
        <f>IF(N167="základní",J167,0)</f>
        <v>0</v>
      </c>
      <c r="BF167" s="259">
        <f>IF(N167="snížená",J167,0)</f>
        <v>0</v>
      </c>
      <c r="BG167" s="259">
        <f>IF(N167="zákl. přenesená",J167,0)</f>
        <v>0</v>
      </c>
      <c r="BH167" s="259">
        <f>IF(N167="sníž. přenesená",J167,0)</f>
        <v>0</v>
      </c>
      <c r="BI167" s="259">
        <f>IF(N167="nulová",J167,0)</f>
        <v>0</v>
      </c>
      <c r="BJ167" s="200" t="s">
        <v>75</v>
      </c>
      <c r="BK167" s="259">
        <f>ROUND(I167*H167,2)</f>
        <v>0</v>
      </c>
      <c r="BL167" s="200" t="s">
        <v>162</v>
      </c>
      <c r="BM167" s="258" t="s">
        <v>755</v>
      </c>
    </row>
    <row r="168" spans="2:65" s="204" customFormat="1" x14ac:dyDescent="0.2">
      <c r="B168" s="203"/>
      <c r="D168" s="64" t="s">
        <v>164</v>
      </c>
      <c r="F168" s="65" t="s">
        <v>2705</v>
      </c>
      <c r="I168" s="197"/>
      <c r="L168" s="203"/>
      <c r="M168" s="260"/>
      <c r="N168" s="276"/>
      <c r="O168" s="276"/>
      <c r="P168" s="276"/>
      <c r="Q168" s="276"/>
      <c r="R168" s="276"/>
      <c r="S168" s="276"/>
      <c r="T168" s="213"/>
      <c r="AT168" s="200" t="s">
        <v>164</v>
      </c>
      <c r="AU168" s="200" t="s">
        <v>75</v>
      </c>
    </row>
    <row r="169" spans="2:65" s="204" customFormat="1" ht="16.5" customHeight="1" x14ac:dyDescent="0.2">
      <c r="B169" s="203"/>
      <c r="C169" s="57" t="s">
        <v>67</v>
      </c>
      <c r="D169" s="57" t="s">
        <v>157</v>
      </c>
      <c r="E169" s="58" t="s">
        <v>2754</v>
      </c>
      <c r="F169" s="59" t="s">
        <v>2707</v>
      </c>
      <c r="G169" s="60" t="s">
        <v>276</v>
      </c>
      <c r="H169" s="61">
        <v>1</v>
      </c>
      <c r="I169" s="62"/>
      <c r="J169" s="61">
        <f>ROUND(I169*H169,2)</f>
        <v>0</v>
      </c>
      <c r="K169" s="59" t="s">
        <v>18</v>
      </c>
      <c r="L169" s="203"/>
      <c r="M169" s="255" t="s">
        <v>18</v>
      </c>
      <c r="N169" s="275" t="s">
        <v>38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63">
        <f>S169*H169</f>
        <v>0</v>
      </c>
      <c r="AR169" s="258" t="s">
        <v>162</v>
      </c>
      <c r="AT169" s="258" t="s">
        <v>157</v>
      </c>
      <c r="AU169" s="258" t="s">
        <v>75</v>
      </c>
      <c r="AY169" s="200" t="s">
        <v>155</v>
      </c>
      <c r="BE169" s="259">
        <f>IF(N169="základní",J169,0)</f>
        <v>0</v>
      </c>
      <c r="BF169" s="259">
        <f>IF(N169="snížená",J169,0)</f>
        <v>0</v>
      </c>
      <c r="BG169" s="259">
        <f>IF(N169="zákl. přenesená",J169,0)</f>
        <v>0</v>
      </c>
      <c r="BH169" s="259">
        <f>IF(N169="sníž. přenesená",J169,0)</f>
        <v>0</v>
      </c>
      <c r="BI169" s="259">
        <f>IF(N169="nulová",J169,0)</f>
        <v>0</v>
      </c>
      <c r="BJ169" s="200" t="s">
        <v>75</v>
      </c>
      <c r="BK169" s="259">
        <f>ROUND(I169*H169,2)</f>
        <v>0</v>
      </c>
      <c r="BL169" s="200" t="s">
        <v>162</v>
      </c>
      <c r="BM169" s="258" t="s">
        <v>770</v>
      </c>
    </row>
    <row r="170" spans="2:65" s="204" customFormat="1" x14ac:dyDescent="0.2">
      <c r="B170" s="203"/>
      <c r="D170" s="64" t="s">
        <v>164</v>
      </c>
      <c r="F170" s="65" t="s">
        <v>2707</v>
      </c>
      <c r="I170" s="197"/>
      <c r="L170" s="203"/>
      <c r="M170" s="260"/>
      <c r="N170" s="276"/>
      <c r="O170" s="276"/>
      <c r="P170" s="276"/>
      <c r="Q170" s="276"/>
      <c r="R170" s="276"/>
      <c r="S170" s="276"/>
      <c r="T170" s="213"/>
      <c r="AT170" s="200" t="s">
        <v>164</v>
      </c>
      <c r="AU170" s="200" t="s">
        <v>75</v>
      </c>
    </row>
    <row r="171" spans="2:65" s="204" customFormat="1" ht="16.5" customHeight="1" x14ac:dyDescent="0.2">
      <c r="B171" s="203"/>
      <c r="C171" s="57" t="s">
        <v>67</v>
      </c>
      <c r="D171" s="57" t="s">
        <v>157</v>
      </c>
      <c r="E171" s="58" t="s">
        <v>2755</v>
      </c>
      <c r="F171" s="59" t="s">
        <v>2709</v>
      </c>
      <c r="G171" s="60" t="s">
        <v>276</v>
      </c>
      <c r="H171" s="61">
        <v>1</v>
      </c>
      <c r="I171" s="62"/>
      <c r="J171" s="61">
        <f>ROUND(I171*H171,2)</f>
        <v>0</v>
      </c>
      <c r="K171" s="59" t="s">
        <v>18</v>
      </c>
      <c r="L171" s="203"/>
      <c r="M171" s="255" t="s">
        <v>18</v>
      </c>
      <c r="N171" s="275" t="s">
        <v>38</v>
      </c>
      <c r="O171" s="276"/>
      <c r="P171" s="277">
        <f>O171*H171</f>
        <v>0</v>
      </c>
      <c r="Q171" s="277">
        <v>0</v>
      </c>
      <c r="R171" s="277">
        <f>Q171*H171</f>
        <v>0</v>
      </c>
      <c r="S171" s="277">
        <v>0</v>
      </c>
      <c r="T171" s="63">
        <f>S171*H171</f>
        <v>0</v>
      </c>
      <c r="AR171" s="258" t="s">
        <v>162</v>
      </c>
      <c r="AT171" s="258" t="s">
        <v>157</v>
      </c>
      <c r="AU171" s="258" t="s">
        <v>75</v>
      </c>
      <c r="AY171" s="200" t="s">
        <v>155</v>
      </c>
      <c r="BE171" s="259">
        <f>IF(N171="základní",J171,0)</f>
        <v>0</v>
      </c>
      <c r="BF171" s="259">
        <f>IF(N171="snížená",J171,0)</f>
        <v>0</v>
      </c>
      <c r="BG171" s="259">
        <f>IF(N171="zákl. přenesená",J171,0)</f>
        <v>0</v>
      </c>
      <c r="BH171" s="259">
        <f>IF(N171="sníž. přenesená",J171,0)</f>
        <v>0</v>
      </c>
      <c r="BI171" s="259">
        <f>IF(N171="nulová",J171,0)</f>
        <v>0</v>
      </c>
      <c r="BJ171" s="200" t="s">
        <v>75</v>
      </c>
      <c r="BK171" s="259">
        <f>ROUND(I171*H171,2)</f>
        <v>0</v>
      </c>
      <c r="BL171" s="200" t="s">
        <v>162</v>
      </c>
      <c r="BM171" s="258" t="s">
        <v>788</v>
      </c>
    </row>
    <row r="172" spans="2:65" s="204" customFormat="1" x14ac:dyDescent="0.2">
      <c r="B172" s="203"/>
      <c r="D172" s="64" t="s">
        <v>164</v>
      </c>
      <c r="F172" s="65" t="s">
        <v>2709</v>
      </c>
      <c r="I172" s="197"/>
      <c r="L172" s="203"/>
      <c r="M172" s="260"/>
      <c r="N172" s="276"/>
      <c r="O172" s="276"/>
      <c r="P172" s="276"/>
      <c r="Q172" s="276"/>
      <c r="R172" s="276"/>
      <c r="S172" s="276"/>
      <c r="T172" s="213"/>
      <c r="AT172" s="200" t="s">
        <v>164</v>
      </c>
      <c r="AU172" s="200" t="s">
        <v>75</v>
      </c>
    </row>
    <row r="173" spans="2:65" s="247" customFormat="1" ht="25.9" customHeight="1" x14ac:dyDescent="0.2">
      <c r="B173" s="246"/>
      <c r="D173" s="54" t="s">
        <v>66</v>
      </c>
      <c r="E173" s="55" t="s">
        <v>2756</v>
      </c>
      <c r="F173" s="55" t="s">
        <v>2757</v>
      </c>
      <c r="I173" s="196"/>
      <c r="J173" s="248">
        <f>BK173</f>
        <v>0</v>
      </c>
      <c r="L173" s="246"/>
      <c r="M173" s="249"/>
      <c r="N173" s="273"/>
      <c r="O173" s="273"/>
      <c r="P173" s="274">
        <f>SUM(P174:P195)</f>
        <v>0</v>
      </c>
      <c r="Q173" s="273"/>
      <c r="R173" s="274">
        <f>SUM(R174:R195)</f>
        <v>0</v>
      </c>
      <c r="S173" s="273"/>
      <c r="T173" s="251">
        <f>SUM(T174:T195)</f>
        <v>0</v>
      </c>
      <c r="AR173" s="54" t="s">
        <v>75</v>
      </c>
      <c r="AT173" s="252" t="s">
        <v>66</v>
      </c>
      <c r="AU173" s="252" t="s">
        <v>67</v>
      </c>
      <c r="AY173" s="54" t="s">
        <v>155</v>
      </c>
      <c r="BK173" s="253">
        <f>SUM(BK174:BK195)</f>
        <v>0</v>
      </c>
    </row>
    <row r="174" spans="2:65" s="204" customFormat="1" ht="16.5" customHeight="1" x14ac:dyDescent="0.2">
      <c r="B174" s="203"/>
      <c r="C174" s="57" t="s">
        <v>67</v>
      </c>
      <c r="D174" s="57" t="s">
        <v>157</v>
      </c>
      <c r="E174" s="58" t="s">
        <v>2758</v>
      </c>
      <c r="F174" s="59" t="s">
        <v>2740</v>
      </c>
      <c r="G174" s="60" t="s">
        <v>2275</v>
      </c>
      <c r="H174" s="61">
        <v>29</v>
      </c>
      <c r="I174" s="62"/>
      <c r="J174" s="61">
        <f>ROUND(I174*H174,2)</f>
        <v>0</v>
      </c>
      <c r="K174" s="59" t="s">
        <v>18</v>
      </c>
      <c r="L174" s="203"/>
      <c r="M174" s="255" t="s">
        <v>18</v>
      </c>
      <c r="N174" s="275" t="s">
        <v>38</v>
      </c>
      <c r="O174" s="276"/>
      <c r="P174" s="277">
        <f>O174*H174</f>
        <v>0</v>
      </c>
      <c r="Q174" s="277">
        <v>0</v>
      </c>
      <c r="R174" s="277">
        <f>Q174*H174</f>
        <v>0</v>
      </c>
      <c r="S174" s="277">
        <v>0</v>
      </c>
      <c r="T174" s="63">
        <f>S174*H174</f>
        <v>0</v>
      </c>
      <c r="AR174" s="258" t="s">
        <v>162</v>
      </c>
      <c r="AT174" s="258" t="s">
        <v>157</v>
      </c>
      <c r="AU174" s="258" t="s">
        <v>75</v>
      </c>
      <c r="AY174" s="200" t="s">
        <v>155</v>
      </c>
      <c r="BE174" s="259">
        <f>IF(N174="základní",J174,0)</f>
        <v>0</v>
      </c>
      <c r="BF174" s="259">
        <f>IF(N174="snížená",J174,0)</f>
        <v>0</v>
      </c>
      <c r="BG174" s="259">
        <f>IF(N174="zákl. přenesená",J174,0)</f>
        <v>0</v>
      </c>
      <c r="BH174" s="259">
        <f>IF(N174="sníž. přenesená",J174,0)</f>
        <v>0</v>
      </c>
      <c r="BI174" s="259">
        <f>IF(N174="nulová",J174,0)</f>
        <v>0</v>
      </c>
      <c r="BJ174" s="200" t="s">
        <v>75</v>
      </c>
      <c r="BK174" s="259">
        <f>ROUND(I174*H174,2)</f>
        <v>0</v>
      </c>
      <c r="BL174" s="200" t="s">
        <v>162</v>
      </c>
      <c r="BM174" s="258" t="s">
        <v>799</v>
      </c>
    </row>
    <row r="175" spans="2:65" s="204" customFormat="1" x14ac:dyDescent="0.2">
      <c r="B175" s="203"/>
      <c r="D175" s="64" t="s">
        <v>164</v>
      </c>
      <c r="F175" s="65" t="s">
        <v>2740</v>
      </c>
      <c r="I175" s="197"/>
      <c r="L175" s="203"/>
      <c r="M175" s="260"/>
      <c r="N175" s="276"/>
      <c r="O175" s="276"/>
      <c r="P175" s="276"/>
      <c r="Q175" s="276"/>
      <c r="R175" s="276"/>
      <c r="S175" s="276"/>
      <c r="T175" s="213"/>
      <c r="AT175" s="200" t="s">
        <v>164</v>
      </c>
      <c r="AU175" s="200" t="s">
        <v>75</v>
      </c>
    </row>
    <row r="176" spans="2:65" s="204" customFormat="1" ht="16.5" customHeight="1" x14ac:dyDescent="0.2">
      <c r="B176" s="203"/>
      <c r="C176" s="57" t="s">
        <v>67</v>
      </c>
      <c r="D176" s="57" t="s">
        <v>157</v>
      </c>
      <c r="E176" s="58" t="s">
        <v>2759</v>
      </c>
      <c r="F176" s="59" t="s">
        <v>2746</v>
      </c>
      <c r="G176" s="60" t="s">
        <v>257</v>
      </c>
      <c r="H176" s="61">
        <v>1550</v>
      </c>
      <c r="I176" s="62"/>
      <c r="J176" s="61">
        <f>ROUND(I176*H176,2)</f>
        <v>0</v>
      </c>
      <c r="K176" s="59" t="s">
        <v>18</v>
      </c>
      <c r="L176" s="203"/>
      <c r="M176" s="255" t="s">
        <v>18</v>
      </c>
      <c r="N176" s="275" t="s">
        <v>38</v>
      </c>
      <c r="O176" s="276"/>
      <c r="P176" s="277">
        <f>O176*H176</f>
        <v>0</v>
      </c>
      <c r="Q176" s="277">
        <v>0</v>
      </c>
      <c r="R176" s="277">
        <f>Q176*H176</f>
        <v>0</v>
      </c>
      <c r="S176" s="277">
        <v>0</v>
      </c>
      <c r="T176" s="63">
        <f>S176*H176</f>
        <v>0</v>
      </c>
      <c r="AR176" s="258" t="s">
        <v>162</v>
      </c>
      <c r="AT176" s="258" t="s">
        <v>157</v>
      </c>
      <c r="AU176" s="258" t="s">
        <v>75</v>
      </c>
      <c r="AY176" s="200" t="s">
        <v>155</v>
      </c>
      <c r="BE176" s="259">
        <f>IF(N176="základní",J176,0)</f>
        <v>0</v>
      </c>
      <c r="BF176" s="259">
        <f>IF(N176="snížená",J176,0)</f>
        <v>0</v>
      </c>
      <c r="BG176" s="259">
        <f>IF(N176="zákl. přenesená",J176,0)</f>
        <v>0</v>
      </c>
      <c r="BH176" s="259">
        <f>IF(N176="sníž. přenesená",J176,0)</f>
        <v>0</v>
      </c>
      <c r="BI176" s="259">
        <f>IF(N176="nulová",J176,0)</f>
        <v>0</v>
      </c>
      <c r="BJ176" s="200" t="s">
        <v>75</v>
      </c>
      <c r="BK176" s="259">
        <f>ROUND(I176*H176,2)</f>
        <v>0</v>
      </c>
      <c r="BL176" s="200" t="s">
        <v>162</v>
      </c>
      <c r="BM176" s="258" t="s">
        <v>813</v>
      </c>
    </row>
    <row r="177" spans="2:65" s="204" customFormat="1" x14ac:dyDescent="0.2">
      <c r="B177" s="203"/>
      <c r="D177" s="64" t="s">
        <v>164</v>
      </c>
      <c r="F177" s="65" t="s">
        <v>2746</v>
      </c>
      <c r="I177" s="197"/>
      <c r="L177" s="203"/>
      <c r="M177" s="260"/>
      <c r="N177" s="276"/>
      <c r="O177" s="276"/>
      <c r="P177" s="276"/>
      <c r="Q177" s="276"/>
      <c r="R177" s="276"/>
      <c r="S177" s="276"/>
      <c r="T177" s="213"/>
      <c r="AT177" s="200" t="s">
        <v>164</v>
      </c>
      <c r="AU177" s="200" t="s">
        <v>75</v>
      </c>
    </row>
    <row r="178" spans="2:65" s="204" customFormat="1" ht="21.75" customHeight="1" x14ac:dyDescent="0.2">
      <c r="B178" s="203"/>
      <c r="C178" s="57" t="s">
        <v>67</v>
      </c>
      <c r="D178" s="57" t="s">
        <v>157</v>
      </c>
      <c r="E178" s="58" t="s">
        <v>2760</v>
      </c>
      <c r="F178" s="59" t="s">
        <v>2693</v>
      </c>
      <c r="G178" s="60" t="s">
        <v>257</v>
      </c>
      <c r="H178" s="61">
        <v>500</v>
      </c>
      <c r="I178" s="62"/>
      <c r="J178" s="61">
        <f>ROUND(I178*H178,2)</f>
        <v>0</v>
      </c>
      <c r="K178" s="59" t="s">
        <v>18</v>
      </c>
      <c r="L178" s="203"/>
      <c r="M178" s="255" t="s">
        <v>18</v>
      </c>
      <c r="N178" s="275" t="s">
        <v>38</v>
      </c>
      <c r="O178" s="276"/>
      <c r="P178" s="277">
        <f>O178*H178</f>
        <v>0</v>
      </c>
      <c r="Q178" s="277">
        <v>0</v>
      </c>
      <c r="R178" s="277">
        <f>Q178*H178</f>
        <v>0</v>
      </c>
      <c r="S178" s="277">
        <v>0</v>
      </c>
      <c r="T178" s="63">
        <f>S178*H178</f>
        <v>0</v>
      </c>
      <c r="AR178" s="258" t="s">
        <v>162</v>
      </c>
      <c r="AT178" s="258" t="s">
        <v>157</v>
      </c>
      <c r="AU178" s="258" t="s">
        <v>75</v>
      </c>
      <c r="AY178" s="200" t="s">
        <v>155</v>
      </c>
      <c r="BE178" s="259">
        <f>IF(N178="základní",J178,0)</f>
        <v>0</v>
      </c>
      <c r="BF178" s="259">
        <f>IF(N178="snížená",J178,0)</f>
        <v>0</v>
      </c>
      <c r="BG178" s="259">
        <f>IF(N178="zákl. přenesená",J178,0)</f>
        <v>0</v>
      </c>
      <c r="BH178" s="259">
        <f>IF(N178="sníž. přenesená",J178,0)</f>
        <v>0</v>
      </c>
      <c r="BI178" s="259">
        <f>IF(N178="nulová",J178,0)</f>
        <v>0</v>
      </c>
      <c r="BJ178" s="200" t="s">
        <v>75</v>
      </c>
      <c r="BK178" s="259">
        <f>ROUND(I178*H178,2)</f>
        <v>0</v>
      </c>
      <c r="BL178" s="200" t="s">
        <v>162</v>
      </c>
      <c r="BM178" s="258" t="s">
        <v>826</v>
      </c>
    </row>
    <row r="179" spans="2:65" s="204" customFormat="1" x14ac:dyDescent="0.2">
      <c r="B179" s="203"/>
      <c r="D179" s="64" t="s">
        <v>164</v>
      </c>
      <c r="F179" s="65" t="s">
        <v>2693</v>
      </c>
      <c r="I179" s="197"/>
      <c r="L179" s="203"/>
      <c r="M179" s="260"/>
      <c r="N179" s="276"/>
      <c r="O179" s="276"/>
      <c r="P179" s="276"/>
      <c r="Q179" s="276"/>
      <c r="R179" s="276"/>
      <c r="S179" s="276"/>
      <c r="T179" s="213"/>
      <c r="AT179" s="200" t="s">
        <v>164</v>
      </c>
      <c r="AU179" s="200" t="s">
        <v>75</v>
      </c>
    </row>
    <row r="180" spans="2:65" s="204" customFormat="1" ht="16.5" customHeight="1" x14ac:dyDescent="0.2">
      <c r="B180" s="203"/>
      <c r="C180" s="57" t="s">
        <v>67</v>
      </c>
      <c r="D180" s="57" t="s">
        <v>157</v>
      </c>
      <c r="E180" s="58" t="s">
        <v>2761</v>
      </c>
      <c r="F180" s="59" t="s">
        <v>2695</v>
      </c>
      <c r="G180" s="60" t="s">
        <v>276</v>
      </c>
      <c r="H180" s="61">
        <v>1</v>
      </c>
      <c r="I180" s="62"/>
      <c r="J180" s="61">
        <f>ROUND(I180*H180,2)</f>
        <v>0</v>
      </c>
      <c r="K180" s="59" t="s">
        <v>18</v>
      </c>
      <c r="L180" s="203"/>
      <c r="M180" s="255" t="s">
        <v>18</v>
      </c>
      <c r="N180" s="275" t="s">
        <v>38</v>
      </c>
      <c r="O180" s="276"/>
      <c r="P180" s="277">
        <f>O180*H180</f>
        <v>0</v>
      </c>
      <c r="Q180" s="277">
        <v>0</v>
      </c>
      <c r="R180" s="277">
        <f>Q180*H180</f>
        <v>0</v>
      </c>
      <c r="S180" s="277">
        <v>0</v>
      </c>
      <c r="T180" s="63">
        <f>S180*H180</f>
        <v>0</v>
      </c>
      <c r="AR180" s="258" t="s">
        <v>162</v>
      </c>
      <c r="AT180" s="258" t="s">
        <v>157</v>
      </c>
      <c r="AU180" s="258" t="s">
        <v>75</v>
      </c>
      <c r="AY180" s="200" t="s">
        <v>155</v>
      </c>
      <c r="BE180" s="259">
        <f>IF(N180="základní",J180,0)</f>
        <v>0</v>
      </c>
      <c r="BF180" s="259">
        <f>IF(N180="snížená",J180,0)</f>
        <v>0</v>
      </c>
      <c r="BG180" s="259">
        <f>IF(N180="zákl. přenesená",J180,0)</f>
        <v>0</v>
      </c>
      <c r="BH180" s="259">
        <f>IF(N180="sníž. přenesená",J180,0)</f>
        <v>0</v>
      </c>
      <c r="BI180" s="259">
        <f>IF(N180="nulová",J180,0)</f>
        <v>0</v>
      </c>
      <c r="BJ180" s="200" t="s">
        <v>75</v>
      </c>
      <c r="BK180" s="259">
        <f>ROUND(I180*H180,2)</f>
        <v>0</v>
      </c>
      <c r="BL180" s="200" t="s">
        <v>162</v>
      </c>
      <c r="BM180" s="258" t="s">
        <v>838</v>
      </c>
    </row>
    <row r="181" spans="2:65" s="204" customFormat="1" x14ac:dyDescent="0.2">
      <c r="B181" s="203"/>
      <c r="D181" s="64" t="s">
        <v>164</v>
      </c>
      <c r="F181" s="65" t="s">
        <v>2695</v>
      </c>
      <c r="I181" s="197"/>
      <c r="L181" s="203"/>
      <c r="M181" s="260"/>
      <c r="N181" s="276"/>
      <c r="O181" s="276"/>
      <c r="P181" s="276"/>
      <c r="Q181" s="276"/>
      <c r="R181" s="276"/>
      <c r="S181" s="276"/>
      <c r="T181" s="213"/>
      <c r="AT181" s="200" t="s">
        <v>164</v>
      </c>
      <c r="AU181" s="200" t="s">
        <v>75</v>
      </c>
    </row>
    <row r="182" spans="2:65" s="204" customFormat="1" ht="16.5" customHeight="1" x14ac:dyDescent="0.2">
      <c r="B182" s="203"/>
      <c r="C182" s="57" t="s">
        <v>67</v>
      </c>
      <c r="D182" s="57" t="s">
        <v>157</v>
      </c>
      <c r="E182" s="58" t="s">
        <v>2762</v>
      </c>
      <c r="F182" s="59" t="s">
        <v>2697</v>
      </c>
      <c r="G182" s="60" t="s">
        <v>276</v>
      </c>
      <c r="H182" s="61">
        <v>1</v>
      </c>
      <c r="I182" s="62"/>
      <c r="J182" s="61">
        <f>ROUND(I182*H182,2)</f>
        <v>0</v>
      </c>
      <c r="K182" s="59" t="s">
        <v>18</v>
      </c>
      <c r="L182" s="203"/>
      <c r="M182" s="255" t="s">
        <v>18</v>
      </c>
      <c r="N182" s="275" t="s">
        <v>38</v>
      </c>
      <c r="O182" s="276"/>
      <c r="P182" s="277">
        <f>O182*H182</f>
        <v>0</v>
      </c>
      <c r="Q182" s="277">
        <v>0</v>
      </c>
      <c r="R182" s="277">
        <f>Q182*H182</f>
        <v>0</v>
      </c>
      <c r="S182" s="277">
        <v>0</v>
      </c>
      <c r="T182" s="63">
        <f>S182*H182</f>
        <v>0</v>
      </c>
      <c r="AR182" s="258" t="s">
        <v>162</v>
      </c>
      <c r="AT182" s="258" t="s">
        <v>157</v>
      </c>
      <c r="AU182" s="258" t="s">
        <v>75</v>
      </c>
      <c r="AY182" s="200" t="s">
        <v>155</v>
      </c>
      <c r="BE182" s="259">
        <f>IF(N182="základní",J182,0)</f>
        <v>0</v>
      </c>
      <c r="BF182" s="259">
        <f>IF(N182="snížená",J182,0)</f>
        <v>0</v>
      </c>
      <c r="BG182" s="259">
        <f>IF(N182="zákl. přenesená",J182,0)</f>
        <v>0</v>
      </c>
      <c r="BH182" s="259">
        <f>IF(N182="sníž. přenesená",J182,0)</f>
        <v>0</v>
      </c>
      <c r="BI182" s="259">
        <f>IF(N182="nulová",J182,0)</f>
        <v>0</v>
      </c>
      <c r="BJ182" s="200" t="s">
        <v>75</v>
      </c>
      <c r="BK182" s="259">
        <f>ROUND(I182*H182,2)</f>
        <v>0</v>
      </c>
      <c r="BL182" s="200" t="s">
        <v>162</v>
      </c>
      <c r="BM182" s="258" t="s">
        <v>797</v>
      </c>
    </row>
    <row r="183" spans="2:65" s="204" customFormat="1" x14ac:dyDescent="0.2">
      <c r="B183" s="203"/>
      <c r="D183" s="64" t="s">
        <v>164</v>
      </c>
      <c r="F183" s="65" t="s">
        <v>2697</v>
      </c>
      <c r="I183" s="197"/>
      <c r="L183" s="203"/>
      <c r="M183" s="260"/>
      <c r="N183" s="276"/>
      <c r="O183" s="276"/>
      <c r="P183" s="276"/>
      <c r="Q183" s="276"/>
      <c r="R183" s="276"/>
      <c r="S183" s="276"/>
      <c r="T183" s="213"/>
      <c r="AT183" s="200" t="s">
        <v>164</v>
      </c>
      <c r="AU183" s="200" t="s">
        <v>75</v>
      </c>
    </row>
    <row r="184" spans="2:65" s="204" customFormat="1" ht="16.5" customHeight="1" x14ac:dyDescent="0.2">
      <c r="B184" s="203"/>
      <c r="C184" s="57" t="s">
        <v>67</v>
      </c>
      <c r="D184" s="57" t="s">
        <v>157</v>
      </c>
      <c r="E184" s="58" t="s">
        <v>2763</v>
      </c>
      <c r="F184" s="59" t="s">
        <v>2699</v>
      </c>
      <c r="G184" s="60" t="s">
        <v>276</v>
      </c>
      <c r="H184" s="61">
        <v>1</v>
      </c>
      <c r="I184" s="62"/>
      <c r="J184" s="61">
        <f>ROUND(I184*H184,2)</f>
        <v>0</v>
      </c>
      <c r="K184" s="59" t="s">
        <v>18</v>
      </c>
      <c r="L184" s="203"/>
      <c r="M184" s="255" t="s">
        <v>18</v>
      </c>
      <c r="N184" s="275" t="s">
        <v>38</v>
      </c>
      <c r="O184" s="276"/>
      <c r="P184" s="277">
        <f>O184*H184</f>
        <v>0</v>
      </c>
      <c r="Q184" s="277">
        <v>0</v>
      </c>
      <c r="R184" s="277">
        <f>Q184*H184</f>
        <v>0</v>
      </c>
      <c r="S184" s="277">
        <v>0</v>
      </c>
      <c r="T184" s="63">
        <f>S184*H184</f>
        <v>0</v>
      </c>
      <c r="AR184" s="258" t="s">
        <v>162</v>
      </c>
      <c r="AT184" s="258" t="s">
        <v>157</v>
      </c>
      <c r="AU184" s="258" t="s">
        <v>75</v>
      </c>
      <c r="AY184" s="200" t="s">
        <v>155</v>
      </c>
      <c r="BE184" s="259">
        <f>IF(N184="základní",J184,0)</f>
        <v>0</v>
      </c>
      <c r="BF184" s="259">
        <f>IF(N184="snížená",J184,0)</f>
        <v>0</v>
      </c>
      <c r="BG184" s="259">
        <f>IF(N184="zákl. přenesená",J184,0)</f>
        <v>0</v>
      </c>
      <c r="BH184" s="259">
        <f>IF(N184="sníž. přenesená",J184,0)</f>
        <v>0</v>
      </c>
      <c r="BI184" s="259">
        <f>IF(N184="nulová",J184,0)</f>
        <v>0</v>
      </c>
      <c r="BJ184" s="200" t="s">
        <v>75</v>
      </c>
      <c r="BK184" s="259">
        <f>ROUND(I184*H184,2)</f>
        <v>0</v>
      </c>
      <c r="BL184" s="200" t="s">
        <v>162</v>
      </c>
      <c r="BM184" s="258" t="s">
        <v>865</v>
      </c>
    </row>
    <row r="185" spans="2:65" s="204" customFormat="1" x14ac:dyDescent="0.2">
      <c r="B185" s="203"/>
      <c r="D185" s="64" t="s">
        <v>164</v>
      </c>
      <c r="F185" s="65" t="s">
        <v>2699</v>
      </c>
      <c r="I185" s="197"/>
      <c r="L185" s="203"/>
      <c r="M185" s="260"/>
      <c r="N185" s="276"/>
      <c r="O185" s="276"/>
      <c r="P185" s="276"/>
      <c r="Q185" s="276"/>
      <c r="R185" s="276"/>
      <c r="S185" s="276"/>
      <c r="T185" s="213"/>
      <c r="AT185" s="200" t="s">
        <v>164</v>
      </c>
      <c r="AU185" s="200" t="s">
        <v>75</v>
      </c>
    </row>
    <row r="186" spans="2:65" s="204" customFormat="1" ht="16.5" customHeight="1" x14ac:dyDescent="0.2">
      <c r="B186" s="203"/>
      <c r="C186" s="57" t="s">
        <v>67</v>
      </c>
      <c r="D186" s="57" t="s">
        <v>157</v>
      </c>
      <c r="E186" s="58" t="s">
        <v>2764</v>
      </c>
      <c r="F186" s="59" t="s">
        <v>2701</v>
      </c>
      <c r="G186" s="60" t="s">
        <v>276</v>
      </c>
      <c r="H186" s="61">
        <v>1</v>
      </c>
      <c r="I186" s="62"/>
      <c r="J186" s="61">
        <f>ROUND(I186*H186,2)</f>
        <v>0</v>
      </c>
      <c r="K186" s="59" t="s">
        <v>18</v>
      </c>
      <c r="L186" s="203"/>
      <c r="M186" s="255" t="s">
        <v>18</v>
      </c>
      <c r="N186" s="275" t="s">
        <v>38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63">
        <f>S186*H186</f>
        <v>0</v>
      </c>
      <c r="AR186" s="258" t="s">
        <v>162</v>
      </c>
      <c r="AT186" s="258" t="s">
        <v>157</v>
      </c>
      <c r="AU186" s="258" t="s">
        <v>75</v>
      </c>
      <c r="AY186" s="200" t="s">
        <v>155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200" t="s">
        <v>75</v>
      </c>
      <c r="BK186" s="259">
        <f>ROUND(I186*H186,2)</f>
        <v>0</v>
      </c>
      <c r="BL186" s="200" t="s">
        <v>162</v>
      </c>
      <c r="BM186" s="258" t="s">
        <v>878</v>
      </c>
    </row>
    <row r="187" spans="2:65" s="204" customFormat="1" x14ac:dyDescent="0.2">
      <c r="B187" s="203"/>
      <c r="D187" s="64" t="s">
        <v>164</v>
      </c>
      <c r="F187" s="65" t="s">
        <v>2701</v>
      </c>
      <c r="I187" s="197"/>
      <c r="L187" s="203"/>
      <c r="M187" s="260"/>
      <c r="N187" s="276"/>
      <c r="O187" s="276"/>
      <c r="P187" s="276"/>
      <c r="Q187" s="276"/>
      <c r="R187" s="276"/>
      <c r="S187" s="276"/>
      <c r="T187" s="213"/>
      <c r="AT187" s="200" t="s">
        <v>164</v>
      </c>
      <c r="AU187" s="200" t="s">
        <v>75</v>
      </c>
    </row>
    <row r="188" spans="2:65" s="204" customFormat="1" ht="16.5" customHeight="1" x14ac:dyDescent="0.2">
      <c r="B188" s="203"/>
      <c r="C188" s="57" t="s">
        <v>67</v>
      </c>
      <c r="D188" s="57" t="s">
        <v>157</v>
      </c>
      <c r="E188" s="58" t="s">
        <v>2765</v>
      </c>
      <c r="F188" s="59" t="s">
        <v>2703</v>
      </c>
      <c r="G188" s="60" t="s">
        <v>276</v>
      </c>
      <c r="H188" s="61">
        <v>1</v>
      </c>
      <c r="I188" s="62"/>
      <c r="J188" s="61">
        <f>ROUND(I188*H188,2)</f>
        <v>0</v>
      </c>
      <c r="K188" s="59" t="s">
        <v>18</v>
      </c>
      <c r="L188" s="203"/>
      <c r="M188" s="255" t="s">
        <v>18</v>
      </c>
      <c r="N188" s="275" t="s">
        <v>38</v>
      </c>
      <c r="O188" s="276"/>
      <c r="P188" s="277">
        <f>O188*H188</f>
        <v>0</v>
      </c>
      <c r="Q188" s="277">
        <v>0</v>
      </c>
      <c r="R188" s="277">
        <f>Q188*H188</f>
        <v>0</v>
      </c>
      <c r="S188" s="277">
        <v>0</v>
      </c>
      <c r="T188" s="63">
        <f>S188*H188</f>
        <v>0</v>
      </c>
      <c r="AR188" s="258" t="s">
        <v>162</v>
      </c>
      <c r="AT188" s="258" t="s">
        <v>157</v>
      </c>
      <c r="AU188" s="258" t="s">
        <v>75</v>
      </c>
      <c r="AY188" s="200" t="s">
        <v>155</v>
      </c>
      <c r="BE188" s="259">
        <f>IF(N188="základní",J188,0)</f>
        <v>0</v>
      </c>
      <c r="BF188" s="259">
        <f>IF(N188="snížená",J188,0)</f>
        <v>0</v>
      </c>
      <c r="BG188" s="259">
        <f>IF(N188="zákl. přenesená",J188,0)</f>
        <v>0</v>
      </c>
      <c r="BH188" s="259">
        <f>IF(N188="sníž. přenesená",J188,0)</f>
        <v>0</v>
      </c>
      <c r="BI188" s="259">
        <f>IF(N188="nulová",J188,0)</f>
        <v>0</v>
      </c>
      <c r="BJ188" s="200" t="s">
        <v>75</v>
      </c>
      <c r="BK188" s="259">
        <f>ROUND(I188*H188,2)</f>
        <v>0</v>
      </c>
      <c r="BL188" s="200" t="s">
        <v>162</v>
      </c>
      <c r="BM188" s="258" t="s">
        <v>895</v>
      </c>
    </row>
    <row r="189" spans="2:65" s="204" customFormat="1" x14ac:dyDescent="0.2">
      <c r="B189" s="203"/>
      <c r="D189" s="64" t="s">
        <v>164</v>
      </c>
      <c r="F189" s="65" t="s">
        <v>2703</v>
      </c>
      <c r="I189" s="197"/>
      <c r="L189" s="203"/>
      <c r="M189" s="260"/>
      <c r="N189" s="276"/>
      <c r="O189" s="276"/>
      <c r="P189" s="276"/>
      <c r="Q189" s="276"/>
      <c r="R189" s="276"/>
      <c r="S189" s="276"/>
      <c r="T189" s="213"/>
      <c r="AT189" s="200" t="s">
        <v>164</v>
      </c>
      <c r="AU189" s="200" t="s">
        <v>75</v>
      </c>
    </row>
    <row r="190" spans="2:65" s="204" customFormat="1" ht="16.5" customHeight="1" x14ac:dyDescent="0.2">
      <c r="B190" s="203"/>
      <c r="C190" s="57" t="s">
        <v>67</v>
      </c>
      <c r="D190" s="57" t="s">
        <v>157</v>
      </c>
      <c r="E190" s="58" t="s">
        <v>2766</v>
      </c>
      <c r="F190" s="59" t="s">
        <v>2705</v>
      </c>
      <c r="G190" s="60" t="s">
        <v>276</v>
      </c>
      <c r="H190" s="61">
        <v>1</v>
      </c>
      <c r="I190" s="62"/>
      <c r="J190" s="61">
        <f>ROUND(I190*H190,2)</f>
        <v>0</v>
      </c>
      <c r="K190" s="59" t="s">
        <v>18</v>
      </c>
      <c r="L190" s="203"/>
      <c r="M190" s="255" t="s">
        <v>18</v>
      </c>
      <c r="N190" s="275" t="s">
        <v>38</v>
      </c>
      <c r="O190" s="276"/>
      <c r="P190" s="277">
        <f>O190*H190</f>
        <v>0</v>
      </c>
      <c r="Q190" s="277">
        <v>0</v>
      </c>
      <c r="R190" s="277">
        <f>Q190*H190</f>
        <v>0</v>
      </c>
      <c r="S190" s="277">
        <v>0</v>
      </c>
      <c r="T190" s="63">
        <f>S190*H190</f>
        <v>0</v>
      </c>
      <c r="AR190" s="258" t="s">
        <v>162</v>
      </c>
      <c r="AT190" s="258" t="s">
        <v>157</v>
      </c>
      <c r="AU190" s="258" t="s">
        <v>75</v>
      </c>
      <c r="AY190" s="200" t="s">
        <v>155</v>
      </c>
      <c r="BE190" s="259">
        <f>IF(N190="základní",J190,0)</f>
        <v>0</v>
      </c>
      <c r="BF190" s="259">
        <f>IF(N190="snížená",J190,0)</f>
        <v>0</v>
      </c>
      <c r="BG190" s="259">
        <f>IF(N190="zákl. přenesená",J190,0)</f>
        <v>0</v>
      </c>
      <c r="BH190" s="259">
        <f>IF(N190="sníž. přenesená",J190,0)</f>
        <v>0</v>
      </c>
      <c r="BI190" s="259">
        <f>IF(N190="nulová",J190,0)</f>
        <v>0</v>
      </c>
      <c r="BJ190" s="200" t="s">
        <v>75</v>
      </c>
      <c r="BK190" s="259">
        <f>ROUND(I190*H190,2)</f>
        <v>0</v>
      </c>
      <c r="BL190" s="200" t="s">
        <v>162</v>
      </c>
      <c r="BM190" s="258" t="s">
        <v>915</v>
      </c>
    </row>
    <row r="191" spans="2:65" s="204" customFormat="1" x14ac:dyDescent="0.2">
      <c r="B191" s="203"/>
      <c r="D191" s="64" t="s">
        <v>164</v>
      </c>
      <c r="F191" s="65" t="s">
        <v>2705</v>
      </c>
      <c r="I191" s="197"/>
      <c r="L191" s="203"/>
      <c r="M191" s="260"/>
      <c r="N191" s="276"/>
      <c r="O191" s="276"/>
      <c r="P191" s="276"/>
      <c r="Q191" s="276"/>
      <c r="R191" s="276"/>
      <c r="S191" s="276"/>
      <c r="T191" s="213"/>
      <c r="AT191" s="200" t="s">
        <v>164</v>
      </c>
      <c r="AU191" s="200" t="s">
        <v>75</v>
      </c>
    </row>
    <row r="192" spans="2:65" s="204" customFormat="1" ht="16.5" customHeight="1" x14ac:dyDescent="0.2">
      <c r="B192" s="203"/>
      <c r="C192" s="57" t="s">
        <v>67</v>
      </c>
      <c r="D192" s="57" t="s">
        <v>157</v>
      </c>
      <c r="E192" s="58" t="s">
        <v>2767</v>
      </c>
      <c r="F192" s="59" t="s">
        <v>2707</v>
      </c>
      <c r="G192" s="60" t="s">
        <v>276</v>
      </c>
      <c r="H192" s="61">
        <v>1</v>
      </c>
      <c r="I192" s="62"/>
      <c r="J192" s="61">
        <f>ROUND(I192*H192,2)</f>
        <v>0</v>
      </c>
      <c r="K192" s="59" t="s">
        <v>18</v>
      </c>
      <c r="L192" s="203"/>
      <c r="M192" s="255" t="s">
        <v>18</v>
      </c>
      <c r="N192" s="275" t="s">
        <v>38</v>
      </c>
      <c r="O192" s="276"/>
      <c r="P192" s="277">
        <f>O192*H192</f>
        <v>0</v>
      </c>
      <c r="Q192" s="277">
        <v>0</v>
      </c>
      <c r="R192" s="277">
        <f>Q192*H192</f>
        <v>0</v>
      </c>
      <c r="S192" s="277">
        <v>0</v>
      </c>
      <c r="T192" s="63">
        <f>S192*H192</f>
        <v>0</v>
      </c>
      <c r="AR192" s="258" t="s">
        <v>162</v>
      </c>
      <c r="AT192" s="258" t="s">
        <v>157</v>
      </c>
      <c r="AU192" s="258" t="s">
        <v>75</v>
      </c>
      <c r="AY192" s="200" t="s">
        <v>155</v>
      </c>
      <c r="BE192" s="259">
        <f>IF(N192="základní",J192,0)</f>
        <v>0</v>
      </c>
      <c r="BF192" s="259">
        <f>IF(N192="snížená",J192,0)</f>
        <v>0</v>
      </c>
      <c r="BG192" s="259">
        <f>IF(N192="zákl. přenesená",J192,0)</f>
        <v>0</v>
      </c>
      <c r="BH192" s="259">
        <f>IF(N192="sníž. přenesená",J192,0)</f>
        <v>0</v>
      </c>
      <c r="BI192" s="259">
        <f>IF(N192="nulová",J192,0)</f>
        <v>0</v>
      </c>
      <c r="BJ192" s="200" t="s">
        <v>75</v>
      </c>
      <c r="BK192" s="259">
        <f>ROUND(I192*H192,2)</f>
        <v>0</v>
      </c>
      <c r="BL192" s="200" t="s">
        <v>162</v>
      </c>
      <c r="BM192" s="258" t="s">
        <v>931</v>
      </c>
    </row>
    <row r="193" spans="2:65" s="204" customFormat="1" x14ac:dyDescent="0.2">
      <c r="B193" s="203"/>
      <c r="D193" s="64" t="s">
        <v>164</v>
      </c>
      <c r="F193" s="65" t="s">
        <v>2707</v>
      </c>
      <c r="I193" s="197"/>
      <c r="L193" s="203"/>
      <c r="M193" s="260"/>
      <c r="N193" s="276"/>
      <c r="O193" s="276"/>
      <c r="P193" s="276"/>
      <c r="Q193" s="276"/>
      <c r="R193" s="276"/>
      <c r="S193" s="276"/>
      <c r="T193" s="213"/>
      <c r="AT193" s="200" t="s">
        <v>164</v>
      </c>
      <c r="AU193" s="200" t="s">
        <v>75</v>
      </c>
    </row>
    <row r="194" spans="2:65" s="204" customFormat="1" ht="16.5" customHeight="1" x14ac:dyDescent="0.2">
      <c r="B194" s="203"/>
      <c r="C194" s="57" t="s">
        <v>67</v>
      </c>
      <c r="D194" s="57" t="s">
        <v>157</v>
      </c>
      <c r="E194" s="58" t="s">
        <v>2768</v>
      </c>
      <c r="F194" s="59" t="s">
        <v>2709</v>
      </c>
      <c r="G194" s="60" t="s">
        <v>276</v>
      </c>
      <c r="H194" s="61">
        <v>1</v>
      </c>
      <c r="I194" s="62"/>
      <c r="J194" s="61">
        <f>ROUND(I194*H194,2)</f>
        <v>0</v>
      </c>
      <c r="K194" s="59" t="s">
        <v>18</v>
      </c>
      <c r="L194" s="203"/>
      <c r="M194" s="255" t="s">
        <v>18</v>
      </c>
      <c r="N194" s="275" t="s">
        <v>38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63">
        <f>S194*H194</f>
        <v>0</v>
      </c>
      <c r="AR194" s="258" t="s">
        <v>162</v>
      </c>
      <c r="AT194" s="258" t="s">
        <v>157</v>
      </c>
      <c r="AU194" s="258" t="s">
        <v>75</v>
      </c>
      <c r="AY194" s="200" t="s">
        <v>155</v>
      </c>
      <c r="BE194" s="259">
        <f>IF(N194="základní",J194,0)</f>
        <v>0</v>
      </c>
      <c r="BF194" s="259">
        <f>IF(N194="snížená",J194,0)</f>
        <v>0</v>
      </c>
      <c r="BG194" s="259">
        <f>IF(N194="zákl. přenesená",J194,0)</f>
        <v>0</v>
      </c>
      <c r="BH194" s="259">
        <f>IF(N194="sníž. přenesená",J194,0)</f>
        <v>0</v>
      </c>
      <c r="BI194" s="259">
        <f>IF(N194="nulová",J194,0)</f>
        <v>0</v>
      </c>
      <c r="BJ194" s="200" t="s">
        <v>75</v>
      </c>
      <c r="BK194" s="259">
        <f>ROUND(I194*H194,2)</f>
        <v>0</v>
      </c>
      <c r="BL194" s="200" t="s">
        <v>162</v>
      </c>
      <c r="BM194" s="258" t="s">
        <v>943</v>
      </c>
    </row>
    <row r="195" spans="2:65" s="204" customFormat="1" x14ac:dyDescent="0.2">
      <c r="B195" s="203"/>
      <c r="D195" s="64" t="s">
        <v>164</v>
      </c>
      <c r="F195" s="65" t="s">
        <v>2709</v>
      </c>
      <c r="I195" s="197"/>
      <c r="L195" s="203"/>
      <c r="M195" s="260"/>
      <c r="N195" s="276"/>
      <c r="O195" s="276"/>
      <c r="P195" s="276"/>
      <c r="Q195" s="276"/>
      <c r="R195" s="276"/>
      <c r="S195" s="276"/>
      <c r="T195" s="213"/>
      <c r="AT195" s="200" t="s">
        <v>164</v>
      </c>
      <c r="AU195" s="200" t="s">
        <v>75</v>
      </c>
    </row>
    <row r="196" spans="2:65" s="247" customFormat="1" ht="25.9" customHeight="1" x14ac:dyDescent="0.2">
      <c r="B196" s="246"/>
      <c r="D196" s="54" t="s">
        <v>66</v>
      </c>
      <c r="E196" s="55" t="s">
        <v>2769</v>
      </c>
      <c r="F196" s="55" t="s">
        <v>2770</v>
      </c>
      <c r="I196" s="196"/>
      <c r="J196" s="248">
        <f>BK196</f>
        <v>0</v>
      </c>
      <c r="L196" s="246"/>
      <c r="M196" s="249"/>
      <c r="N196" s="273"/>
      <c r="O196" s="273"/>
      <c r="P196" s="274">
        <f>SUM(P197:P226)</f>
        <v>0</v>
      </c>
      <c r="Q196" s="273"/>
      <c r="R196" s="274">
        <f>SUM(R197:R226)</f>
        <v>0</v>
      </c>
      <c r="S196" s="273"/>
      <c r="T196" s="251">
        <f>SUM(T197:T226)</f>
        <v>0</v>
      </c>
      <c r="AR196" s="54" t="s">
        <v>75</v>
      </c>
      <c r="AT196" s="252" t="s">
        <v>66</v>
      </c>
      <c r="AU196" s="252" t="s">
        <v>67</v>
      </c>
      <c r="AY196" s="54" t="s">
        <v>155</v>
      </c>
      <c r="BK196" s="253">
        <f>SUM(BK197:BK226)</f>
        <v>0</v>
      </c>
    </row>
    <row r="197" spans="2:65" s="204" customFormat="1" ht="21.75" customHeight="1" x14ac:dyDescent="0.2">
      <c r="B197" s="203"/>
      <c r="C197" s="57" t="s">
        <v>67</v>
      </c>
      <c r="D197" s="57" t="s">
        <v>157</v>
      </c>
      <c r="E197" s="58" t="s">
        <v>2771</v>
      </c>
      <c r="F197" s="59" t="s">
        <v>2772</v>
      </c>
      <c r="G197" s="60" t="s">
        <v>2275</v>
      </c>
      <c r="H197" s="61">
        <v>1</v>
      </c>
      <c r="I197" s="62"/>
      <c r="J197" s="61">
        <f>ROUND(I197*H197,2)</f>
        <v>0</v>
      </c>
      <c r="K197" s="59" t="s">
        <v>18</v>
      </c>
      <c r="L197" s="203"/>
      <c r="M197" s="255" t="s">
        <v>18</v>
      </c>
      <c r="N197" s="275" t="s">
        <v>38</v>
      </c>
      <c r="O197" s="276"/>
      <c r="P197" s="277">
        <f>O197*H197</f>
        <v>0</v>
      </c>
      <c r="Q197" s="277">
        <v>0</v>
      </c>
      <c r="R197" s="277">
        <f>Q197*H197</f>
        <v>0</v>
      </c>
      <c r="S197" s="277">
        <v>0</v>
      </c>
      <c r="T197" s="63">
        <f>S197*H197</f>
        <v>0</v>
      </c>
      <c r="AR197" s="258" t="s">
        <v>162</v>
      </c>
      <c r="AT197" s="258" t="s">
        <v>157</v>
      </c>
      <c r="AU197" s="258" t="s">
        <v>75</v>
      </c>
      <c r="AY197" s="200" t="s">
        <v>155</v>
      </c>
      <c r="BE197" s="259">
        <f>IF(N197="základní",J197,0)</f>
        <v>0</v>
      </c>
      <c r="BF197" s="259">
        <f>IF(N197="snížená",J197,0)</f>
        <v>0</v>
      </c>
      <c r="BG197" s="259">
        <f>IF(N197="zákl. přenesená",J197,0)</f>
        <v>0</v>
      </c>
      <c r="BH197" s="259">
        <f>IF(N197="sníž. přenesená",J197,0)</f>
        <v>0</v>
      </c>
      <c r="BI197" s="259">
        <f>IF(N197="nulová",J197,0)</f>
        <v>0</v>
      </c>
      <c r="BJ197" s="200" t="s">
        <v>75</v>
      </c>
      <c r="BK197" s="259">
        <f>ROUND(I197*H197,2)</f>
        <v>0</v>
      </c>
      <c r="BL197" s="200" t="s">
        <v>162</v>
      </c>
      <c r="BM197" s="258" t="s">
        <v>960</v>
      </c>
    </row>
    <row r="198" spans="2:65" s="204" customFormat="1" x14ac:dyDescent="0.2">
      <c r="B198" s="203"/>
      <c r="D198" s="64" t="s">
        <v>164</v>
      </c>
      <c r="F198" s="65" t="s">
        <v>2772</v>
      </c>
      <c r="I198" s="197"/>
      <c r="L198" s="203"/>
      <c r="M198" s="260"/>
      <c r="N198" s="276"/>
      <c r="O198" s="276"/>
      <c r="P198" s="276"/>
      <c r="Q198" s="276"/>
      <c r="R198" s="276"/>
      <c r="S198" s="276"/>
      <c r="T198" s="213"/>
      <c r="AT198" s="200" t="s">
        <v>164</v>
      </c>
      <c r="AU198" s="200" t="s">
        <v>75</v>
      </c>
    </row>
    <row r="199" spans="2:65" s="204" customFormat="1" ht="21.75" customHeight="1" x14ac:dyDescent="0.2">
      <c r="B199" s="203"/>
      <c r="C199" s="57" t="s">
        <v>67</v>
      </c>
      <c r="D199" s="57" t="s">
        <v>157</v>
      </c>
      <c r="E199" s="58" t="s">
        <v>2773</v>
      </c>
      <c r="F199" s="59" t="s">
        <v>2774</v>
      </c>
      <c r="G199" s="60" t="s">
        <v>2275</v>
      </c>
      <c r="H199" s="61">
        <v>1</v>
      </c>
      <c r="I199" s="62"/>
      <c r="J199" s="61">
        <f>ROUND(I199*H199,2)</f>
        <v>0</v>
      </c>
      <c r="K199" s="59" t="s">
        <v>18</v>
      </c>
      <c r="L199" s="203"/>
      <c r="M199" s="255" t="s">
        <v>18</v>
      </c>
      <c r="N199" s="275" t="s">
        <v>38</v>
      </c>
      <c r="O199" s="276"/>
      <c r="P199" s="277">
        <f>O199*H199</f>
        <v>0</v>
      </c>
      <c r="Q199" s="277">
        <v>0</v>
      </c>
      <c r="R199" s="277">
        <f>Q199*H199</f>
        <v>0</v>
      </c>
      <c r="S199" s="277">
        <v>0</v>
      </c>
      <c r="T199" s="63">
        <f>S199*H199</f>
        <v>0</v>
      </c>
      <c r="AR199" s="258" t="s">
        <v>162</v>
      </c>
      <c r="AT199" s="258" t="s">
        <v>157</v>
      </c>
      <c r="AU199" s="258" t="s">
        <v>75</v>
      </c>
      <c r="AY199" s="200" t="s">
        <v>155</v>
      </c>
      <c r="BE199" s="259">
        <f>IF(N199="základní",J199,0)</f>
        <v>0</v>
      </c>
      <c r="BF199" s="259">
        <f>IF(N199="snížená",J199,0)</f>
        <v>0</v>
      </c>
      <c r="BG199" s="259">
        <f>IF(N199="zákl. přenesená",J199,0)</f>
        <v>0</v>
      </c>
      <c r="BH199" s="259">
        <f>IF(N199="sníž. přenesená",J199,0)</f>
        <v>0</v>
      </c>
      <c r="BI199" s="259">
        <f>IF(N199="nulová",J199,0)</f>
        <v>0</v>
      </c>
      <c r="BJ199" s="200" t="s">
        <v>75</v>
      </c>
      <c r="BK199" s="259">
        <f>ROUND(I199*H199,2)</f>
        <v>0</v>
      </c>
      <c r="BL199" s="200" t="s">
        <v>162</v>
      </c>
      <c r="BM199" s="258" t="s">
        <v>976</v>
      </c>
    </row>
    <row r="200" spans="2:65" s="204" customFormat="1" x14ac:dyDescent="0.2">
      <c r="B200" s="203"/>
      <c r="D200" s="64" t="s">
        <v>164</v>
      </c>
      <c r="F200" s="65" t="s">
        <v>2774</v>
      </c>
      <c r="I200" s="197"/>
      <c r="L200" s="203"/>
      <c r="M200" s="260"/>
      <c r="N200" s="276"/>
      <c r="O200" s="276"/>
      <c r="P200" s="276"/>
      <c r="Q200" s="276"/>
      <c r="R200" s="276"/>
      <c r="S200" s="276"/>
      <c r="T200" s="213"/>
      <c r="AT200" s="200" t="s">
        <v>164</v>
      </c>
      <c r="AU200" s="200" t="s">
        <v>75</v>
      </c>
    </row>
    <row r="201" spans="2:65" s="204" customFormat="1" ht="24.2" customHeight="1" x14ac:dyDescent="0.2">
      <c r="B201" s="203"/>
      <c r="C201" s="57" t="s">
        <v>67</v>
      </c>
      <c r="D201" s="57" t="s">
        <v>157</v>
      </c>
      <c r="E201" s="58" t="s">
        <v>2775</v>
      </c>
      <c r="F201" s="59" t="s">
        <v>2776</v>
      </c>
      <c r="G201" s="60" t="s">
        <v>2275</v>
      </c>
      <c r="H201" s="61">
        <v>27</v>
      </c>
      <c r="I201" s="62"/>
      <c r="J201" s="61">
        <f>ROUND(I201*H201,2)</f>
        <v>0</v>
      </c>
      <c r="K201" s="59" t="s">
        <v>18</v>
      </c>
      <c r="L201" s="203"/>
      <c r="M201" s="255" t="s">
        <v>18</v>
      </c>
      <c r="N201" s="275" t="s">
        <v>38</v>
      </c>
      <c r="O201" s="276"/>
      <c r="P201" s="277">
        <f>O201*H201</f>
        <v>0</v>
      </c>
      <c r="Q201" s="277">
        <v>0</v>
      </c>
      <c r="R201" s="277">
        <f>Q201*H201</f>
        <v>0</v>
      </c>
      <c r="S201" s="277">
        <v>0</v>
      </c>
      <c r="T201" s="63">
        <f>S201*H201</f>
        <v>0</v>
      </c>
      <c r="AR201" s="258" t="s">
        <v>162</v>
      </c>
      <c r="AT201" s="258" t="s">
        <v>157</v>
      </c>
      <c r="AU201" s="258" t="s">
        <v>75</v>
      </c>
      <c r="AY201" s="200" t="s">
        <v>155</v>
      </c>
      <c r="BE201" s="259">
        <f>IF(N201="základní",J201,0)</f>
        <v>0</v>
      </c>
      <c r="BF201" s="259">
        <f>IF(N201="snížená",J201,0)</f>
        <v>0</v>
      </c>
      <c r="BG201" s="259">
        <f>IF(N201="zákl. přenesená",J201,0)</f>
        <v>0</v>
      </c>
      <c r="BH201" s="259">
        <f>IF(N201="sníž. přenesená",J201,0)</f>
        <v>0</v>
      </c>
      <c r="BI201" s="259">
        <f>IF(N201="nulová",J201,0)</f>
        <v>0</v>
      </c>
      <c r="BJ201" s="200" t="s">
        <v>75</v>
      </c>
      <c r="BK201" s="259">
        <f>ROUND(I201*H201,2)</f>
        <v>0</v>
      </c>
      <c r="BL201" s="200" t="s">
        <v>162</v>
      </c>
      <c r="BM201" s="258" t="s">
        <v>992</v>
      </c>
    </row>
    <row r="202" spans="2:65" s="204" customFormat="1" ht="19.5" x14ac:dyDescent="0.2">
      <c r="B202" s="203"/>
      <c r="D202" s="64" t="s">
        <v>164</v>
      </c>
      <c r="F202" s="65" t="s">
        <v>2776</v>
      </c>
      <c r="I202" s="197"/>
      <c r="L202" s="203"/>
      <c r="M202" s="260"/>
      <c r="N202" s="276"/>
      <c r="O202" s="276"/>
      <c r="P202" s="276"/>
      <c r="Q202" s="276"/>
      <c r="R202" s="276"/>
      <c r="S202" s="276"/>
      <c r="T202" s="213"/>
      <c r="AT202" s="200" t="s">
        <v>164</v>
      </c>
      <c r="AU202" s="200" t="s">
        <v>75</v>
      </c>
    </row>
    <row r="203" spans="2:65" s="204" customFormat="1" ht="24.2" customHeight="1" x14ac:dyDescent="0.2">
      <c r="B203" s="203"/>
      <c r="C203" s="57" t="s">
        <v>67</v>
      </c>
      <c r="D203" s="57" t="s">
        <v>157</v>
      </c>
      <c r="E203" s="58" t="s">
        <v>2777</v>
      </c>
      <c r="F203" s="59" t="s">
        <v>2778</v>
      </c>
      <c r="G203" s="60" t="s">
        <v>257</v>
      </c>
      <c r="H203" s="61">
        <v>400</v>
      </c>
      <c r="I203" s="62"/>
      <c r="J203" s="61">
        <f>ROUND(I203*H203,2)</f>
        <v>0</v>
      </c>
      <c r="K203" s="59" t="s">
        <v>18</v>
      </c>
      <c r="L203" s="203"/>
      <c r="M203" s="255" t="s">
        <v>18</v>
      </c>
      <c r="N203" s="275" t="s">
        <v>38</v>
      </c>
      <c r="O203" s="276"/>
      <c r="P203" s="277">
        <f>O203*H203</f>
        <v>0</v>
      </c>
      <c r="Q203" s="277">
        <v>0</v>
      </c>
      <c r="R203" s="277">
        <f>Q203*H203</f>
        <v>0</v>
      </c>
      <c r="S203" s="277">
        <v>0</v>
      </c>
      <c r="T203" s="63">
        <f>S203*H203</f>
        <v>0</v>
      </c>
      <c r="AR203" s="258" t="s">
        <v>162</v>
      </c>
      <c r="AT203" s="258" t="s">
        <v>157</v>
      </c>
      <c r="AU203" s="258" t="s">
        <v>75</v>
      </c>
      <c r="AY203" s="200" t="s">
        <v>155</v>
      </c>
      <c r="BE203" s="259">
        <f>IF(N203="základní",J203,0)</f>
        <v>0</v>
      </c>
      <c r="BF203" s="259">
        <f>IF(N203="snížená",J203,0)</f>
        <v>0</v>
      </c>
      <c r="BG203" s="259">
        <f>IF(N203="zákl. přenesená",J203,0)</f>
        <v>0</v>
      </c>
      <c r="BH203" s="259">
        <f>IF(N203="sníž. přenesená",J203,0)</f>
        <v>0</v>
      </c>
      <c r="BI203" s="259">
        <f>IF(N203="nulová",J203,0)</f>
        <v>0</v>
      </c>
      <c r="BJ203" s="200" t="s">
        <v>75</v>
      </c>
      <c r="BK203" s="259">
        <f>ROUND(I203*H203,2)</f>
        <v>0</v>
      </c>
      <c r="BL203" s="200" t="s">
        <v>162</v>
      </c>
      <c r="BM203" s="258" t="s">
        <v>1008</v>
      </c>
    </row>
    <row r="204" spans="2:65" s="204" customFormat="1" x14ac:dyDescent="0.2">
      <c r="B204" s="203"/>
      <c r="D204" s="64" t="s">
        <v>164</v>
      </c>
      <c r="F204" s="65" t="s">
        <v>2778</v>
      </c>
      <c r="I204" s="197"/>
      <c r="L204" s="203"/>
      <c r="M204" s="260"/>
      <c r="N204" s="276"/>
      <c r="O204" s="276"/>
      <c r="P204" s="276"/>
      <c r="Q204" s="276"/>
      <c r="R204" s="276"/>
      <c r="S204" s="276"/>
      <c r="T204" s="213"/>
      <c r="AT204" s="200" t="s">
        <v>164</v>
      </c>
      <c r="AU204" s="200" t="s">
        <v>75</v>
      </c>
    </row>
    <row r="205" spans="2:65" s="204" customFormat="1" ht="24.2" customHeight="1" x14ac:dyDescent="0.2">
      <c r="B205" s="203"/>
      <c r="C205" s="57" t="s">
        <v>67</v>
      </c>
      <c r="D205" s="57" t="s">
        <v>157</v>
      </c>
      <c r="E205" s="58" t="s">
        <v>2779</v>
      </c>
      <c r="F205" s="59" t="s">
        <v>2780</v>
      </c>
      <c r="G205" s="60" t="s">
        <v>257</v>
      </c>
      <c r="H205" s="61">
        <v>40</v>
      </c>
      <c r="I205" s="62"/>
      <c r="J205" s="61">
        <f>ROUND(I205*H205,2)</f>
        <v>0</v>
      </c>
      <c r="K205" s="59" t="s">
        <v>18</v>
      </c>
      <c r="L205" s="203"/>
      <c r="M205" s="255" t="s">
        <v>18</v>
      </c>
      <c r="N205" s="275" t="s">
        <v>38</v>
      </c>
      <c r="O205" s="276"/>
      <c r="P205" s="277">
        <f>O205*H205</f>
        <v>0</v>
      </c>
      <c r="Q205" s="277">
        <v>0</v>
      </c>
      <c r="R205" s="277">
        <f>Q205*H205</f>
        <v>0</v>
      </c>
      <c r="S205" s="277">
        <v>0</v>
      </c>
      <c r="T205" s="63">
        <f>S205*H205</f>
        <v>0</v>
      </c>
      <c r="AR205" s="258" t="s">
        <v>162</v>
      </c>
      <c r="AT205" s="258" t="s">
        <v>157</v>
      </c>
      <c r="AU205" s="258" t="s">
        <v>75</v>
      </c>
      <c r="AY205" s="200" t="s">
        <v>155</v>
      </c>
      <c r="BE205" s="259">
        <f>IF(N205="základní",J205,0)</f>
        <v>0</v>
      </c>
      <c r="BF205" s="259">
        <f>IF(N205="snížená",J205,0)</f>
        <v>0</v>
      </c>
      <c r="BG205" s="259">
        <f>IF(N205="zákl. přenesená",J205,0)</f>
        <v>0</v>
      </c>
      <c r="BH205" s="259">
        <f>IF(N205="sníž. přenesená",J205,0)</f>
        <v>0</v>
      </c>
      <c r="BI205" s="259">
        <f>IF(N205="nulová",J205,0)</f>
        <v>0</v>
      </c>
      <c r="BJ205" s="200" t="s">
        <v>75</v>
      </c>
      <c r="BK205" s="259">
        <f>ROUND(I205*H205,2)</f>
        <v>0</v>
      </c>
      <c r="BL205" s="200" t="s">
        <v>162</v>
      </c>
      <c r="BM205" s="258" t="s">
        <v>1023</v>
      </c>
    </row>
    <row r="206" spans="2:65" s="204" customFormat="1" x14ac:dyDescent="0.2">
      <c r="B206" s="203"/>
      <c r="D206" s="64" t="s">
        <v>164</v>
      </c>
      <c r="F206" s="65" t="s">
        <v>2780</v>
      </c>
      <c r="I206" s="197"/>
      <c r="L206" s="203"/>
      <c r="M206" s="260"/>
      <c r="N206" s="276"/>
      <c r="O206" s="276"/>
      <c r="P206" s="276"/>
      <c r="Q206" s="276"/>
      <c r="R206" s="276"/>
      <c r="S206" s="276"/>
      <c r="T206" s="213"/>
      <c r="AT206" s="200" t="s">
        <v>164</v>
      </c>
      <c r="AU206" s="200" t="s">
        <v>75</v>
      </c>
    </row>
    <row r="207" spans="2:65" s="204" customFormat="1" ht="21.75" customHeight="1" x14ac:dyDescent="0.2">
      <c r="B207" s="203"/>
      <c r="C207" s="57" t="s">
        <v>67</v>
      </c>
      <c r="D207" s="57" t="s">
        <v>157</v>
      </c>
      <c r="E207" s="58" t="s">
        <v>2781</v>
      </c>
      <c r="F207" s="59" t="s">
        <v>2693</v>
      </c>
      <c r="G207" s="60" t="s">
        <v>257</v>
      </c>
      <c r="H207" s="61">
        <v>100</v>
      </c>
      <c r="I207" s="62"/>
      <c r="J207" s="61">
        <f>ROUND(I207*H207,2)</f>
        <v>0</v>
      </c>
      <c r="K207" s="59" t="s">
        <v>18</v>
      </c>
      <c r="L207" s="203"/>
      <c r="M207" s="255" t="s">
        <v>18</v>
      </c>
      <c r="N207" s="275" t="s">
        <v>38</v>
      </c>
      <c r="O207" s="276"/>
      <c r="P207" s="277">
        <f>O207*H207</f>
        <v>0</v>
      </c>
      <c r="Q207" s="277">
        <v>0</v>
      </c>
      <c r="R207" s="277">
        <f>Q207*H207</f>
        <v>0</v>
      </c>
      <c r="S207" s="277">
        <v>0</v>
      </c>
      <c r="T207" s="63">
        <f>S207*H207</f>
        <v>0</v>
      </c>
      <c r="AR207" s="258" t="s">
        <v>162</v>
      </c>
      <c r="AT207" s="258" t="s">
        <v>157</v>
      </c>
      <c r="AU207" s="258" t="s">
        <v>75</v>
      </c>
      <c r="AY207" s="200" t="s">
        <v>155</v>
      </c>
      <c r="BE207" s="259">
        <f>IF(N207="základní",J207,0)</f>
        <v>0</v>
      </c>
      <c r="BF207" s="259">
        <f>IF(N207="snížená",J207,0)</f>
        <v>0</v>
      </c>
      <c r="BG207" s="259">
        <f>IF(N207="zákl. přenesená",J207,0)</f>
        <v>0</v>
      </c>
      <c r="BH207" s="259">
        <f>IF(N207="sníž. přenesená",J207,0)</f>
        <v>0</v>
      </c>
      <c r="BI207" s="259">
        <f>IF(N207="nulová",J207,0)</f>
        <v>0</v>
      </c>
      <c r="BJ207" s="200" t="s">
        <v>75</v>
      </c>
      <c r="BK207" s="259">
        <f>ROUND(I207*H207,2)</f>
        <v>0</v>
      </c>
      <c r="BL207" s="200" t="s">
        <v>162</v>
      </c>
      <c r="BM207" s="258" t="s">
        <v>1040</v>
      </c>
    </row>
    <row r="208" spans="2:65" s="204" customFormat="1" x14ac:dyDescent="0.2">
      <c r="B208" s="203"/>
      <c r="D208" s="64" t="s">
        <v>164</v>
      </c>
      <c r="F208" s="65" t="s">
        <v>2693</v>
      </c>
      <c r="I208" s="197"/>
      <c r="L208" s="203"/>
      <c r="M208" s="260"/>
      <c r="N208" s="276"/>
      <c r="O208" s="276"/>
      <c r="P208" s="276"/>
      <c r="Q208" s="276"/>
      <c r="R208" s="276"/>
      <c r="S208" s="276"/>
      <c r="T208" s="213"/>
      <c r="AT208" s="200" t="s">
        <v>164</v>
      </c>
      <c r="AU208" s="200" t="s">
        <v>75</v>
      </c>
    </row>
    <row r="209" spans="2:65" s="204" customFormat="1" ht="16.5" customHeight="1" x14ac:dyDescent="0.2">
      <c r="B209" s="203"/>
      <c r="C209" s="57" t="s">
        <v>67</v>
      </c>
      <c r="D209" s="57" t="s">
        <v>157</v>
      </c>
      <c r="E209" s="58" t="s">
        <v>2782</v>
      </c>
      <c r="F209" s="59" t="s">
        <v>2783</v>
      </c>
      <c r="G209" s="60" t="s">
        <v>2784</v>
      </c>
      <c r="H209" s="61">
        <v>50</v>
      </c>
      <c r="I209" s="62"/>
      <c r="J209" s="61">
        <f>ROUND(I209*H209,2)</f>
        <v>0</v>
      </c>
      <c r="K209" s="59" t="s">
        <v>18</v>
      </c>
      <c r="L209" s="203"/>
      <c r="M209" s="255" t="s">
        <v>18</v>
      </c>
      <c r="N209" s="275" t="s">
        <v>38</v>
      </c>
      <c r="O209" s="276"/>
      <c r="P209" s="277">
        <f>O209*H209</f>
        <v>0</v>
      </c>
      <c r="Q209" s="277">
        <v>0</v>
      </c>
      <c r="R209" s="277">
        <f>Q209*H209</f>
        <v>0</v>
      </c>
      <c r="S209" s="277">
        <v>0</v>
      </c>
      <c r="T209" s="63">
        <f>S209*H209</f>
        <v>0</v>
      </c>
      <c r="AR209" s="258" t="s">
        <v>162</v>
      </c>
      <c r="AT209" s="258" t="s">
        <v>157</v>
      </c>
      <c r="AU209" s="258" t="s">
        <v>75</v>
      </c>
      <c r="AY209" s="200" t="s">
        <v>155</v>
      </c>
      <c r="BE209" s="259">
        <f>IF(N209="základní",J209,0)</f>
        <v>0</v>
      </c>
      <c r="BF209" s="259">
        <f>IF(N209="snížená",J209,0)</f>
        <v>0</v>
      </c>
      <c r="BG209" s="259">
        <f>IF(N209="zákl. přenesená",J209,0)</f>
        <v>0</v>
      </c>
      <c r="BH209" s="259">
        <f>IF(N209="sníž. přenesená",J209,0)</f>
        <v>0</v>
      </c>
      <c r="BI209" s="259">
        <f>IF(N209="nulová",J209,0)</f>
        <v>0</v>
      </c>
      <c r="BJ209" s="200" t="s">
        <v>75</v>
      </c>
      <c r="BK209" s="259">
        <f>ROUND(I209*H209,2)</f>
        <v>0</v>
      </c>
      <c r="BL209" s="200" t="s">
        <v>162</v>
      </c>
      <c r="BM209" s="258" t="s">
        <v>1055</v>
      </c>
    </row>
    <row r="210" spans="2:65" s="204" customFormat="1" x14ac:dyDescent="0.2">
      <c r="B210" s="203"/>
      <c r="D210" s="64" t="s">
        <v>164</v>
      </c>
      <c r="F210" s="65" t="s">
        <v>2783</v>
      </c>
      <c r="I210" s="197"/>
      <c r="L210" s="203"/>
      <c r="M210" s="260"/>
      <c r="N210" s="276"/>
      <c r="O210" s="276"/>
      <c r="P210" s="276"/>
      <c r="Q210" s="276"/>
      <c r="R210" s="276"/>
      <c r="S210" s="276"/>
      <c r="T210" s="213"/>
      <c r="AT210" s="200" t="s">
        <v>164</v>
      </c>
      <c r="AU210" s="200" t="s">
        <v>75</v>
      </c>
    </row>
    <row r="211" spans="2:65" s="204" customFormat="1" ht="16.5" customHeight="1" x14ac:dyDescent="0.2">
      <c r="B211" s="203"/>
      <c r="C211" s="57" t="s">
        <v>67</v>
      </c>
      <c r="D211" s="57" t="s">
        <v>157</v>
      </c>
      <c r="E211" s="58" t="s">
        <v>2785</v>
      </c>
      <c r="F211" s="59" t="s">
        <v>2695</v>
      </c>
      <c r="G211" s="60" t="s">
        <v>276</v>
      </c>
      <c r="H211" s="61">
        <v>1</v>
      </c>
      <c r="I211" s="62"/>
      <c r="J211" s="61">
        <f>ROUND(I211*H211,2)</f>
        <v>0</v>
      </c>
      <c r="K211" s="59" t="s">
        <v>18</v>
      </c>
      <c r="L211" s="203"/>
      <c r="M211" s="255" t="s">
        <v>18</v>
      </c>
      <c r="N211" s="275" t="s">
        <v>38</v>
      </c>
      <c r="O211" s="276"/>
      <c r="P211" s="277">
        <f>O211*H211</f>
        <v>0</v>
      </c>
      <c r="Q211" s="277">
        <v>0</v>
      </c>
      <c r="R211" s="277">
        <f>Q211*H211</f>
        <v>0</v>
      </c>
      <c r="S211" s="277">
        <v>0</v>
      </c>
      <c r="T211" s="63">
        <f>S211*H211</f>
        <v>0</v>
      </c>
      <c r="AR211" s="258" t="s">
        <v>162</v>
      </c>
      <c r="AT211" s="258" t="s">
        <v>157</v>
      </c>
      <c r="AU211" s="258" t="s">
        <v>75</v>
      </c>
      <c r="AY211" s="200" t="s">
        <v>155</v>
      </c>
      <c r="BE211" s="259">
        <f>IF(N211="základní",J211,0)</f>
        <v>0</v>
      </c>
      <c r="BF211" s="259">
        <f>IF(N211="snížená",J211,0)</f>
        <v>0</v>
      </c>
      <c r="BG211" s="259">
        <f>IF(N211="zákl. přenesená",J211,0)</f>
        <v>0</v>
      </c>
      <c r="BH211" s="259">
        <f>IF(N211="sníž. přenesená",J211,0)</f>
        <v>0</v>
      </c>
      <c r="BI211" s="259">
        <f>IF(N211="nulová",J211,0)</f>
        <v>0</v>
      </c>
      <c r="BJ211" s="200" t="s">
        <v>75</v>
      </c>
      <c r="BK211" s="259">
        <f>ROUND(I211*H211,2)</f>
        <v>0</v>
      </c>
      <c r="BL211" s="200" t="s">
        <v>162</v>
      </c>
      <c r="BM211" s="258" t="s">
        <v>1066</v>
      </c>
    </row>
    <row r="212" spans="2:65" s="204" customFormat="1" x14ac:dyDescent="0.2">
      <c r="B212" s="203"/>
      <c r="D212" s="64" t="s">
        <v>164</v>
      </c>
      <c r="F212" s="65" t="s">
        <v>2695</v>
      </c>
      <c r="I212" s="197"/>
      <c r="L212" s="203"/>
      <c r="M212" s="260"/>
      <c r="N212" s="276"/>
      <c r="O212" s="276"/>
      <c r="P212" s="276"/>
      <c r="Q212" s="276"/>
      <c r="R212" s="276"/>
      <c r="S212" s="276"/>
      <c r="T212" s="213"/>
      <c r="AT212" s="200" t="s">
        <v>164</v>
      </c>
      <c r="AU212" s="200" t="s">
        <v>75</v>
      </c>
    </row>
    <row r="213" spans="2:65" s="204" customFormat="1" ht="16.5" customHeight="1" x14ac:dyDescent="0.2">
      <c r="B213" s="203"/>
      <c r="C213" s="57" t="s">
        <v>67</v>
      </c>
      <c r="D213" s="57" t="s">
        <v>157</v>
      </c>
      <c r="E213" s="58" t="s">
        <v>2786</v>
      </c>
      <c r="F213" s="59" t="s">
        <v>2697</v>
      </c>
      <c r="G213" s="60" t="s">
        <v>276</v>
      </c>
      <c r="H213" s="61">
        <v>1</v>
      </c>
      <c r="I213" s="62"/>
      <c r="J213" s="61">
        <f>ROUND(I213*H213,2)</f>
        <v>0</v>
      </c>
      <c r="K213" s="59" t="s">
        <v>18</v>
      </c>
      <c r="L213" s="203"/>
      <c r="M213" s="255" t="s">
        <v>18</v>
      </c>
      <c r="N213" s="275" t="s">
        <v>38</v>
      </c>
      <c r="O213" s="276"/>
      <c r="P213" s="277">
        <f>O213*H213</f>
        <v>0</v>
      </c>
      <c r="Q213" s="277">
        <v>0</v>
      </c>
      <c r="R213" s="277">
        <f>Q213*H213</f>
        <v>0</v>
      </c>
      <c r="S213" s="277">
        <v>0</v>
      </c>
      <c r="T213" s="63">
        <f>S213*H213</f>
        <v>0</v>
      </c>
      <c r="AR213" s="258" t="s">
        <v>162</v>
      </c>
      <c r="AT213" s="258" t="s">
        <v>157</v>
      </c>
      <c r="AU213" s="258" t="s">
        <v>75</v>
      </c>
      <c r="AY213" s="200" t="s">
        <v>155</v>
      </c>
      <c r="BE213" s="259">
        <f>IF(N213="základní",J213,0)</f>
        <v>0</v>
      </c>
      <c r="BF213" s="259">
        <f>IF(N213="snížená",J213,0)</f>
        <v>0</v>
      </c>
      <c r="BG213" s="259">
        <f>IF(N213="zákl. přenesená",J213,0)</f>
        <v>0</v>
      </c>
      <c r="BH213" s="259">
        <f>IF(N213="sníž. přenesená",J213,0)</f>
        <v>0</v>
      </c>
      <c r="BI213" s="259">
        <f>IF(N213="nulová",J213,0)</f>
        <v>0</v>
      </c>
      <c r="BJ213" s="200" t="s">
        <v>75</v>
      </c>
      <c r="BK213" s="259">
        <f>ROUND(I213*H213,2)</f>
        <v>0</v>
      </c>
      <c r="BL213" s="200" t="s">
        <v>162</v>
      </c>
      <c r="BM213" s="258" t="s">
        <v>1078</v>
      </c>
    </row>
    <row r="214" spans="2:65" s="204" customFormat="1" x14ac:dyDescent="0.2">
      <c r="B214" s="203"/>
      <c r="D214" s="64" t="s">
        <v>164</v>
      </c>
      <c r="F214" s="65" t="s">
        <v>2697</v>
      </c>
      <c r="I214" s="197"/>
      <c r="L214" s="203"/>
      <c r="M214" s="260"/>
      <c r="N214" s="276"/>
      <c r="O214" s="276"/>
      <c r="P214" s="276"/>
      <c r="Q214" s="276"/>
      <c r="R214" s="276"/>
      <c r="S214" s="276"/>
      <c r="T214" s="213"/>
      <c r="AT214" s="200" t="s">
        <v>164</v>
      </c>
      <c r="AU214" s="200" t="s">
        <v>75</v>
      </c>
    </row>
    <row r="215" spans="2:65" s="204" customFormat="1" ht="16.5" customHeight="1" x14ac:dyDescent="0.2">
      <c r="B215" s="203"/>
      <c r="C215" s="57" t="s">
        <v>67</v>
      </c>
      <c r="D215" s="57" t="s">
        <v>157</v>
      </c>
      <c r="E215" s="58" t="s">
        <v>2787</v>
      </c>
      <c r="F215" s="59" t="s">
        <v>2699</v>
      </c>
      <c r="G215" s="60" t="s">
        <v>276</v>
      </c>
      <c r="H215" s="61">
        <v>1</v>
      </c>
      <c r="I215" s="62"/>
      <c r="J215" s="61">
        <f>ROUND(I215*H215,2)</f>
        <v>0</v>
      </c>
      <c r="K215" s="59" t="s">
        <v>18</v>
      </c>
      <c r="L215" s="203"/>
      <c r="M215" s="255" t="s">
        <v>18</v>
      </c>
      <c r="N215" s="275" t="s">
        <v>38</v>
      </c>
      <c r="O215" s="276"/>
      <c r="P215" s="277">
        <f>O215*H215</f>
        <v>0</v>
      </c>
      <c r="Q215" s="277">
        <v>0</v>
      </c>
      <c r="R215" s="277">
        <f>Q215*H215</f>
        <v>0</v>
      </c>
      <c r="S215" s="277">
        <v>0</v>
      </c>
      <c r="T215" s="63">
        <f>S215*H215</f>
        <v>0</v>
      </c>
      <c r="AR215" s="258" t="s">
        <v>162</v>
      </c>
      <c r="AT215" s="258" t="s">
        <v>157</v>
      </c>
      <c r="AU215" s="258" t="s">
        <v>75</v>
      </c>
      <c r="AY215" s="200" t="s">
        <v>155</v>
      </c>
      <c r="BE215" s="259">
        <f>IF(N215="základní",J215,0)</f>
        <v>0</v>
      </c>
      <c r="BF215" s="259">
        <f>IF(N215="snížená",J215,0)</f>
        <v>0</v>
      </c>
      <c r="BG215" s="259">
        <f>IF(N215="zákl. přenesená",J215,0)</f>
        <v>0</v>
      </c>
      <c r="BH215" s="259">
        <f>IF(N215="sníž. přenesená",J215,0)</f>
        <v>0</v>
      </c>
      <c r="BI215" s="259">
        <f>IF(N215="nulová",J215,0)</f>
        <v>0</v>
      </c>
      <c r="BJ215" s="200" t="s">
        <v>75</v>
      </c>
      <c r="BK215" s="259">
        <f>ROUND(I215*H215,2)</f>
        <v>0</v>
      </c>
      <c r="BL215" s="200" t="s">
        <v>162</v>
      </c>
      <c r="BM215" s="258" t="s">
        <v>1091</v>
      </c>
    </row>
    <row r="216" spans="2:65" s="204" customFormat="1" x14ac:dyDescent="0.2">
      <c r="B216" s="203"/>
      <c r="D216" s="64" t="s">
        <v>164</v>
      </c>
      <c r="F216" s="65" t="s">
        <v>2699</v>
      </c>
      <c r="I216" s="197"/>
      <c r="L216" s="203"/>
      <c r="M216" s="260"/>
      <c r="N216" s="276"/>
      <c r="O216" s="276"/>
      <c r="P216" s="276"/>
      <c r="Q216" s="276"/>
      <c r="R216" s="276"/>
      <c r="S216" s="276"/>
      <c r="T216" s="213"/>
      <c r="AT216" s="200" t="s">
        <v>164</v>
      </c>
      <c r="AU216" s="200" t="s">
        <v>75</v>
      </c>
    </row>
    <row r="217" spans="2:65" s="204" customFormat="1" ht="16.5" customHeight="1" x14ac:dyDescent="0.2">
      <c r="B217" s="203"/>
      <c r="C217" s="57" t="s">
        <v>67</v>
      </c>
      <c r="D217" s="57" t="s">
        <v>157</v>
      </c>
      <c r="E217" s="58" t="s">
        <v>2788</v>
      </c>
      <c r="F217" s="59" t="s">
        <v>2701</v>
      </c>
      <c r="G217" s="60" t="s">
        <v>276</v>
      </c>
      <c r="H217" s="61">
        <v>1</v>
      </c>
      <c r="I217" s="62"/>
      <c r="J217" s="61">
        <f>ROUND(I217*H217,2)</f>
        <v>0</v>
      </c>
      <c r="K217" s="59" t="s">
        <v>18</v>
      </c>
      <c r="L217" s="203"/>
      <c r="M217" s="255" t="s">
        <v>18</v>
      </c>
      <c r="N217" s="275" t="s">
        <v>38</v>
      </c>
      <c r="O217" s="276"/>
      <c r="P217" s="277">
        <f>O217*H217</f>
        <v>0</v>
      </c>
      <c r="Q217" s="277">
        <v>0</v>
      </c>
      <c r="R217" s="277">
        <f>Q217*H217</f>
        <v>0</v>
      </c>
      <c r="S217" s="277">
        <v>0</v>
      </c>
      <c r="T217" s="63">
        <f>S217*H217</f>
        <v>0</v>
      </c>
      <c r="AR217" s="258" t="s">
        <v>162</v>
      </c>
      <c r="AT217" s="258" t="s">
        <v>157</v>
      </c>
      <c r="AU217" s="258" t="s">
        <v>75</v>
      </c>
      <c r="AY217" s="200" t="s">
        <v>155</v>
      </c>
      <c r="BE217" s="259">
        <f>IF(N217="základní",J217,0)</f>
        <v>0</v>
      </c>
      <c r="BF217" s="259">
        <f>IF(N217="snížená",J217,0)</f>
        <v>0</v>
      </c>
      <c r="BG217" s="259">
        <f>IF(N217="zákl. přenesená",J217,0)</f>
        <v>0</v>
      </c>
      <c r="BH217" s="259">
        <f>IF(N217="sníž. přenesená",J217,0)</f>
        <v>0</v>
      </c>
      <c r="BI217" s="259">
        <f>IF(N217="nulová",J217,0)</f>
        <v>0</v>
      </c>
      <c r="BJ217" s="200" t="s">
        <v>75</v>
      </c>
      <c r="BK217" s="259">
        <f>ROUND(I217*H217,2)</f>
        <v>0</v>
      </c>
      <c r="BL217" s="200" t="s">
        <v>162</v>
      </c>
      <c r="BM217" s="258" t="s">
        <v>1108</v>
      </c>
    </row>
    <row r="218" spans="2:65" s="204" customFormat="1" x14ac:dyDescent="0.2">
      <c r="B218" s="203"/>
      <c r="D218" s="64" t="s">
        <v>164</v>
      </c>
      <c r="F218" s="65" t="s">
        <v>2701</v>
      </c>
      <c r="I218" s="197"/>
      <c r="L218" s="203"/>
      <c r="M218" s="260"/>
      <c r="N218" s="276"/>
      <c r="O218" s="276"/>
      <c r="P218" s="276"/>
      <c r="Q218" s="276"/>
      <c r="R218" s="276"/>
      <c r="S218" s="276"/>
      <c r="T218" s="213"/>
      <c r="AT218" s="200" t="s">
        <v>164</v>
      </c>
      <c r="AU218" s="200" t="s">
        <v>75</v>
      </c>
    </row>
    <row r="219" spans="2:65" s="204" customFormat="1" ht="16.5" customHeight="1" x14ac:dyDescent="0.2">
      <c r="B219" s="203"/>
      <c r="C219" s="57" t="s">
        <v>67</v>
      </c>
      <c r="D219" s="57" t="s">
        <v>157</v>
      </c>
      <c r="E219" s="58" t="s">
        <v>2789</v>
      </c>
      <c r="F219" s="59" t="s">
        <v>2703</v>
      </c>
      <c r="G219" s="60" t="s">
        <v>276</v>
      </c>
      <c r="H219" s="61">
        <v>1</v>
      </c>
      <c r="I219" s="62"/>
      <c r="J219" s="61">
        <f>ROUND(I219*H219,2)</f>
        <v>0</v>
      </c>
      <c r="K219" s="59" t="s">
        <v>18</v>
      </c>
      <c r="L219" s="203"/>
      <c r="M219" s="255" t="s">
        <v>18</v>
      </c>
      <c r="N219" s="275" t="s">
        <v>38</v>
      </c>
      <c r="O219" s="276"/>
      <c r="P219" s="277">
        <f>O219*H219</f>
        <v>0</v>
      </c>
      <c r="Q219" s="277">
        <v>0</v>
      </c>
      <c r="R219" s="277">
        <f>Q219*H219</f>
        <v>0</v>
      </c>
      <c r="S219" s="277">
        <v>0</v>
      </c>
      <c r="T219" s="63">
        <f>S219*H219</f>
        <v>0</v>
      </c>
      <c r="AR219" s="258" t="s">
        <v>162</v>
      </c>
      <c r="AT219" s="258" t="s">
        <v>157</v>
      </c>
      <c r="AU219" s="258" t="s">
        <v>75</v>
      </c>
      <c r="AY219" s="200" t="s">
        <v>155</v>
      </c>
      <c r="BE219" s="259">
        <f>IF(N219="základní",J219,0)</f>
        <v>0</v>
      </c>
      <c r="BF219" s="259">
        <f>IF(N219="snížená",J219,0)</f>
        <v>0</v>
      </c>
      <c r="BG219" s="259">
        <f>IF(N219="zákl. přenesená",J219,0)</f>
        <v>0</v>
      </c>
      <c r="BH219" s="259">
        <f>IF(N219="sníž. přenesená",J219,0)</f>
        <v>0</v>
      </c>
      <c r="BI219" s="259">
        <f>IF(N219="nulová",J219,0)</f>
        <v>0</v>
      </c>
      <c r="BJ219" s="200" t="s">
        <v>75</v>
      </c>
      <c r="BK219" s="259">
        <f>ROUND(I219*H219,2)</f>
        <v>0</v>
      </c>
      <c r="BL219" s="200" t="s">
        <v>162</v>
      </c>
      <c r="BM219" s="258" t="s">
        <v>1123</v>
      </c>
    </row>
    <row r="220" spans="2:65" s="204" customFormat="1" x14ac:dyDescent="0.2">
      <c r="B220" s="203"/>
      <c r="D220" s="64" t="s">
        <v>164</v>
      </c>
      <c r="F220" s="65" t="s">
        <v>2703</v>
      </c>
      <c r="I220" s="197"/>
      <c r="L220" s="203"/>
      <c r="M220" s="260"/>
      <c r="N220" s="276"/>
      <c r="O220" s="276"/>
      <c r="P220" s="276"/>
      <c r="Q220" s="276"/>
      <c r="R220" s="276"/>
      <c r="S220" s="276"/>
      <c r="T220" s="213"/>
      <c r="AT220" s="200" t="s">
        <v>164</v>
      </c>
      <c r="AU220" s="200" t="s">
        <v>75</v>
      </c>
    </row>
    <row r="221" spans="2:65" s="204" customFormat="1" ht="16.5" customHeight="1" x14ac:dyDescent="0.2">
      <c r="B221" s="203"/>
      <c r="C221" s="57" t="s">
        <v>67</v>
      </c>
      <c r="D221" s="57" t="s">
        <v>157</v>
      </c>
      <c r="E221" s="58" t="s">
        <v>2790</v>
      </c>
      <c r="F221" s="59" t="s">
        <v>2705</v>
      </c>
      <c r="G221" s="60" t="s">
        <v>276</v>
      </c>
      <c r="H221" s="61">
        <v>1</v>
      </c>
      <c r="I221" s="62"/>
      <c r="J221" s="61">
        <f>ROUND(I221*H221,2)</f>
        <v>0</v>
      </c>
      <c r="K221" s="59" t="s">
        <v>18</v>
      </c>
      <c r="L221" s="203"/>
      <c r="M221" s="255" t="s">
        <v>18</v>
      </c>
      <c r="N221" s="275" t="s">
        <v>38</v>
      </c>
      <c r="O221" s="276"/>
      <c r="P221" s="277">
        <f>O221*H221</f>
        <v>0</v>
      </c>
      <c r="Q221" s="277">
        <v>0</v>
      </c>
      <c r="R221" s="277">
        <f>Q221*H221</f>
        <v>0</v>
      </c>
      <c r="S221" s="277">
        <v>0</v>
      </c>
      <c r="T221" s="63">
        <f>S221*H221</f>
        <v>0</v>
      </c>
      <c r="AR221" s="258" t="s">
        <v>162</v>
      </c>
      <c r="AT221" s="258" t="s">
        <v>157</v>
      </c>
      <c r="AU221" s="258" t="s">
        <v>75</v>
      </c>
      <c r="AY221" s="200" t="s">
        <v>155</v>
      </c>
      <c r="BE221" s="259">
        <f>IF(N221="základní",J221,0)</f>
        <v>0</v>
      </c>
      <c r="BF221" s="259">
        <f>IF(N221="snížená",J221,0)</f>
        <v>0</v>
      </c>
      <c r="BG221" s="259">
        <f>IF(N221="zákl. přenesená",J221,0)</f>
        <v>0</v>
      </c>
      <c r="BH221" s="259">
        <f>IF(N221="sníž. přenesená",J221,0)</f>
        <v>0</v>
      </c>
      <c r="BI221" s="259">
        <f>IF(N221="nulová",J221,0)</f>
        <v>0</v>
      </c>
      <c r="BJ221" s="200" t="s">
        <v>75</v>
      </c>
      <c r="BK221" s="259">
        <f>ROUND(I221*H221,2)</f>
        <v>0</v>
      </c>
      <c r="BL221" s="200" t="s">
        <v>162</v>
      </c>
      <c r="BM221" s="258" t="s">
        <v>1139</v>
      </c>
    </row>
    <row r="222" spans="2:65" s="204" customFormat="1" x14ac:dyDescent="0.2">
      <c r="B222" s="203"/>
      <c r="D222" s="64" t="s">
        <v>164</v>
      </c>
      <c r="F222" s="65" t="s">
        <v>2705</v>
      </c>
      <c r="I222" s="197"/>
      <c r="L222" s="203"/>
      <c r="M222" s="260"/>
      <c r="N222" s="276"/>
      <c r="O222" s="276"/>
      <c r="P222" s="276"/>
      <c r="Q222" s="276"/>
      <c r="R222" s="276"/>
      <c r="S222" s="276"/>
      <c r="T222" s="213"/>
      <c r="AT222" s="200" t="s">
        <v>164</v>
      </c>
      <c r="AU222" s="200" t="s">
        <v>75</v>
      </c>
    </row>
    <row r="223" spans="2:65" s="204" customFormat="1" ht="16.5" customHeight="1" x14ac:dyDescent="0.2">
      <c r="B223" s="203"/>
      <c r="C223" s="57" t="s">
        <v>67</v>
      </c>
      <c r="D223" s="57" t="s">
        <v>157</v>
      </c>
      <c r="E223" s="58" t="s">
        <v>2791</v>
      </c>
      <c r="F223" s="59" t="s">
        <v>2707</v>
      </c>
      <c r="G223" s="60" t="s">
        <v>276</v>
      </c>
      <c r="H223" s="61">
        <v>1</v>
      </c>
      <c r="I223" s="62"/>
      <c r="J223" s="61">
        <f>ROUND(I223*H223,2)</f>
        <v>0</v>
      </c>
      <c r="K223" s="59" t="s">
        <v>18</v>
      </c>
      <c r="L223" s="203"/>
      <c r="M223" s="255" t="s">
        <v>18</v>
      </c>
      <c r="N223" s="275" t="s">
        <v>38</v>
      </c>
      <c r="O223" s="276"/>
      <c r="P223" s="277">
        <f>O223*H223</f>
        <v>0</v>
      </c>
      <c r="Q223" s="277">
        <v>0</v>
      </c>
      <c r="R223" s="277">
        <f>Q223*H223</f>
        <v>0</v>
      </c>
      <c r="S223" s="277">
        <v>0</v>
      </c>
      <c r="T223" s="63">
        <f>S223*H223</f>
        <v>0</v>
      </c>
      <c r="AR223" s="258" t="s">
        <v>162</v>
      </c>
      <c r="AT223" s="258" t="s">
        <v>157</v>
      </c>
      <c r="AU223" s="258" t="s">
        <v>75</v>
      </c>
      <c r="AY223" s="200" t="s">
        <v>155</v>
      </c>
      <c r="BE223" s="259">
        <f>IF(N223="základní",J223,0)</f>
        <v>0</v>
      </c>
      <c r="BF223" s="259">
        <f>IF(N223="snížená",J223,0)</f>
        <v>0</v>
      </c>
      <c r="BG223" s="259">
        <f>IF(N223="zákl. přenesená",J223,0)</f>
        <v>0</v>
      </c>
      <c r="BH223" s="259">
        <f>IF(N223="sníž. přenesená",J223,0)</f>
        <v>0</v>
      </c>
      <c r="BI223" s="259">
        <f>IF(N223="nulová",J223,0)</f>
        <v>0</v>
      </c>
      <c r="BJ223" s="200" t="s">
        <v>75</v>
      </c>
      <c r="BK223" s="259">
        <f>ROUND(I223*H223,2)</f>
        <v>0</v>
      </c>
      <c r="BL223" s="200" t="s">
        <v>162</v>
      </c>
      <c r="BM223" s="258" t="s">
        <v>1149</v>
      </c>
    </row>
    <row r="224" spans="2:65" s="204" customFormat="1" x14ac:dyDescent="0.2">
      <c r="B224" s="203"/>
      <c r="D224" s="64" t="s">
        <v>164</v>
      </c>
      <c r="F224" s="65" t="s">
        <v>2707</v>
      </c>
      <c r="I224" s="197"/>
      <c r="L224" s="203"/>
      <c r="M224" s="260"/>
      <c r="N224" s="276"/>
      <c r="O224" s="276"/>
      <c r="P224" s="276"/>
      <c r="Q224" s="276"/>
      <c r="R224" s="276"/>
      <c r="S224" s="276"/>
      <c r="T224" s="213"/>
      <c r="AT224" s="200" t="s">
        <v>164</v>
      </c>
      <c r="AU224" s="200" t="s">
        <v>75</v>
      </c>
    </row>
    <row r="225" spans="2:65" s="204" customFormat="1" ht="16.5" customHeight="1" x14ac:dyDescent="0.2">
      <c r="B225" s="203"/>
      <c r="C225" s="57" t="s">
        <v>67</v>
      </c>
      <c r="D225" s="57" t="s">
        <v>157</v>
      </c>
      <c r="E225" s="58" t="s">
        <v>2792</v>
      </c>
      <c r="F225" s="59" t="s">
        <v>2709</v>
      </c>
      <c r="G225" s="60" t="s">
        <v>276</v>
      </c>
      <c r="H225" s="61">
        <v>1</v>
      </c>
      <c r="I225" s="62"/>
      <c r="J225" s="61">
        <f>ROUND(I225*H225,2)</f>
        <v>0</v>
      </c>
      <c r="K225" s="59" t="s">
        <v>18</v>
      </c>
      <c r="L225" s="203"/>
      <c r="M225" s="255" t="s">
        <v>18</v>
      </c>
      <c r="N225" s="275" t="s">
        <v>38</v>
      </c>
      <c r="O225" s="276"/>
      <c r="P225" s="277">
        <f>O225*H225</f>
        <v>0</v>
      </c>
      <c r="Q225" s="277">
        <v>0</v>
      </c>
      <c r="R225" s="277">
        <f>Q225*H225</f>
        <v>0</v>
      </c>
      <c r="S225" s="277">
        <v>0</v>
      </c>
      <c r="T225" s="63">
        <f>S225*H225</f>
        <v>0</v>
      </c>
      <c r="AR225" s="258" t="s">
        <v>162</v>
      </c>
      <c r="AT225" s="258" t="s">
        <v>157</v>
      </c>
      <c r="AU225" s="258" t="s">
        <v>75</v>
      </c>
      <c r="AY225" s="200" t="s">
        <v>155</v>
      </c>
      <c r="BE225" s="259">
        <f>IF(N225="základní",J225,0)</f>
        <v>0</v>
      </c>
      <c r="BF225" s="259">
        <f>IF(N225="snížená",J225,0)</f>
        <v>0</v>
      </c>
      <c r="BG225" s="259">
        <f>IF(N225="zákl. přenesená",J225,0)</f>
        <v>0</v>
      </c>
      <c r="BH225" s="259">
        <f>IF(N225="sníž. přenesená",J225,0)</f>
        <v>0</v>
      </c>
      <c r="BI225" s="259">
        <f>IF(N225="nulová",J225,0)</f>
        <v>0</v>
      </c>
      <c r="BJ225" s="200" t="s">
        <v>75</v>
      </c>
      <c r="BK225" s="259">
        <f>ROUND(I225*H225,2)</f>
        <v>0</v>
      </c>
      <c r="BL225" s="200" t="s">
        <v>162</v>
      </c>
      <c r="BM225" s="258" t="s">
        <v>1160</v>
      </c>
    </row>
    <row r="226" spans="2:65" s="204" customFormat="1" x14ac:dyDescent="0.2">
      <c r="B226" s="203"/>
      <c r="D226" s="64" t="s">
        <v>164</v>
      </c>
      <c r="F226" s="65" t="s">
        <v>2709</v>
      </c>
      <c r="I226" s="197"/>
      <c r="L226" s="203"/>
      <c r="M226" s="260"/>
      <c r="N226" s="276"/>
      <c r="O226" s="276"/>
      <c r="P226" s="276"/>
      <c r="Q226" s="276"/>
      <c r="R226" s="276"/>
      <c r="S226" s="276"/>
      <c r="T226" s="213"/>
      <c r="AT226" s="200" t="s">
        <v>164</v>
      </c>
      <c r="AU226" s="200" t="s">
        <v>75</v>
      </c>
    </row>
    <row r="227" spans="2:65" s="247" customFormat="1" ht="25.9" customHeight="1" x14ac:dyDescent="0.2">
      <c r="B227" s="246"/>
      <c r="D227" s="54" t="s">
        <v>66</v>
      </c>
      <c r="E227" s="55" t="s">
        <v>2793</v>
      </c>
      <c r="F227" s="55" t="s">
        <v>2794</v>
      </c>
      <c r="I227" s="196"/>
      <c r="J227" s="248">
        <f>BK227</f>
        <v>0</v>
      </c>
      <c r="L227" s="246"/>
      <c r="M227" s="249"/>
      <c r="N227" s="273"/>
      <c r="O227" s="273"/>
      <c r="P227" s="274">
        <f>SUM(P228:P263)</f>
        <v>0</v>
      </c>
      <c r="Q227" s="273"/>
      <c r="R227" s="274">
        <f>SUM(R228:R263)</f>
        <v>0</v>
      </c>
      <c r="S227" s="273"/>
      <c r="T227" s="251">
        <f>SUM(T228:T263)</f>
        <v>0</v>
      </c>
      <c r="AR227" s="54" t="s">
        <v>75</v>
      </c>
      <c r="AT227" s="252" t="s">
        <v>66</v>
      </c>
      <c r="AU227" s="252" t="s">
        <v>67</v>
      </c>
      <c r="AY227" s="54" t="s">
        <v>155</v>
      </c>
      <c r="BK227" s="253">
        <f>SUM(BK228:BK263)</f>
        <v>0</v>
      </c>
    </row>
    <row r="228" spans="2:65" s="204" customFormat="1" ht="16.5" customHeight="1" x14ac:dyDescent="0.2">
      <c r="B228" s="203"/>
      <c r="C228" s="57" t="s">
        <v>67</v>
      </c>
      <c r="D228" s="57" t="s">
        <v>157</v>
      </c>
      <c r="E228" s="58" t="s">
        <v>2795</v>
      </c>
      <c r="F228" s="59" t="s">
        <v>2796</v>
      </c>
      <c r="G228" s="60" t="s">
        <v>2275</v>
      </c>
      <c r="H228" s="61">
        <v>1</v>
      </c>
      <c r="I228" s="62"/>
      <c r="J228" s="61">
        <f>ROUND(I228*H228,2)</f>
        <v>0</v>
      </c>
      <c r="K228" s="59" t="s">
        <v>18</v>
      </c>
      <c r="L228" s="203"/>
      <c r="M228" s="255" t="s">
        <v>18</v>
      </c>
      <c r="N228" s="275" t="s">
        <v>38</v>
      </c>
      <c r="O228" s="276"/>
      <c r="P228" s="277">
        <f>O228*H228</f>
        <v>0</v>
      </c>
      <c r="Q228" s="277">
        <v>0</v>
      </c>
      <c r="R228" s="277">
        <f>Q228*H228</f>
        <v>0</v>
      </c>
      <c r="S228" s="277">
        <v>0</v>
      </c>
      <c r="T228" s="63">
        <f>S228*H228</f>
        <v>0</v>
      </c>
      <c r="AR228" s="258" t="s">
        <v>162</v>
      </c>
      <c r="AT228" s="258" t="s">
        <v>157</v>
      </c>
      <c r="AU228" s="258" t="s">
        <v>75</v>
      </c>
      <c r="AY228" s="200" t="s">
        <v>155</v>
      </c>
      <c r="BE228" s="259">
        <f>IF(N228="základní",J228,0)</f>
        <v>0</v>
      </c>
      <c r="BF228" s="259">
        <f>IF(N228="snížená",J228,0)</f>
        <v>0</v>
      </c>
      <c r="BG228" s="259">
        <f>IF(N228="zákl. přenesená",J228,0)</f>
        <v>0</v>
      </c>
      <c r="BH228" s="259">
        <f>IF(N228="sníž. přenesená",J228,0)</f>
        <v>0</v>
      </c>
      <c r="BI228" s="259">
        <f>IF(N228="nulová",J228,0)</f>
        <v>0</v>
      </c>
      <c r="BJ228" s="200" t="s">
        <v>75</v>
      </c>
      <c r="BK228" s="259">
        <f>ROUND(I228*H228,2)</f>
        <v>0</v>
      </c>
      <c r="BL228" s="200" t="s">
        <v>162</v>
      </c>
      <c r="BM228" s="258" t="s">
        <v>1176</v>
      </c>
    </row>
    <row r="229" spans="2:65" s="204" customFormat="1" x14ac:dyDescent="0.2">
      <c r="B229" s="203"/>
      <c r="D229" s="64" t="s">
        <v>164</v>
      </c>
      <c r="F229" s="65" t="s">
        <v>2796</v>
      </c>
      <c r="I229" s="197"/>
      <c r="L229" s="203"/>
      <c r="M229" s="260"/>
      <c r="N229" s="276"/>
      <c r="O229" s="276"/>
      <c r="P229" s="276"/>
      <c r="Q229" s="276"/>
      <c r="R229" s="276"/>
      <c r="S229" s="276"/>
      <c r="T229" s="213"/>
      <c r="AT229" s="200" t="s">
        <v>164</v>
      </c>
      <c r="AU229" s="200" t="s">
        <v>75</v>
      </c>
    </row>
    <row r="230" spans="2:65" s="204" customFormat="1" ht="16.5" customHeight="1" x14ac:dyDescent="0.2">
      <c r="B230" s="203"/>
      <c r="C230" s="57" t="s">
        <v>67</v>
      </c>
      <c r="D230" s="57" t="s">
        <v>157</v>
      </c>
      <c r="E230" s="58" t="s">
        <v>2797</v>
      </c>
      <c r="F230" s="59" t="s">
        <v>2798</v>
      </c>
      <c r="G230" s="60" t="s">
        <v>2275</v>
      </c>
      <c r="H230" s="61">
        <v>1</v>
      </c>
      <c r="I230" s="62"/>
      <c r="J230" s="61">
        <f>ROUND(I230*H230,2)</f>
        <v>0</v>
      </c>
      <c r="K230" s="59" t="s">
        <v>18</v>
      </c>
      <c r="L230" s="203"/>
      <c r="M230" s="255" t="s">
        <v>18</v>
      </c>
      <c r="N230" s="275" t="s">
        <v>38</v>
      </c>
      <c r="O230" s="276"/>
      <c r="P230" s="277">
        <f>O230*H230</f>
        <v>0</v>
      </c>
      <c r="Q230" s="277">
        <v>0</v>
      </c>
      <c r="R230" s="277">
        <f>Q230*H230</f>
        <v>0</v>
      </c>
      <c r="S230" s="277">
        <v>0</v>
      </c>
      <c r="T230" s="63">
        <f>S230*H230</f>
        <v>0</v>
      </c>
      <c r="AR230" s="258" t="s">
        <v>162</v>
      </c>
      <c r="AT230" s="258" t="s">
        <v>157</v>
      </c>
      <c r="AU230" s="258" t="s">
        <v>75</v>
      </c>
      <c r="AY230" s="200" t="s">
        <v>155</v>
      </c>
      <c r="BE230" s="259">
        <f>IF(N230="základní",J230,0)</f>
        <v>0</v>
      </c>
      <c r="BF230" s="259">
        <f>IF(N230="snížená",J230,0)</f>
        <v>0</v>
      </c>
      <c r="BG230" s="259">
        <f>IF(N230="zákl. přenesená",J230,0)</f>
        <v>0</v>
      </c>
      <c r="BH230" s="259">
        <f>IF(N230="sníž. přenesená",J230,0)</f>
        <v>0</v>
      </c>
      <c r="BI230" s="259">
        <f>IF(N230="nulová",J230,0)</f>
        <v>0</v>
      </c>
      <c r="BJ230" s="200" t="s">
        <v>75</v>
      </c>
      <c r="BK230" s="259">
        <f>ROUND(I230*H230,2)</f>
        <v>0</v>
      </c>
      <c r="BL230" s="200" t="s">
        <v>162</v>
      </c>
      <c r="BM230" s="258" t="s">
        <v>1186</v>
      </c>
    </row>
    <row r="231" spans="2:65" s="204" customFormat="1" x14ac:dyDescent="0.2">
      <c r="B231" s="203"/>
      <c r="D231" s="64" t="s">
        <v>164</v>
      </c>
      <c r="F231" s="65" t="s">
        <v>2798</v>
      </c>
      <c r="I231" s="197"/>
      <c r="L231" s="203"/>
      <c r="M231" s="260"/>
      <c r="N231" s="276"/>
      <c r="O231" s="276"/>
      <c r="P231" s="276"/>
      <c r="Q231" s="276"/>
      <c r="R231" s="276"/>
      <c r="S231" s="276"/>
      <c r="T231" s="213"/>
      <c r="AT231" s="200" t="s">
        <v>164</v>
      </c>
      <c r="AU231" s="200" t="s">
        <v>75</v>
      </c>
    </row>
    <row r="232" spans="2:65" s="204" customFormat="1" ht="16.5" customHeight="1" x14ac:dyDescent="0.2">
      <c r="B232" s="203"/>
      <c r="C232" s="57" t="s">
        <v>67</v>
      </c>
      <c r="D232" s="57" t="s">
        <v>157</v>
      </c>
      <c r="E232" s="58" t="s">
        <v>2799</v>
      </c>
      <c r="F232" s="59" t="s">
        <v>2800</v>
      </c>
      <c r="G232" s="60" t="s">
        <v>2275</v>
      </c>
      <c r="H232" s="61">
        <v>23</v>
      </c>
      <c r="I232" s="62"/>
      <c r="J232" s="61">
        <f>ROUND(I232*H232,2)</f>
        <v>0</v>
      </c>
      <c r="K232" s="59" t="s">
        <v>18</v>
      </c>
      <c r="L232" s="203"/>
      <c r="M232" s="255" t="s">
        <v>18</v>
      </c>
      <c r="N232" s="275" t="s">
        <v>38</v>
      </c>
      <c r="O232" s="276"/>
      <c r="P232" s="277">
        <f>O232*H232</f>
        <v>0</v>
      </c>
      <c r="Q232" s="277">
        <v>0</v>
      </c>
      <c r="R232" s="277">
        <f>Q232*H232</f>
        <v>0</v>
      </c>
      <c r="S232" s="277">
        <v>0</v>
      </c>
      <c r="T232" s="63">
        <f>S232*H232</f>
        <v>0</v>
      </c>
      <c r="AR232" s="258" t="s">
        <v>162</v>
      </c>
      <c r="AT232" s="258" t="s">
        <v>157</v>
      </c>
      <c r="AU232" s="258" t="s">
        <v>75</v>
      </c>
      <c r="AY232" s="200" t="s">
        <v>155</v>
      </c>
      <c r="BE232" s="259">
        <f>IF(N232="základní",J232,0)</f>
        <v>0</v>
      </c>
      <c r="BF232" s="259">
        <f>IF(N232="snížená",J232,0)</f>
        <v>0</v>
      </c>
      <c r="BG232" s="259">
        <f>IF(N232="zákl. přenesená",J232,0)</f>
        <v>0</v>
      </c>
      <c r="BH232" s="259">
        <f>IF(N232="sníž. přenesená",J232,0)</f>
        <v>0</v>
      </c>
      <c r="BI232" s="259">
        <f>IF(N232="nulová",J232,0)</f>
        <v>0</v>
      </c>
      <c r="BJ232" s="200" t="s">
        <v>75</v>
      </c>
      <c r="BK232" s="259">
        <f>ROUND(I232*H232,2)</f>
        <v>0</v>
      </c>
      <c r="BL232" s="200" t="s">
        <v>162</v>
      </c>
      <c r="BM232" s="258" t="s">
        <v>1199</v>
      </c>
    </row>
    <row r="233" spans="2:65" s="204" customFormat="1" x14ac:dyDescent="0.2">
      <c r="B233" s="203"/>
      <c r="D233" s="64" t="s">
        <v>164</v>
      </c>
      <c r="F233" s="65" t="s">
        <v>2800</v>
      </c>
      <c r="I233" s="197"/>
      <c r="L233" s="203"/>
      <c r="M233" s="260"/>
      <c r="N233" s="276"/>
      <c r="O233" s="276"/>
      <c r="P233" s="276"/>
      <c r="Q233" s="276"/>
      <c r="R233" s="276"/>
      <c r="S233" s="276"/>
      <c r="T233" s="213"/>
      <c r="AT233" s="200" t="s">
        <v>164</v>
      </c>
      <c r="AU233" s="200" t="s">
        <v>75</v>
      </c>
    </row>
    <row r="234" spans="2:65" s="204" customFormat="1" ht="16.5" customHeight="1" x14ac:dyDescent="0.2">
      <c r="B234" s="203"/>
      <c r="C234" s="57" t="s">
        <v>67</v>
      </c>
      <c r="D234" s="57" t="s">
        <v>157</v>
      </c>
      <c r="E234" s="58" t="s">
        <v>2801</v>
      </c>
      <c r="F234" s="59" t="s">
        <v>2802</v>
      </c>
      <c r="G234" s="60" t="s">
        <v>2275</v>
      </c>
      <c r="H234" s="61">
        <v>23</v>
      </c>
      <c r="I234" s="62"/>
      <c r="J234" s="61">
        <f>ROUND(I234*H234,2)</f>
        <v>0</v>
      </c>
      <c r="K234" s="59" t="s">
        <v>18</v>
      </c>
      <c r="L234" s="203"/>
      <c r="M234" s="255" t="s">
        <v>18</v>
      </c>
      <c r="N234" s="275" t="s">
        <v>38</v>
      </c>
      <c r="O234" s="276"/>
      <c r="P234" s="277">
        <f>O234*H234</f>
        <v>0</v>
      </c>
      <c r="Q234" s="277">
        <v>0</v>
      </c>
      <c r="R234" s="277">
        <f>Q234*H234</f>
        <v>0</v>
      </c>
      <c r="S234" s="277">
        <v>0</v>
      </c>
      <c r="T234" s="63">
        <f>S234*H234</f>
        <v>0</v>
      </c>
      <c r="AR234" s="258" t="s">
        <v>162</v>
      </c>
      <c r="AT234" s="258" t="s">
        <v>157</v>
      </c>
      <c r="AU234" s="258" t="s">
        <v>75</v>
      </c>
      <c r="AY234" s="200" t="s">
        <v>155</v>
      </c>
      <c r="BE234" s="259">
        <f>IF(N234="základní",J234,0)</f>
        <v>0</v>
      </c>
      <c r="BF234" s="259">
        <f>IF(N234="snížená",J234,0)</f>
        <v>0</v>
      </c>
      <c r="BG234" s="259">
        <f>IF(N234="zákl. přenesená",J234,0)</f>
        <v>0</v>
      </c>
      <c r="BH234" s="259">
        <f>IF(N234="sníž. přenesená",J234,0)</f>
        <v>0</v>
      </c>
      <c r="BI234" s="259">
        <f>IF(N234="nulová",J234,0)</f>
        <v>0</v>
      </c>
      <c r="BJ234" s="200" t="s">
        <v>75</v>
      </c>
      <c r="BK234" s="259">
        <f>ROUND(I234*H234,2)</f>
        <v>0</v>
      </c>
      <c r="BL234" s="200" t="s">
        <v>162</v>
      </c>
      <c r="BM234" s="258" t="s">
        <v>1211</v>
      </c>
    </row>
    <row r="235" spans="2:65" s="204" customFormat="1" x14ac:dyDescent="0.2">
      <c r="B235" s="203"/>
      <c r="D235" s="64" t="s">
        <v>164</v>
      </c>
      <c r="F235" s="65" t="s">
        <v>2802</v>
      </c>
      <c r="I235" s="197"/>
      <c r="L235" s="203"/>
      <c r="M235" s="260"/>
      <c r="N235" s="276"/>
      <c r="O235" s="276"/>
      <c r="P235" s="276"/>
      <c r="Q235" s="276"/>
      <c r="R235" s="276"/>
      <c r="S235" s="276"/>
      <c r="T235" s="213"/>
      <c r="AT235" s="200" t="s">
        <v>164</v>
      </c>
      <c r="AU235" s="200" t="s">
        <v>75</v>
      </c>
    </row>
    <row r="236" spans="2:65" s="204" customFormat="1" ht="16.5" customHeight="1" x14ac:dyDescent="0.2">
      <c r="B236" s="203"/>
      <c r="C236" s="57" t="s">
        <v>67</v>
      </c>
      <c r="D236" s="57" t="s">
        <v>157</v>
      </c>
      <c r="E236" s="58" t="s">
        <v>2803</v>
      </c>
      <c r="F236" s="59" t="s">
        <v>2736</v>
      </c>
      <c r="G236" s="60" t="s">
        <v>2275</v>
      </c>
      <c r="H236" s="61">
        <v>23</v>
      </c>
      <c r="I236" s="62"/>
      <c r="J236" s="61">
        <f>ROUND(I236*H236,2)</f>
        <v>0</v>
      </c>
      <c r="K236" s="59" t="s">
        <v>18</v>
      </c>
      <c r="L236" s="203"/>
      <c r="M236" s="255" t="s">
        <v>18</v>
      </c>
      <c r="N236" s="275" t="s">
        <v>38</v>
      </c>
      <c r="O236" s="276"/>
      <c r="P236" s="277">
        <f>O236*H236</f>
        <v>0</v>
      </c>
      <c r="Q236" s="277">
        <v>0</v>
      </c>
      <c r="R236" s="277">
        <f>Q236*H236</f>
        <v>0</v>
      </c>
      <c r="S236" s="277">
        <v>0</v>
      </c>
      <c r="T236" s="63">
        <f>S236*H236</f>
        <v>0</v>
      </c>
      <c r="AR236" s="258" t="s">
        <v>162</v>
      </c>
      <c r="AT236" s="258" t="s">
        <v>157</v>
      </c>
      <c r="AU236" s="258" t="s">
        <v>75</v>
      </c>
      <c r="AY236" s="200" t="s">
        <v>155</v>
      </c>
      <c r="BE236" s="259">
        <f>IF(N236="základní",J236,0)</f>
        <v>0</v>
      </c>
      <c r="BF236" s="259">
        <f>IF(N236="snížená",J236,0)</f>
        <v>0</v>
      </c>
      <c r="BG236" s="259">
        <f>IF(N236="zákl. přenesená",J236,0)</f>
        <v>0</v>
      </c>
      <c r="BH236" s="259">
        <f>IF(N236="sníž. přenesená",J236,0)</f>
        <v>0</v>
      </c>
      <c r="BI236" s="259">
        <f>IF(N236="nulová",J236,0)</f>
        <v>0</v>
      </c>
      <c r="BJ236" s="200" t="s">
        <v>75</v>
      </c>
      <c r="BK236" s="259">
        <f>ROUND(I236*H236,2)</f>
        <v>0</v>
      </c>
      <c r="BL236" s="200" t="s">
        <v>162</v>
      </c>
      <c r="BM236" s="258" t="s">
        <v>1220</v>
      </c>
    </row>
    <row r="237" spans="2:65" s="204" customFormat="1" x14ac:dyDescent="0.2">
      <c r="B237" s="203"/>
      <c r="D237" s="64" t="s">
        <v>164</v>
      </c>
      <c r="F237" s="65" t="s">
        <v>2736</v>
      </c>
      <c r="I237" s="197"/>
      <c r="L237" s="203"/>
      <c r="M237" s="260"/>
      <c r="N237" s="276"/>
      <c r="O237" s="276"/>
      <c r="P237" s="276"/>
      <c r="Q237" s="276"/>
      <c r="R237" s="276"/>
      <c r="S237" s="276"/>
      <c r="T237" s="213"/>
      <c r="AT237" s="200" t="s">
        <v>164</v>
      </c>
      <c r="AU237" s="200" t="s">
        <v>75</v>
      </c>
    </row>
    <row r="238" spans="2:65" s="204" customFormat="1" ht="16.5" customHeight="1" x14ac:dyDescent="0.2">
      <c r="B238" s="203"/>
      <c r="C238" s="57" t="s">
        <v>67</v>
      </c>
      <c r="D238" s="57" t="s">
        <v>157</v>
      </c>
      <c r="E238" s="58" t="s">
        <v>2804</v>
      </c>
      <c r="F238" s="59" t="s">
        <v>2805</v>
      </c>
      <c r="G238" s="60" t="s">
        <v>2275</v>
      </c>
      <c r="H238" s="61">
        <v>520</v>
      </c>
      <c r="I238" s="62"/>
      <c r="J238" s="61">
        <f>ROUND(I238*H238,2)</f>
        <v>0</v>
      </c>
      <c r="K238" s="59" t="s">
        <v>18</v>
      </c>
      <c r="L238" s="203"/>
      <c r="M238" s="255" t="s">
        <v>18</v>
      </c>
      <c r="N238" s="275" t="s">
        <v>38</v>
      </c>
      <c r="O238" s="276"/>
      <c r="P238" s="277">
        <f>O238*H238</f>
        <v>0</v>
      </c>
      <c r="Q238" s="277">
        <v>0</v>
      </c>
      <c r="R238" s="277">
        <f>Q238*H238</f>
        <v>0</v>
      </c>
      <c r="S238" s="277">
        <v>0</v>
      </c>
      <c r="T238" s="63">
        <f>S238*H238</f>
        <v>0</v>
      </c>
      <c r="AR238" s="258" t="s">
        <v>162</v>
      </c>
      <c r="AT238" s="258" t="s">
        <v>157</v>
      </c>
      <c r="AU238" s="258" t="s">
        <v>75</v>
      </c>
      <c r="AY238" s="200" t="s">
        <v>155</v>
      </c>
      <c r="BE238" s="259">
        <f>IF(N238="základní",J238,0)</f>
        <v>0</v>
      </c>
      <c r="BF238" s="259">
        <f>IF(N238="snížená",J238,0)</f>
        <v>0</v>
      </c>
      <c r="BG238" s="259">
        <f>IF(N238="zákl. přenesená",J238,0)</f>
        <v>0</v>
      </c>
      <c r="BH238" s="259">
        <f>IF(N238="sníž. přenesená",J238,0)</f>
        <v>0</v>
      </c>
      <c r="BI238" s="259">
        <f>IF(N238="nulová",J238,0)</f>
        <v>0</v>
      </c>
      <c r="BJ238" s="200" t="s">
        <v>75</v>
      </c>
      <c r="BK238" s="259">
        <f>ROUND(I238*H238,2)</f>
        <v>0</v>
      </c>
      <c r="BL238" s="200" t="s">
        <v>162</v>
      </c>
      <c r="BM238" s="258" t="s">
        <v>1230</v>
      </c>
    </row>
    <row r="239" spans="2:65" s="204" customFormat="1" x14ac:dyDescent="0.2">
      <c r="B239" s="203"/>
      <c r="D239" s="64" t="s">
        <v>164</v>
      </c>
      <c r="F239" s="65" t="s">
        <v>2805</v>
      </c>
      <c r="I239" s="197"/>
      <c r="L239" s="203"/>
      <c r="M239" s="260"/>
      <c r="N239" s="276"/>
      <c r="O239" s="276"/>
      <c r="P239" s="276"/>
      <c r="Q239" s="276"/>
      <c r="R239" s="276"/>
      <c r="S239" s="276"/>
      <c r="T239" s="213"/>
      <c r="AT239" s="200" t="s">
        <v>164</v>
      </c>
      <c r="AU239" s="200" t="s">
        <v>75</v>
      </c>
    </row>
    <row r="240" spans="2:65" s="204" customFormat="1" ht="24.2" customHeight="1" x14ac:dyDescent="0.2">
      <c r="B240" s="203"/>
      <c r="C240" s="57" t="s">
        <v>67</v>
      </c>
      <c r="D240" s="57" t="s">
        <v>157</v>
      </c>
      <c r="E240" s="58" t="s">
        <v>2806</v>
      </c>
      <c r="F240" s="59" t="s">
        <v>2780</v>
      </c>
      <c r="G240" s="60" t="s">
        <v>257</v>
      </c>
      <c r="H240" s="61">
        <v>40</v>
      </c>
      <c r="I240" s="62"/>
      <c r="J240" s="61">
        <f>ROUND(I240*H240,2)</f>
        <v>0</v>
      </c>
      <c r="K240" s="59" t="s">
        <v>18</v>
      </c>
      <c r="L240" s="203"/>
      <c r="M240" s="255" t="s">
        <v>18</v>
      </c>
      <c r="N240" s="275" t="s">
        <v>38</v>
      </c>
      <c r="O240" s="276"/>
      <c r="P240" s="277">
        <f>O240*H240</f>
        <v>0</v>
      </c>
      <c r="Q240" s="277">
        <v>0</v>
      </c>
      <c r="R240" s="277">
        <f>Q240*H240</f>
        <v>0</v>
      </c>
      <c r="S240" s="277">
        <v>0</v>
      </c>
      <c r="T240" s="63">
        <f>S240*H240</f>
        <v>0</v>
      </c>
      <c r="AR240" s="258" t="s">
        <v>162</v>
      </c>
      <c r="AT240" s="258" t="s">
        <v>157</v>
      </c>
      <c r="AU240" s="258" t="s">
        <v>75</v>
      </c>
      <c r="AY240" s="200" t="s">
        <v>155</v>
      </c>
      <c r="BE240" s="259">
        <f>IF(N240="základní",J240,0)</f>
        <v>0</v>
      </c>
      <c r="BF240" s="259">
        <f>IF(N240="snížená",J240,0)</f>
        <v>0</v>
      </c>
      <c r="BG240" s="259">
        <f>IF(N240="zákl. přenesená",J240,0)</f>
        <v>0</v>
      </c>
      <c r="BH240" s="259">
        <f>IF(N240="sníž. přenesená",J240,0)</f>
        <v>0</v>
      </c>
      <c r="BI240" s="259">
        <f>IF(N240="nulová",J240,0)</f>
        <v>0</v>
      </c>
      <c r="BJ240" s="200" t="s">
        <v>75</v>
      </c>
      <c r="BK240" s="259">
        <f>ROUND(I240*H240,2)</f>
        <v>0</v>
      </c>
      <c r="BL240" s="200" t="s">
        <v>162</v>
      </c>
      <c r="BM240" s="258" t="s">
        <v>1245</v>
      </c>
    </row>
    <row r="241" spans="2:65" s="204" customFormat="1" x14ac:dyDescent="0.2">
      <c r="B241" s="203"/>
      <c r="D241" s="64" t="s">
        <v>164</v>
      </c>
      <c r="F241" s="65" t="s">
        <v>2780</v>
      </c>
      <c r="I241" s="197"/>
      <c r="L241" s="203"/>
      <c r="M241" s="260"/>
      <c r="N241" s="276"/>
      <c r="O241" s="276"/>
      <c r="P241" s="276"/>
      <c r="Q241" s="276"/>
      <c r="R241" s="276"/>
      <c r="S241" s="276"/>
      <c r="T241" s="213"/>
      <c r="AT241" s="200" t="s">
        <v>164</v>
      </c>
      <c r="AU241" s="200" t="s">
        <v>75</v>
      </c>
    </row>
    <row r="242" spans="2:65" s="204" customFormat="1" ht="21.75" customHeight="1" x14ac:dyDescent="0.2">
      <c r="B242" s="203"/>
      <c r="C242" s="57" t="s">
        <v>67</v>
      </c>
      <c r="D242" s="57" t="s">
        <v>157</v>
      </c>
      <c r="E242" s="58" t="s">
        <v>2807</v>
      </c>
      <c r="F242" s="59" t="s">
        <v>2693</v>
      </c>
      <c r="G242" s="60" t="s">
        <v>257</v>
      </c>
      <c r="H242" s="61">
        <v>500</v>
      </c>
      <c r="I242" s="62"/>
      <c r="J242" s="61">
        <f>ROUND(I242*H242,2)</f>
        <v>0</v>
      </c>
      <c r="K242" s="59" t="s">
        <v>18</v>
      </c>
      <c r="L242" s="203"/>
      <c r="M242" s="255" t="s">
        <v>18</v>
      </c>
      <c r="N242" s="275" t="s">
        <v>38</v>
      </c>
      <c r="O242" s="276"/>
      <c r="P242" s="277">
        <f>O242*H242</f>
        <v>0</v>
      </c>
      <c r="Q242" s="277">
        <v>0</v>
      </c>
      <c r="R242" s="277">
        <f>Q242*H242</f>
        <v>0</v>
      </c>
      <c r="S242" s="277">
        <v>0</v>
      </c>
      <c r="T242" s="63">
        <f>S242*H242</f>
        <v>0</v>
      </c>
      <c r="AR242" s="258" t="s">
        <v>162</v>
      </c>
      <c r="AT242" s="258" t="s">
        <v>157</v>
      </c>
      <c r="AU242" s="258" t="s">
        <v>75</v>
      </c>
      <c r="AY242" s="200" t="s">
        <v>155</v>
      </c>
      <c r="BE242" s="259">
        <f>IF(N242="základní",J242,0)</f>
        <v>0</v>
      </c>
      <c r="BF242" s="259">
        <f>IF(N242="snížená",J242,0)</f>
        <v>0</v>
      </c>
      <c r="BG242" s="259">
        <f>IF(N242="zákl. přenesená",J242,0)</f>
        <v>0</v>
      </c>
      <c r="BH242" s="259">
        <f>IF(N242="sníž. přenesená",J242,0)</f>
        <v>0</v>
      </c>
      <c r="BI242" s="259">
        <f>IF(N242="nulová",J242,0)</f>
        <v>0</v>
      </c>
      <c r="BJ242" s="200" t="s">
        <v>75</v>
      </c>
      <c r="BK242" s="259">
        <f>ROUND(I242*H242,2)</f>
        <v>0</v>
      </c>
      <c r="BL242" s="200" t="s">
        <v>162</v>
      </c>
      <c r="BM242" s="258" t="s">
        <v>1258</v>
      </c>
    </row>
    <row r="243" spans="2:65" s="204" customFormat="1" x14ac:dyDescent="0.2">
      <c r="B243" s="203"/>
      <c r="D243" s="64" t="s">
        <v>164</v>
      </c>
      <c r="F243" s="65" t="s">
        <v>2693</v>
      </c>
      <c r="I243" s="197"/>
      <c r="L243" s="203"/>
      <c r="M243" s="260"/>
      <c r="N243" s="276"/>
      <c r="O243" s="276"/>
      <c r="P243" s="276"/>
      <c r="Q243" s="276"/>
      <c r="R243" s="276"/>
      <c r="S243" s="276"/>
      <c r="T243" s="213"/>
      <c r="AT243" s="200" t="s">
        <v>164</v>
      </c>
      <c r="AU243" s="200" t="s">
        <v>75</v>
      </c>
    </row>
    <row r="244" spans="2:65" s="204" customFormat="1" ht="16.5" customHeight="1" x14ac:dyDescent="0.2">
      <c r="B244" s="203"/>
      <c r="C244" s="57" t="s">
        <v>67</v>
      </c>
      <c r="D244" s="57" t="s">
        <v>157</v>
      </c>
      <c r="E244" s="58" t="s">
        <v>2808</v>
      </c>
      <c r="F244" s="59" t="s">
        <v>2783</v>
      </c>
      <c r="G244" s="60" t="s">
        <v>2784</v>
      </c>
      <c r="H244" s="61">
        <v>50</v>
      </c>
      <c r="I244" s="62"/>
      <c r="J244" s="61">
        <f>ROUND(I244*H244,2)</f>
        <v>0</v>
      </c>
      <c r="K244" s="59" t="s">
        <v>18</v>
      </c>
      <c r="L244" s="203"/>
      <c r="M244" s="255" t="s">
        <v>18</v>
      </c>
      <c r="N244" s="275" t="s">
        <v>38</v>
      </c>
      <c r="O244" s="276"/>
      <c r="P244" s="277">
        <f>O244*H244</f>
        <v>0</v>
      </c>
      <c r="Q244" s="277">
        <v>0</v>
      </c>
      <c r="R244" s="277">
        <f>Q244*H244</f>
        <v>0</v>
      </c>
      <c r="S244" s="277">
        <v>0</v>
      </c>
      <c r="T244" s="63">
        <f>S244*H244</f>
        <v>0</v>
      </c>
      <c r="AR244" s="258" t="s">
        <v>162</v>
      </c>
      <c r="AT244" s="258" t="s">
        <v>157</v>
      </c>
      <c r="AU244" s="258" t="s">
        <v>75</v>
      </c>
      <c r="AY244" s="200" t="s">
        <v>155</v>
      </c>
      <c r="BE244" s="259">
        <f>IF(N244="základní",J244,0)</f>
        <v>0</v>
      </c>
      <c r="BF244" s="259">
        <f>IF(N244="snížená",J244,0)</f>
        <v>0</v>
      </c>
      <c r="BG244" s="259">
        <f>IF(N244="zákl. přenesená",J244,0)</f>
        <v>0</v>
      </c>
      <c r="BH244" s="259">
        <f>IF(N244="sníž. přenesená",J244,0)</f>
        <v>0</v>
      </c>
      <c r="BI244" s="259">
        <f>IF(N244="nulová",J244,0)</f>
        <v>0</v>
      </c>
      <c r="BJ244" s="200" t="s">
        <v>75</v>
      </c>
      <c r="BK244" s="259">
        <f>ROUND(I244*H244,2)</f>
        <v>0</v>
      </c>
      <c r="BL244" s="200" t="s">
        <v>162</v>
      </c>
      <c r="BM244" s="258" t="s">
        <v>1269</v>
      </c>
    </row>
    <row r="245" spans="2:65" s="204" customFormat="1" x14ac:dyDescent="0.2">
      <c r="B245" s="203"/>
      <c r="D245" s="64" t="s">
        <v>164</v>
      </c>
      <c r="F245" s="65" t="s">
        <v>2783</v>
      </c>
      <c r="I245" s="197"/>
      <c r="L245" s="203"/>
      <c r="M245" s="260"/>
      <c r="N245" s="276"/>
      <c r="O245" s="276"/>
      <c r="P245" s="276"/>
      <c r="Q245" s="276"/>
      <c r="R245" s="276"/>
      <c r="S245" s="276"/>
      <c r="T245" s="213"/>
      <c r="AT245" s="200" t="s">
        <v>164</v>
      </c>
      <c r="AU245" s="200" t="s">
        <v>75</v>
      </c>
    </row>
    <row r="246" spans="2:65" s="204" customFormat="1" ht="16.5" customHeight="1" x14ac:dyDescent="0.2">
      <c r="B246" s="203"/>
      <c r="C246" s="57" t="s">
        <v>67</v>
      </c>
      <c r="D246" s="57" t="s">
        <v>157</v>
      </c>
      <c r="E246" s="58" t="s">
        <v>2809</v>
      </c>
      <c r="F246" s="59" t="s">
        <v>2695</v>
      </c>
      <c r="G246" s="60" t="s">
        <v>276</v>
      </c>
      <c r="H246" s="61">
        <v>1</v>
      </c>
      <c r="I246" s="62"/>
      <c r="J246" s="61">
        <f>ROUND(I246*H246,2)</f>
        <v>0</v>
      </c>
      <c r="K246" s="59" t="s">
        <v>18</v>
      </c>
      <c r="L246" s="203"/>
      <c r="M246" s="255" t="s">
        <v>18</v>
      </c>
      <c r="N246" s="275" t="s">
        <v>38</v>
      </c>
      <c r="O246" s="276"/>
      <c r="P246" s="277">
        <f>O246*H246</f>
        <v>0</v>
      </c>
      <c r="Q246" s="277">
        <v>0</v>
      </c>
      <c r="R246" s="277">
        <f>Q246*H246</f>
        <v>0</v>
      </c>
      <c r="S246" s="277">
        <v>0</v>
      </c>
      <c r="T246" s="63">
        <f>S246*H246</f>
        <v>0</v>
      </c>
      <c r="AR246" s="258" t="s">
        <v>162</v>
      </c>
      <c r="AT246" s="258" t="s">
        <v>157</v>
      </c>
      <c r="AU246" s="258" t="s">
        <v>75</v>
      </c>
      <c r="AY246" s="200" t="s">
        <v>155</v>
      </c>
      <c r="BE246" s="259">
        <f>IF(N246="základní",J246,0)</f>
        <v>0</v>
      </c>
      <c r="BF246" s="259">
        <f>IF(N246="snížená",J246,0)</f>
        <v>0</v>
      </c>
      <c r="BG246" s="259">
        <f>IF(N246="zákl. přenesená",J246,0)</f>
        <v>0</v>
      </c>
      <c r="BH246" s="259">
        <f>IF(N246="sníž. přenesená",J246,0)</f>
        <v>0</v>
      </c>
      <c r="BI246" s="259">
        <f>IF(N246="nulová",J246,0)</f>
        <v>0</v>
      </c>
      <c r="BJ246" s="200" t="s">
        <v>75</v>
      </c>
      <c r="BK246" s="259">
        <f>ROUND(I246*H246,2)</f>
        <v>0</v>
      </c>
      <c r="BL246" s="200" t="s">
        <v>162</v>
      </c>
      <c r="BM246" s="258" t="s">
        <v>1280</v>
      </c>
    </row>
    <row r="247" spans="2:65" s="204" customFormat="1" x14ac:dyDescent="0.2">
      <c r="B247" s="203"/>
      <c r="D247" s="64" t="s">
        <v>164</v>
      </c>
      <c r="F247" s="65" t="s">
        <v>2695</v>
      </c>
      <c r="I247" s="197"/>
      <c r="L247" s="203"/>
      <c r="M247" s="260"/>
      <c r="N247" s="276"/>
      <c r="O247" s="276"/>
      <c r="P247" s="276"/>
      <c r="Q247" s="276"/>
      <c r="R247" s="276"/>
      <c r="S247" s="276"/>
      <c r="T247" s="213"/>
      <c r="AT247" s="200" t="s">
        <v>164</v>
      </c>
      <c r="AU247" s="200" t="s">
        <v>75</v>
      </c>
    </row>
    <row r="248" spans="2:65" s="204" customFormat="1" ht="16.5" customHeight="1" x14ac:dyDescent="0.2">
      <c r="B248" s="203"/>
      <c r="C248" s="57" t="s">
        <v>67</v>
      </c>
      <c r="D248" s="57" t="s">
        <v>157</v>
      </c>
      <c r="E248" s="58" t="s">
        <v>2810</v>
      </c>
      <c r="F248" s="59" t="s">
        <v>2697</v>
      </c>
      <c r="G248" s="60" t="s">
        <v>276</v>
      </c>
      <c r="H248" s="61">
        <v>1</v>
      </c>
      <c r="I248" s="62"/>
      <c r="J248" s="61">
        <f>ROUND(I248*H248,2)</f>
        <v>0</v>
      </c>
      <c r="K248" s="59" t="s">
        <v>18</v>
      </c>
      <c r="L248" s="203"/>
      <c r="M248" s="255" t="s">
        <v>18</v>
      </c>
      <c r="N248" s="275" t="s">
        <v>38</v>
      </c>
      <c r="O248" s="276"/>
      <c r="P248" s="277">
        <f>O248*H248</f>
        <v>0</v>
      </c>
      <c r="Q248" s="277">
        <v>0</v>
      </c>
      <c r="R248" s="277">
        <f>Q248*H248</f>
        <v>0</v>
      </c>
      <c r="S248" s="277">
        <v>0</v>
      </c>
      <c r="T248" s="63">
        <f>S248*H248</f>
        <v>0</v>
      </c>
      <c r="AR248" s="258" t="s">
        <v>162</v>
      </c>
      <c r="AT248" s="258" t="s">
        <v>157</v>
      </c>
      <c r="AU248" s="258" t="s">
        <v>75</v>
      </c>
      <c r="AY248" s="200" t="s">
        <v>155</v>
      </c>
      <c r="BE248" s="259">
        <f>IF(N248="základní",J248,0)</f>
        <v>0</v>
      </c>
      <c r="BF248" s="259">
        <f>IF(N248="snížená",J248,0)</f>
        <v>0</v>
      </c>
      <c r="BG248" s="259">
        <f>IF(N248="zákl. přenesená",J248,0)</f>
        <v>0</v>
      </c>
      <c r="BH248" s="259">
        <f>IF(N248="sníž. přenesená",J248,0)</f>
        <v>0</v>
      </c>
      <c r="BI248" s="259">
        <f>IF(N248="nulová",J248,0)</f>
        <v>0</v>
      </c>
      <c r="BJ248" s="200" t="s">
        <v>75</v>
      </c>
      <c r="BK248" s="259">
        <f>ROUND(I248*H248,2)</f>
        <v>0</v>
      </c>
      <c r="BL248" s="200" t="s">
        <v>162</v>
      </c>
      <c r="BM248" s="258" t="s">
        <v>1293</v>
      </c>
    </row>
    <row r="249" spans="2:65" s="204" customFormat="1" x14ac:dyDescent="0.2">
      <c r="B249" s="203"/>
      <c r="D249" s="64" t="s">
        <v>164</v>
      </c>
      <c r="F249" s="65" t="s">
        <v>2697</v>
      </c>
      <c r="I249" s="197"/>
      <c r="L249" s="203"/>
      <c r="M249" s="260"/>
      <c r="N249" s="276"/>
      <c r="O249" s="276"/>
      <c r="P249" s="276"/>
      <c r="Q249" s="276"/>
      <c r="R249" s="276"/>
      <c r="S249" s="276"/>
      <c r="T249" s="213"/>
      <c r="AT249" s="200" t="s">
        <v>164</v>
      </c>
      <c r="AU249" s="200" t="s">
        <v>75</v>
      </c>
    </row>
    <row r="250" spans="2:65" s="204" customFormat="1" ht="16.5" customHeight="1" x14ac:dyDescent="0.2">
      <c r="B250" s="203"/>
      <c r="C250" s="57" t="s">
        <v>67</v>
      </c>
      <c r="D250" s="57" t="s">
        <v>157</v>
      </c>
      <c r="E250" s="58" t="s">
        <v>2811</v>
      </c>
      <c r="F250" s="59" t="s">
        <v>2812</v>
      </c>
      <c r="G250" s="60" t="s">
        <v>276</v>
      </c>
      <c r="H250" s="61">
        <v>1</v>
      </c>
      <c r="I250" s="62"/>
      <c r="J250" s="61">
        <f>ROUND(I250*H250,2)</f>
        <v>0</v>
      </c>
      <c r="K250" s="59" t="s">
        <v>18</v>
      </c>
      <c r="L250" s="203"/>
      <c r="M250" s="255" t="s">
        <v>18</v>
      </c>
      <c r="N250" s="275" t="s">
        <v>38</v>
      </c>
      <c r="O250" s="276"/>
      <c r="P250" s="277">
        <f>O250*H250</f>
        <v>0</v>
      </c>
      <c r="Q250" s="277">
        <v>0</v>
      </c>
      <c r="R250" s="277">
        <f>Q250*H250</f>
        <v>0</v>
      </c>
      <c r="S250" s="277">
        <v>0</v>
      </c>
      <c r="T250" s="63">
        <f>S250*H250</f>
        <v>0</v>
      </c>
      <c r="AR250" s="258" t="s">
        <v>162</v>
      </c>
      <c r="AT250" s="258" t="s">
        <v>157</v>
      </c>
      <c r="AU250" s="258" t="s">
        <v>75</v>
      </c>
      <c r="AY250" s="200" t="s">
        <v>155</v>
      </c>
      <c r="BE250" s="259">
        <f>IF(N250="základní",J250,0)</f>
        <v>0</v>
      </c>
      <c r="BF250" s="259">
        <f>IF(N250="snížená",J250,0)</f>
        <v>0</v>
      </c>
      <c r="BG250" s="259">
        <f>IF(N250="zákl. přenesená",J250,0)</f>
        <v>0</v>
      </c>
      <c r="BH250" s="259">
        <f>IF(N250="sníž. přenesená",J250,0)</f>
        <v>0</v>
      </c>
      <c r="BI250" s="259">
        <f>IF(N250="nulová",J250,0)</f>
        <v>0</v>
      </c>
      <c r="BJ250" s="200" t="s">
        <v>75</v>
      </c>
      <c r="BK250" s="259">
        <f>ROUND(I250*H250,2)</f>
        <v>0</v>
      </c>
      <c r="BL250" s="200" t="s">
        <v>162</v>
      </c>
      <c r="BM250" s="258" t="s">
        <v>1306</v>
      </c>
    </row>
    <row r="251" spans="2:65" s="204" customFormat="1" x14ac:dyDescent="0.2">
      <c r="B251" s="203"/>
      <c r="D251" s="64" t="s">
        <v>164</v>
      </c>
      <c r="F251" s="65" t="s">
        <v>2812</v>
      </c>
      <c r="I251" s="197"/>
      <c r="L251" s="203"/>
      <c r="M251" s="260"/>
      <c r="N251" s="276"/>
      <c r="O251" s="276"/>
      <c r="P251" s="276"/>
      <c r="Q251" s="276"/>
      <c r="R251" s="276"/>
      <c r="S251" s="276"/>
      <c r="T251" s="213"/>
      <c r="AT251" s="200" t="s">
        <v>164</v>
      </c>
      <c r="AU251" s="200" t="s">
        <v>75</v>
      </c>
    </row>
    <row r="252" spans="2:65" s="204" customFormat="1" ht="16.5" customHeight="1" x14ac:dyDescent="0.2">
      <c r="B252" s="203"/>
      <c r="C252" s="57" t="s">
        <v>67</v>
      </c>
      <c r="D252" s="57" t="s">
        <v>157</v>
      </c>
      <c r="E252" s="58" t="s">
        <v>2813</v>
      </c>
      <c r="F252" s="59" t="s">
        <v>2699</v>
      </c>
      <c r="G252" s="60" t="s">
        <v>276</v>
      </c>
      <c r="H252" s="61">
        <v>1</v>
      </c>
      <c r="I252" s="62"/>
      <c r="J252" s="61">
        <f>ROUND(I252*H252,2)</f>
        <v>0</v>
      </c>
      <c r="K252" s="59" t="s">
        <v>18</v>
      </c>
      <c r="L252" s="203"/>
      <c r="M252" s="255" t="s">
        <v>18</v>
      </c>
      <c r="N252" s="275" t="s">
        <v>38</v>
      </c>
      <c r="O252" s="276"/>
      <c r="P252" s="277">
        <f>O252*H252</f>
        <v>0</v>
      </c>
      <c r="Q252" s="277">
        <v>0</v>
      </c>
      <c r="R252" s="277">
        <f>Q252*H252</f>
        <v>0</v>
      </c>
      <c r="S252" s="277">
        <v>0</v>
      </c>
      <c r="T252" s="63">
        <f>S252*H252</f>
        <v>0</v>
      </c>
      <c r="AR252" s="258" t="s">
        <v>162</v>
      </c>
      <c r="AT252" s="258" t="s">
        <v>157</v>
      </c>
      <c r="AU252" s="258" t="s">
        <v>75</v>
      </c>
      <c r="AY252" s="200" t="s">
        <v>155</v>
      </c>
      <c r="BE252" s="259">
        <f>IF(N252="základní",J252,0)</f>
        <v>0</v>
      </c>
      <c r="BF252" s="259">
        <f>IF(N252="snížená",J252,0)</f>
        <v>0</v>
      </c>
      <c r="BG252" s="259">
        <f>IF(N252="zákl. přenesená",J252,0)</f>
        <v>0</v>
      </c>
      <c r="BH252" s="259">
        <f>IF(N252="sníž. přenesená",J252,0)</f>
        <v>0</v>
      </c>
      <c r="BI252" s="259">
        <f>IF(N252="nulová",J252,0)</f>
        <v>0</v>
      </c>
      <c r="BJ252" s="200" t="s">
        <v>75</v>
      </c>
      <c r="BK252" s="259">
        <f>ROUND(I252*H252,2)</f>
        <v>0</v>
      </c>
      <c r="BL252" s="200" t="s">
        <v>162</v>
      </c>
      <c r="BM252" s="258" t="s">
        <v>1317</v>
      </c>
    </row>
    <row r="253" spans="2:65" s="204" customFormat="1" x14ac:dyDescent="0.2">
      <c r="B253" s="203"/>
      <c r="D253" s="64" t="s">
        <v>164</v>
      </c>
      <c r="F253" s="65" t="s">
        <v>2699</v>
      </c>
      <c r="I253" s="197"/>
      <c r="L253" s="203"/>
      <c r="M253" s="260"/>
      <c r="N253" s="276"/>
      <c r="O253" s="276"/>
      <c r="P253" s="276"/>
      <c r="Q253" s="276"/>
      <c r="R253" s="276"/>
      <c r="S253" s="276"/>
      <c r="T253" s="213"/>
      <c r="AT253" s="200" t="s">
        <v>164</v>
      </c>
      <c r="AU253" s="200" t="s">
        <v>75</v>
      </c>
    </row>
    <row r="254" spans="2:65" s="204" customFormat="1" ht="16.5" customHeight="1" x14ac:dyDescent="0.2">
      <c r="B254" s="203"/>
      <c r="C254" s="57" t="s">
        <v>67</v>
      </c>
      <c r="D254" s="57" t="s">
        <v>157</v>
      </c>
      <c r="E254" s="58" t="s">
        <v>2814</v>
      </c>
      <c r="F254" s="59" t="s">
        <v>2701</v>
      </c>
      <c r="G254" s="60" t="s">
        <v>276</v>
      </c>
      <c r="H254" s="61">
        <v>1</v>
      </c>
      <c r="I254" s="62"/>
      <c r="J254" s="61">
        <f>ROUND(I254*H254,2)</f>
        <v>0</v>
      </c>
      <c r="K254" s="59" t="s">
        <v>18</v>
      </c>
      <c r="L254" s="203"/>
      <c r="M254" s="255" t="s">
        <v>18</v>
      </c>
      <c r="N254" s="275" t="s">
        <v>38</v>
      </c>
      <c r="O254" s="276"/>
      <c r="P254" s="277">
        <f>O254*H254</f>
        <v>0</v>
      </c>
      <c r="Q254" s="277">
        <v>0</v>
      </c>
      <c r="R254" s="277">
        <f>Q254*H254</f>
        <v>0</v>
      </c>
      <c r="S254" s="277">
        <v>0</v>
      </c>
      <c r="T254" s="63">
        <f>S254*H254</f>
        <v>0</v>
      </c>
      <c r="AR254" s="258" t="s">
        <v>162</v>
      </c>
      <c r="AT254" s="258" t="s">
        <v>157</v>
      </c>
      <c r="AU254" s="258" t="s">
        <v>75</v>
      </c>
      <c r="AY254" s="200" t="s">
        <v>155</v>
      </c>
      <c r="BE254" s="259">
        <f>IF(N254="základní",J254,0)</f>
        <v>0</v>
      </c>
      <c r="BF254" s="259">
        <f>IF(N254="snížená",J254,0)</f>
        <v>0</v>
      </c>
      <c r="BG254" s="259">
        <f>IF(N254="zákl. přenesená",J254,0)</f>
        <v>0</v>
      </c>
      <c r="BH254" s="259">
        <f>IF(N254="sníž. přenesená",J254,0)</f>
        <v>0</v>
      </c>
      <c r="BI254" s="259">
        <f>IF(N254="nulová",J254,0)</f>
        <v>0</v>
      </c>
      <c r="BJ254" s="200" t="s">
        <v>75</v>
      </c>
      <c r="BK254" s="259">
        <f>ROUND(I254*H254,2)</f>
        <v>0</v>
      </c>
      <c r="BL254" s="200" t="s">
        <v>162</v>
      </c>
      <c r="BM254" s="258" t="s">
        <v>1327</v>
      </c>
    </row>
    <row r="255" spans="2:65" s="204" customFormat="1" x14ac:dyDescent="0.2">
      <c r="B255" s="203"/>
      <c r="D255" s="64" t="s">
        <v>164</v>
      </c>
      <c r="F255" s="65" t="s">
        <v>2701</v>
      </c>
      <c r="I255" s="197"/>
      <c r="L255" s="203"/>
      <c r="M255" s="260"/>
      <c r="N255" s="276"/>
      <c r="O255" s="276"/>
      <c r="P255" s="276"/>
      <c r="Q255" s="276"/>
      <c r="R255" s="276"/>
      <c r="S255" s="276"/>
      <c r="T255" s="213"/>
      <c r="AT255" s="200" t="s">
        <v>164</v>
      </c>
      <c r="AU255" s="200" t="s">
        <v>75</v>
      </c>
    </row>
    <row r="256" spans="2:65" s="204" customFormat="1" ht="16.5" customHeight="1" x14ac:dyDescent="0.2">
      <c r="B256" s="203"/>
      <c r="C256" s="57" t="s">
        <v>67</v>
      </c>
      <c r="D256" s="57" t="s">
        <v>157</v>
      </c>
      <c r="E256" s="58" t="s">
        <v>2815</v>
      </c>
      <c r="F256" s="59" t="s">
        <v>2703</v>
      </c>
      <c r="G256" s="60" t="s">
        <v>276</v>
      </c>
      <c r="H256" s="61">
        <v>1</v>
      </c>
      <c r="I256" s="62"/>
      <c r="J256" s="61">
        <f>ROUND(I256*H256,2)</f>
        <v>0</v>
      </c>
      <c r="K256" s="59" t="s">
        <v>18</v>
      </c>
      <c r="L256" s="203"/>
      <c r="M256" s="255" t="s">
        <v>18</v>
      </c>
      <c r="N256" s="275" t="s">
        <v>38</v>
      </c>
      <c r="O256" s="276"/>
      <c r="P256" s="277">
        <f>O256*H256</f>
        <v>0</v>
      </c>
      <c r="Q256" s="277">
        <v>0</v>
      </c>
      <c r="R256" s="277">
        <f>Q256*H256</f>
        <v>0</v>
      </c>
      <c r="S256" s="277">
        <v>0</v>
      </c>
      <c r="T256" s="63">
        <f>S256*H256</f>
        <v>0</v>
      </c>
      <c r="AR256" s="258" t="s">
        <v>162</v>
      </c>
      <c r="AT256" s="258" t="s">
        <v>157</v>
      </c>
      <c r="AU256" s="258" t="s">
        <v>75</v>
      </c>
      <c r="AY256" s="200" t="s">
        <v>155</v>
      </c>
      <c r="BE256" s="259">
        <f>IF(N256="základní",J256,0)</f>
        <v>0</v>
      </c>
      <c r="BF256" s="259">
        <f>IF(N256="snížená",J256,0)</f>
        <v>0</v>
      </c>
      <c r="BG256" s="259">
        <f>IF(N256="zákl. přenesená",J256,0)</f>
        <v>0</v>
      </c>
      <c r="BH256" s="259">
        <f>IF(N256="sníž. přenesená",J256,0)</f>
        <v>0</v>
      </c>
      <c r="BI256" s="259">
        <f>IF(N256="nulová",J256,0)</f>
        <v>0</v>
      </c>
      <c r="BJ256" s="200" t="s">
        <v>75</v>
      </c>
      <c r="BK256" s="259">
        <f>ROUND(I256*H256,2)</f>
        <v>0</v>
      </c>
      <c r="BL256" s="200" t="s">
        <v>162</v>
      </c>
      <c r="BM256" s="258" t="s">
        <v>1335</v>
      </c>
    </row>
    <row r="257" spans="2:65" s="204" customFormat="1" x14ac:dyDescent="0.2">
      <c r="B257" s="203"/>
      <c r="D257" s="64" t="s">
        <v>164</v>
      </c>
      <c r="F257" s="65" t="s">
        <v>2703</v>
      </c>
      <c r="I257" s="197"/>
      <c r="L257" s="203"/>
      <c r="M257" s="260"/>
      <c r="N257" s="276"/>
      <c r="O257" s="276"/>
      <c r="P257" s="276"/>
      <c r="Q257" s="276"/>
      <c r="R257" s="276"/>
      <c r="S257" s="276"/>
      <c r="T257" s="213"/>
      <c r="AT257" s="200" t="s">
        <v>164</v>
      </c>
      <c r="AU257" s="200" t="s">
        <v>75</v>
      </c>
    </row>
    <row r="258" spans="2:65" s="204" customFormat="1" ht="16.5" customHeight="1" x14ac:dyDescent="0.2">
      <c r="B258" s="203"/>
      <c r="C258" s="57" t="s">
        <v>67</v>
      </c>
      <c r="D258" s="57" t="s">
        <v>157</v>
      </c>
      <c r="E258" s="58" t="s">
        <v>2816</v>
      </c>
      <c r="F258" s="59" t="s">
        <v>2705</v>
      </c>
      <c r="G258" s="60" t="s">
        <v>276</v>
      </c>
      <c r="H258" s="61">
        <v>1</v>
      </c>
      <c r="I258" s="62"/>
      <c r="J258" s="61">
        <f>ROUND(I258*H258,2)</f>
        <v>0</v>
      </c>
      <c r="K258" s="59" t="s">
        <v>18</v>
      </c>
      <c r="L258" s="203"/>
      <c r="M258" s="255" t="s">
        <v>18</v>
      </c>
      <c r="N258" s="275" t="s">
        <v>38</v>
      </c>
      <c r="O258" s="276"/>
      <c r="P258" s="277">
        <f>O258*H258</f>
        <v>0</v>
      </c>
      <c r="Q258" s="277">
        <v>0</v>
      </c>
      <c r="R258" s="277">
        <f>Q258*H258</f>
        <v>0</v>
      </c>
      <c r="S258" s="277">
        <v>0</v>
      </c>
      <c r="T258" s="63">
        <f>S258*H258</f>
        <v>0</v>
      </c>
      <c r="AR258" s="258" t="s">
        <v>162</v>
      </c>
      <c r="AT258" s="258" t="s">
        <v>157</v>
      </c>
      <c r="AU258" s="258" t="s">
        <v>75</v>
      </c>
      <c r="AY258" s="200" t="s">
        <v>155</v>
      </c>
      <c r="BE258" s="259">
        <f>IF(N258="základní",J258,0)</f>
        <v>0</v>
      </c>
      <c r="BF258" s="259">
        <f>IF(N258="snížená",J258,0)</f>
        <v>0</v>
      </c>
      <c r="BG258" s="259">
        <f>IF(N258="zákl. přenesená",J258,0)</f>
        <v>0</v>
      </c>
      <c r="BH258" s="259">
        <f>IF(N258="sníž. přenesená",J258,0)</f>
        <v>0</v>
      </c>
      <c r="BI258" s="259">
        <f>IF(N258="nulová",J258,0)</f>
        <v>0</v>
      </c>
      <c r="BJ258" s="200" t="s">
        <v>75</v>
      </c>
      <c r="BK258" s="259">
        <f>ROUND(I258*H258,2)</f>
        <v>0</v>
      </c>
      <c r="BL258" s="200" t="s">
        <v>162</v>
      </c>
      <c r="BM258" s="258" t="s">
        <v>1347</v>
      </c>
    </row>
    <row r="259" spans="2:65" s="204" customFormat="1" x14ac:dyDescent="0.2">
      <c r="B259" s="203"/>
      <c r="D259" s="64" t="s">
        <v>164</v>
      </c>
      <c r="F259" s="65" t="s">
        <v>2705</v>
      </c>
      <c r="I259" s="197"/>
      <c r="L259" s="203"/>
      <c r="M259" s="260"/>
      <c r="N259" s="276"/>
      <c r="O259" s="276"/>
      <c r="P259" s="276"/>
      <c r="Q259" s="276"/>
      <c r="R259" s="276"/>
      <c r="S259" s="276"/>
      <c r="T259" s="213"/>
      <c r="AT259" s="200" t="s">
        <v>164</v>
      </c>
      <c r="AU259" s="200" t="s">
        <v>75</v>
      </c>
    </row>
    <row r="260" spans="2:65" s="204" customFormat="1" ht="16.5" customHeight="1" x14ac:dyDescent="0.2">
      <c r="B260" s="203"/>
      <c r="C260" s="57" t="s">
        <v>67</v>
      </c>
      <c r="D260" s="57" t="s">
        <v>157</v>
      </c>
      <c r="E260" s="58" t="s">
        <v>2817</v>
      </c>
      <c r="F260" s="59" t="s">
        <v>2707</v>
      </c>
      <c r="G260" s="60" t="s">
        <v>276</v>
      </c>
      <c r="H260" s="61">
        <v>1</v>
      </c>
      <c r="I260" s="62"/>
      <c r="J260" s="61">
        <f>ROUND(I260*H260,2)</f>
        <v>0</v>
      </c>
      <c r="K260" s="59" t="s">
        <v>18</v>
      </c>
      <c r="L260" s="203"/>
      <c r="M260" s="255" t="s">
        <v>18</v>
      </c>
      <c r="N260" s="275" t="s">
        <v>38</v>
      </c>
      <c r="O260" s="276"/>
      <c r="P260" s="277">
        <f>O260*H260</f>
        <v>0</v>
      </c>
      <c r="Q260" s="277">
        <v>0</v>
      </c>
      <c r="R260" s="277">
        <f>Q260*H260</f>
        <v>0</v>
      </c>
      <c r="S260" s="277">
        <v>0</v>
      </c>
      <c r="T260" s="63">
        <f>S260*H260</f>
        <v>0</v>
      </c>
      <c r="AR260" s="258" t="s">
        <v>162</v>
      </c>
      <c r="AT260" s="258" t="s">
        <v>157</v>
      </c>
      <c r="AU260" s="258" t="s">
        <v>75</v>
      </c>
      <c r="AY260" s="200" t="s">
        <v>155</v>
      </c>
      <c r="BE260" s="259">
        <f>IF(N260="základní",J260,0)</f>
        <v>0</v>
      </c>
      <c r="BF260" s="259">
        <f>IF(N260="snížená",J260,0)</f>
        <v>0</v>
      </c>
      <c r="BG260" s="259">
        <f>IF(N260="zákl. přenesená",J260,0)</f>
        <v>0</v>
      </c>
      <c r="BH260" s="259">
        <f>IF(N260="sníž. přenesená",J260,0)</f>
        <v>0</v>
      </c>
      <c r="BI260" s="259">
        <f>IF(N260="nulová",J260,0)</f>
        <v>0</v>
      </c>
      <c r="BJ260" s="200" t="s">
        <v>75</v>
      </c>
      <c r="BK260" s="259">
        <f>ROUND(I260*H260,2)</f>
        <v>0</v>
      </c>
      <c r="BL260" s="200" t="s">
        <v>162</v>
      </c>
      <c r="BM260" s="258" t="s">
        <v>1361</v>
      </c>
    </row>
    <row r="261" spans="2:65" s="204" customFormat="1" x14ac:dyDescent="0.2">
      <c r="B261" s="203"/>
      <c r="D261" s="64" t="s">
        <v>164</v>
      </c>
      <c r="F261" s="65" t="s">
        <v>2707</v>
      </c>
      <c r="I261" s="197"/>
      <c r="L261" s="203"/>
      <c r="M261" s="260"/>
      <c r="N261" s="276"/>
      <c r="O261" s="276"/>
      <c r="P261" s="276"/>
      <c r="Q261" s="276"/>
      <c r="R261" s="276"/>
      <c r="S261" s="276"/>
      <c r="T261" s="213"/>
      <c r="AT261" s="200" t="s">
        <v>164</v>
      </c>
      <c r="AU261" s="200" t="s">
        <v>75</v>
      </c>
    </row>
    <row r="262" spans="2:65" s="204" customFormat="1" ht="16.5" customHeight="1" x14ac:dyDescent="0.2">
      <c r="B262" s="203"/>
      <c r="C262" s="57" t="s">
        <v>67</v>
      </c>
      <c r="D262" s="57" t="s">
        <v>157</v>
      </c>
      <c r="E262" s="58" t="s">
        <v>2818</v>
      </c>
      <c r="F262" s="59" t="s">
        <v>2709</v>
      </c>
      <c r="G262" s="60" t="s">
        <v>276</v>
      </c>
      <c r="H262" s="61">
        <v>1</v>
      </c>
      <c r="I262" s="62"/>
      <c r="J262" s="61">
        <f>ROUND(I262*H262,2)</f>
        <v>0</v>
      </c>
      <c r="K262" s="59" t="s">
        <v>18</v>
      </c>
      <c r="L262" s="203"/>
      <c r="M262" s="255" t="s">
        <v>18</v>
      </c>
      <c r="N262" s="275" t="s">
        <v>38</v>
      </c>
      <c r="O262" s="276"/>
      <c r="P262" s="277">
        <f>O262*H262</f>
        <v>0</v>
      </c>
      <c r="Q262" s="277">
        <v>0</v>
      </c>
      <c r="R262" s="277">
        <f>Q262*H262</f>
        <v>0</v>
      </c>
      <c r="S262" s="277">
        <v>0</v>
      </c>
      <c r="T262" s="63">
        <f>S262*H262</f>
        <v>0</v>
      </c>
      <c r="AR262" s="258" t="s">
        <v>162</v>
      </c>
      <c r="AT262" s="258" t="s">
        <v>157</v>
      </c>
      <c r="AU262" s="258" t="s">
        <v>75</v>
      </c>
      <c r="AY262" s="200" t="s">
        <v>155</v>
      </c>
      <c r="BE262" s="259">
        <f>IF(N262="základní",J262,0)</f>
        <v>0</v>
      </c>
      <c r="BF262" s="259">
        <f>IF(N262="snížená",J262,0)</f>
        <v>0</v>
      </c>
      <c r="BG262" s="259">
        <f>IF(N262="zákl. přenesená",J262,0)</f>
        <v>0</v>
      </c>
      <c r="BH262" s="259">
        <f>IF(N262="sníž. přenesená",J262,0)</f>
        <v>0</v>
      </c>
      <c r="BI262" s="259">
        <f>IF(N262="nulová",J262,0)</f>
        <v>0</v>
      </c>
      <c r="BJ262" s="200" t="s">
        <v>75</v>
      </c>
      <c r="BK262" s="259">
        <f>ROUND(I262*H262,2)</f>
        <v>0</v>
      </c>
      <c r="BL262" s="200" t="s">
        <v>162</v>
      </c>
      <c r="BM262" s="258" t="s">
        <v>1373</v>
      </c>
    </row>
    <row r="263" spans="2:65" s="204" customFormat="1" x14ac:dyDescent="0.2">
      <c r="B263" s="203"/>
      <c r="D263" s="64" t="s">
        <v>164</v>
      </c>
      <c r="F263" s="65" t="s">
        <v>2709</v>
      </c>
      <c r="I263" s="197"/>
      <c r="L263" s="203"/>
      <c r="M263" s="260"/>
      <c r="N263" s="276"/>
      <c r="O263" s="276"/>
      <c r="P263" s="276"/>
      <c r="Q263" s="276"/>
      <c r="R263" s="276"/>
      <c r="S263" s="276"/>
      <c r="T263" s="213"/>
      <c r="AT263" s="200" t="s">
        <v>164</v>
      </c>
      <c r="AU263" s="200" t="s">
        <v>75</v>
      </c>
    </row>
    <row r="264" spans="2:65" s="247" customFormat="1" ht="25.9" customHeight="1" x14ac:dyDescent="0.2">
      <c r="B264" s="246"/>
      <c r="D264" s="54" t="s">
        <v>66</v>
      </c>
      <c r="E264" s="55" t="s">
        <v>2819</v>
      </c>
      <c r="F264" s="55" t="s">
        <v>2820</v>
      </c>
      <c r="I264" s="196"/>
      <c r="J264" s="248">
        <f>BK264</f>
        <v>0</v>
      </c>
      <c r="L264" s="246"/>
      <c r="M264" s="249"/>
      <c r="N264" s="273"/>
      <c r="O264" s="273"/>
      <c r="P264" s="274">
        <f>SUM(P265:P296)</f>
        <v>0</v>
      </c>
      <c r="Q264" s="273"/>
      <c r="R264" s="274">
        <f>SUM(R265:R296)</f>
        <v>0</v>
      </c>
      <c r="S264" s="273"/>
      <c r="T264" s="251">
        <f>SUM(T265:T296)</f>
        <v>0</v>
      </c>
      <c r="AR264" s="54" t="s">
        <v>75</v>
      </c>
      <c r="AT264" s="252" t="s">
        <v>66</v>
      </c>
      <c r="AU264" s="252" t="s">
        <v>67</v>
      </c>
      <c r="AY264" s="54" t="s">
        <v>155</v>
      </c>
      <c r="BK264" s="253">
        <f>SUM(BK265:BK296)</f>
        <v>0</v>
      </c>
    </row>
    <row r="265" spans="2:65" s="204" customFormat="1" ht="16.5" customHeight="1" x14ac:dyDescent="0.2">
      <c r="B265" s="203"/>
      <c r="C265" s="57" t="s">
        <v>67</v>
      </c>
      <c r="D265" s="57" t="s">
        <v>157</v>
      </c>
      <c r="E265" s="58" t="s">
        <v>2821</v>
      </c>
      <c r="F265" s="59" t="s">
        <v>2822</v>
      </c>
      <c r="G265" s="60" t="s">
        <v>2275</v>
      </c>
      <c r="H265" s="61">
        <v>2</v>
      </c>
      <c r="I265" s="62"/>
      <c r="J265" s="61">
        <f>ROUND(I265*H265,2)</f>
        <v>0</v>
      </c>
      <c r="K265" s="59" t="s">
        <v>18</v>
      </c>
      <c r="L265" s="203"/>
      <c r="M265" s="255" t="s">
        <v>18</v>
      </c>
      <c r="N265" s="275" t="s">
        <v>38</v>
      </c>
      <c r="O265" s="276"/>
      <c r="P265" s="277">
        <f>O265*H265</f>
        <v>0</v>
      </c>
      <c r="Q265" s="277">
        <v>0</v>
      </c>
      <c r="R265" s="277">
        <f>Q265*H265</f>
        <v>0</v>
      </c>
      <c r="S265" s="277">
        <v>0</v>
      </c>
      <c r="T265" s="63">
        <f>S265*H265</f>
        <v>0</v>
      </c>
      <c r="AR265" s="258" t="s">
        <v>162</v>
      </c>
      <c r="AT265" s="258" t="s">
        <v>157</v>
      </c>
      <c r="AU265" s="258" t="s">
        <v>75</v>
      </c>
      <c r="AY265" s="200" t="s">
        <v>155</v>
      </c>
      <c r="BE265" s="259">
        <f>IF(N265="základní",J265,0)</f>
        <v>0</v>
      </c>
      <c r="BF265" s="259">
        <f>IF(N265="snížená",J265,0)</f>
        <v>0</v>
      </c>
      <c r="BG265" s="259">
        <f>IF(N265="zákl. přenesená",J265,0)</f>
        <v>0</v>
      </c>
      <c r="BH265" s="259">
        <f>IF(N265="sníž. přenesená",J265,0)</f>
        <v>0</v>
      </c>
      <c r="BI265" s="259">
        <f>IF(N265="nulová",J265,0)</f>
        <v>0</v>
      </c>
      <c r="BJ265" s="200" t="s">
        <v>75</v>
      </c>
      <c r="BK265" s="259">
        <f>ROUND(I265*H265,2)</f>
        <v>0</v>
      </c>
      <c r="BL265" s="200" t="s">
        <v>162</v>
      </c>
      <c r="BM265" s="258" t="s">
        <v>1392</v>
      </c>
    </row>
    <row r="266" spans="2:65" s="204" customFormat="1" x14ac:dyDescent="0.2">
      <c r="B266" s="203"/>
      <c r="D266" s="64" t="s">
        <v>164</v>
      </c>
      <c r="F266" s="65" t="s">
        <v>2822</v>
      </c>
      <c r="I266" s="197"/>
      <c r="L266" s="203"/>
      <c r="M266" s="260"/>
      <c r="N266" s="276"/>
      <c r="O266" s="276"/>
      <c r="P266" s="276"/>
      <c r="Q266" s="276"/>
      <c r="R266" s="276"/>
      <c r="S266" s="276"/>
      <c r="T266" s="213"/>
      <c r="AT266" s="200" t="s">
        <v>164</v>
      </c>
      <c r="AU266" s="200" t="s">
        <v>75</v>
      </c>
    </row>
    <row r="267" spans="2:65" s="204" customFormat="1" ht="16.5" customHeight="1" x14ac:dyDescent="0.2">
      <c r="B267" s="203"/>
      <c r="C267" s="57" t="s">
        <v>67</v>
      </c>
      <c r="D267" s="57" t="s">
        <v>157</v>
      </c>
      <c r="E267" s="58" t="s">
        <v>2823</v>
      </c>
      <c r="F267" s="59" t="s">
        <v>2824</v>
      </c>
      <c r="G267" s="60" t="s">
        <v>2275</v>
      </c>
      <c r="H267" s="61">
        <v>2</v>
      </c>
      <c r="I267" s="62"/>
      <c r="J267" s="61">
        <f>ROUND(I267*H267,2)</f>
        <v>0</v>
      </c>
      <c r="K267" s="59" t="s">
        <v>18</v>
      </c>
      <c r="L267" s="203"/>
      <c r="M267" s="255" t="s">
        <v>18</v>
      </c>
      <c r="N267" s="275" t="s">
        <v>38</v>
      </c>
      <c r="O267" s="276"/>
      <c r="P267" s="277">
        <f>O267*H267</f>
        <v>0</v>
      </c>
      <c r="Q267" s="277">
        <v>0</v>
      </c>
      <c r="R267" s="277">
        <f>Q267*H267</f>
        <v>0</v>
      </c>
      <c r="S267" s="277">
        <v>0</v>
      </c>
      <c r="T267" s="63">
        <f>S267*H267</f>
        <v>0</v>
      </c>
      <c r="AR267" s="258" t="s">
        <v>162</v>
      </c>
      <c r="AT267" s="258" t="s">
        <v>157</v>
      </c>
      <c r="AU267" s="258" t="s">
        <v>75</v>
      </c>
      <c r="AY267" s="200" t="s">
        <v>155</v>
      </c>
      <c r="BE267" s="259">
        <f>IF(N267="základní",J267,0)</f>
        <v>0</v>
      </c>
      <c r="BF267" s="259">
        <f>IF(N267="snížená",J267,0)</f>
        <v>0</v>
      </c>
      <c r="BG267" s="259">
        <f>IF(N267="zákl. přenesená",J267,0)</f>
        <v>0</v>
      </c>
      <c r="BH267" s="259">
        <f>IF(N267="sníž. přenesená",J267,0)</f>
        <v>0</v>
      </c>
      <c r="BI267" s="259">
        <f>IF(N267="nulová",J267,0)</f>
        <v>0</v>
      </c>
      <c r="BJ267" s="200" t="s">
        <v>75</v>
      </c>
      <c r="BK267" s="259">
        <f>ROUND(I267*H267,2)</f>
        <v>0</v>
      </c>
      <c r="BL267" s="200" t="s">
        <v>162</v>
      </c>
      <c r="BM267" s="258" t="s">
        <v>1405</v>
      </c>
    </row>
    <row r="268" spans="2:65" s="204" customFormat="1" x14ac:dyDescent="0.2">
      <c r="B268" s="203"/>
      <c r="D268" s="64" t="s">
        <v>164</v>
      </c>
      <c r="F268" s="65" t="s">
        <v>2824</v>
      </c>
      <c r="I268" s="197"/>
      <c r="L268" s="203"/>
      <c r="M268" s="260"/>
      <c r="N268" s="276"/>
      <c r="O268" s="276"/>
      <c r="P268" s="276"/>
      <c r="Q268" s="276"/>
      <c r="R268" s="276"/>
      <c r="S268" s="276"/>
      <c r="T268" s="213"/>
      <c r="AT268" s="200" t="s">
        <v>164</v>
      </c>
      <c r="AU268" s="200" t="s">
        <v>75</v>
      </c>
    </row>
    <row r="269" spans="2:65" s="204" customFormat="1" ht="16.5" customHeight="1" x14ac:dyDescent="0.2">
      <c r="B269" s="203"/>
      <c r="C269" s="57" t="s">
        <v>67</v>
      </c>
      <c r="D269" s="57" t="s">
        <v>157</v>
      </c>
      <c r="E269" s="58" t="s">
        <v>2825</v>
      </c>
      <c r="F269" s="59" t="s">
        <v>2826</v>
      </c>
      <c r="G269" s="60" t="s">
        <v>2275</v>
      </c>
      <c r="H269" s="61">
        <v>2</v>
      </c>
      <c r="I269" s="62"/>
      <c r="J269" s="61">
        <f>ROUND(I269*H269,2)</f>
        <v>0</v>
      </c>
      <c r="K269" s="59" t="s">
        <v>18</v>
      </c>
      <c r="L269" s="203"/>
      <c r="M269" s="255" t="s">
        <v>18</v>
      </c>
      <c r="N269" s="275" t="s">
        <v>38</v>
      </c>
      <c r="O269" s="276"/>
      <c r="P269" s="277">
        <f>O269*H269</f>
        <v>0</v>
      </c>
      <c r="Q269" s="277">
        <v>0</v>
      </c>
      <c r="R269" s="277">
        <f>Q269*H269</f>
        <v>0</v>
      </c>
      <c r="S269" s="277">
        <v>0</v>
      </c>
      <c r="T269" s="63">
        <f>S269*H269</f>
        <v>0</v>
      </c>
      <c r="AR269" s="258" t="s">
        <v>162</v>
      </c>
      <c r="AT269" s="258" t="s">
        <v>157</v>
      </c>
      <c r="AU269" s="258" t="s">
        <v>75</v>
      </c>
      <c r="AY269" s="200" t="s">
        <v>155</v>
      </c>
      <c r="BE269" s="259">
        <f>IF(N269="základní",J269,0)</f>
        <v>0</v>
      </c>
      <c r="BF269" s="259">
        <f>IF(N269="snížená",J269,0)</f>
        <v>0</v>
      </c>
      <c r="BG269" s="259">
        <f>IF(N269="zákl. přenesená",J269,0)</f>
        <v>0</v>
      </c>
      <c r="BH269" s="259">
        <f>IF(N269="sníž. přenesená",J269,0)</f>
        <v>0</v>
      </c>
      <c r="BI269" s="259">
        <f>IF(N269="nulová",J269,0)</f>
        <v>0</v>
      </c>
      <c r="BJ269" s="200" t="s">
        <v>75</v>
      </c>
      <c r="BK269" s="259">
        <f>ROUND(I269*H269,2)</f>
        <v>0</v>
      </c>
      <c r="BL269" s="200" t="s">
        <v>162</v>
      </c>
      <c r="BM269" s="258" t="s">
        <v>1419</v>
      </c>
    </row>
    <row r="270" spans="2:65" s="204" customFormat="1" x14ac:dyDescent="0.2">
      <c r="B270" s="203"/>
      <c r="D270" s="64" t="s">
        <v>164</v>
      </c>
      <c r="F270" s="65" t="s">
        <v>2826</v>
      </c>
      <c r="I270" s="197"/>
      <c r="L270" s="203"/>
      <c r="M270" s="260"/>
      <c r="N270" s="276"/>
      <c r="O270" s="276"/>
      <c r="P270" s="276"/>
      <c r="Q270" s="276"/>
      <c r="R270" s="276"/>
      <c r="S270" s="276"/>
      <c r="T270" s="213"/>
      <c r="AT270" s="200" t="s">
        <v>164</v>
      </c>
      <c r="AU270" s="200" t="s">
        <v>75</v>
      </c>
    </row>
    <row r="271" spans="2:65" s="204" customFormat="1" ht="16.5" customHeight="1" x14ac:dyDescent="0.2">
      <c r="B271" s="203"/>
      <c r="C271" s="57" t="s">
        <v>67</v>
      </c>
      <c r="D271" s="57" t="s">
        <v>157</v>
      </c>
      <c r="E271" s="58" t="s">
        <v>2827</v>
      </c>
      <c r="F271" s="59" t="s">
        <v>2828</v>
      </c>
      <c r="G271" s="60" t="s">
        <v>2275</v>
      </c>
      <c r="H271" s="61">
        <v>2</v>
      </c>
      <c r="I271" s="62"/>
      <c r="J271" s="61">
        <f>ROUND(I271*H271,2)</f>
        <v>0</v>
      </c>
      <c r="K271" s="59" t="s">
        <v>18</v>
      </c>
      <c r="L271" s="203"/>
      <c r="M271" s="255" t="s">
        <v>18</v>
      </c>
      <c r="N271" s="275" t="s">
        <v>38</v>
      </c>
      <c r="O271" s="276"/>
      <c r="P271" s="277">
        <f>O271*H271</f>
        <v>0</v>
      </c>
      <c r="Q271" s="277">
        <v>0</v>
      </c>
      <c r="R271" s="277">
        <f>Q271*H271</f>
        <v>0</v>
      </c>
      <c r="S271" s="277">
        <v>0</v>
      </c>
      <c r="T271" s="63">
        <f>S271*H271</f>
        <v>0</v>
      </c>
      <c r="AR271" s="258" t="s">
        <v>162</v>
      </c>
      <c r="AT271" s="258" t="s">
        <v>157</v>
      </c>
      <c r="AU271" s="258" t="s">
        <v>75</v>
      </c>
      <c r="AY271" s="200" t="s">
        <v>155</v>
      </c>
      <c r="BE271" s="259">
        <f>IF(N271="základní",J271,0)</f>
        <v>0</v>
      </c>
      <c r="BF271" s="259">
        <f>IF(N271="snížená",J271,0)</f>
        <v>0</v>
      </c>
      <c r="BG271" s="259">
        <f>IF(N271="zákl. přenesená",J271,0)</f>
        <v>0</v>
      </c>
      <c r="BH271" s="259">
        <f>IF(N271="sníž. přenesená",J271,0)</f>
        <v>0</v>
      </c>
      <c r="BI271" s="259">
        <f>IF(N271="nulová",J271,0)</f>
        <v>0</v>
      </c>
      <c r="BJ271" s="200" t="s">
        <v>75</v>
      </c>
      <c r="BK271" s="259">
        <f>ROUND(I271*H271,2)</f>
        <v>0</v>
      </c>
      <c r="BL271" s="200" t="s">
        <v>162</v>
      </c>
      <c r="BM271" s="258" t="s">
        <v>1435</v>
      </c>
    </row>
    <row r="272" spans="2:65" s="204" customFormat="1" x14ac:dyDescent="0.2">
      <c r="B272" s="203"/>
      <c r="D272" s="64" t="s">
        <v>164</v>
      </c>
      <c r="F272" s="65" t="s">
        <v>2828</v>
      </c>
      <c r="I272" s="197"/>
      <c r="L272" s="203"/>
      <c r="M272" s="260"/>
      <c r="N272" s="276"/>
      <c r="O272" s="276"/>
      <c r="P272" s="276"/>
      <c r="Q272" s="276"/>
      <c r="R272" s="276"/>
      <c r="S272" s="276"/>
      <c r="T272" s="213"/>
      <c r="AT272" s="200" t="s">
        <v>164</v>
      </c>
      <c r="AU272" s="200" t="s">
        <v>75</v>
      </c>
    </row>
    <row r="273" spans="2:65" s="204" customFormat="1" ht="16.5" customHeight="1" x14ac:dyDescent="0.2">
      <c r="B273" s="203"/>
      <c r="C273" s="57" t="s">
        <v>67</v>
      </c>
      <c r="D273" s="57" t="s">
        <v>157</v>
      </c>
      <c r="E273" s="58" t="s">
        <v>2829</v>
      </c>
      <c r="F273" s="59" t="s">
        <v>2830</v>
      </c>
      <c r="G273" s="60" t="s">
        <v>2275</v>
      </c>
      <c r="H273" s="61">
        <v>2</v>
      </c>
      <c r="I273" s="62"/>
      <c r="J273" s="61">
        <f>ROUND(I273*H273,2)</f>
        <v>0</v>
      </c>
      <c r="K273" s="59" t="s">
        <v>18</v>
      </c>
      <c r="L273" s="203"/>
      <c r="M273" s="255" t="s">
        <v>18</v>
      </c>
      <c r="N273" s="275" t="s">
        <v>38</v>
      </c>
      <c r="O273" s="276"/>
      <c r="P273" s="277">
        <f>O273*H273</f>
        <v>0</v>
      </c>
      <c r="Q273" s="277">
        <v>0</v>
      </c>
      <c r="R273" s="277">
        <f>Q273*H273</f>
        <v>0</v>
      </c>
      <c r="S273" s="277">
        <v>0</v>
      </c>
      <c r="T273" s="63">
        <f>S273*H273</f>
        <v>0</v>
      </c>
      <c r="AR273" s="258" t="s">
        <v>162</v>
      </c>
      <c r="AT273" s="258" t="s">
        <v>157</v>
      </c>
      <c r="AU273" s="258" t="s">
        <v>75</v>
      </c>
      <c r="AY273" s="200" t="s">
        <v>155</v>
      </c>
      <c r="BE273" s="259">
        <f>IF(N273="základní",J273,0)</f>
        <v>0</v>
      </c>
      <c r="BF273" s="259">
        <f>IF(N273="snížená",J273,0)</f>
        <v>0</v>
      </c>
      <c r="BG273" s="259">
        <f>IF(N273="zákl. přenesená",J273,0)</f>
        <v>0</v>
      </c>
      <c r="BH273" s="259">
        <f>IF(N273="sníž. přenesená",J273,0)</f>
        <v>0</v>
      </c>
      <c r="BI273" s="259">
        <f>IF(N273="nulová",J273,0)</f>
        <v>0</v>
      </c>
      <c r="BJ273" s="200" t="s">
        <v>75</v>
      </c>
      <c r="BK273" s="259">
        <f>ROUND(I273*H273,2)</f>
        <v>0</v>
      </c>
      <c r="BL273" s="200" t="s">
        <v>162</v>
      </c>
      <c r="BM273" s="258" t="s">
        <v>1446</v>
      </c>
    </row>
    <row r="274" spans="2:65" s="204" customFormat="1" x14ac:dyDescent="0.2">
      <c r="B274" s="203"/>
      <c r="D274" s="64" t="s">
        <v>164</v>
      </c>
      <c r="F274" s="65" t="s">
        <v>2830</v>
      </c>
      <c r="I274" s="197"/>
      <c r="L274" s="203"/>
      <c r="M274" s="260"/>
      <c r="N274" s="276"/>
      <c r="O274" s="276"/>
      <c r="P274" s="276"/>
      <c r="Q274" s="276"/>
      <c r="R274" s="276"/>
      <c r="S274" s="276"/>
      <c r="T274" s="213"/>
      <c r="AT274" s="200" t="s">
        <v>164</v>
      </c>
      <c r="AU274" s="200" t="s">
        <v>75</v>
      </c>
    </row>
    <row r="275" spans="2:65" s="204" customFormat="1" ht="24.2" customHeight="1" x14ac:dyDescent="0.2">
      <c r="B275" s="203"/>
      <c r="C275" s="57" t="s">
        <v>67</v>
      </c>
      <c r="D275" s="57" t="s">
        <v>157</v>
      </c>
      <c r="E275" s="58" t="s">
        <v>2831</v>
      </c>
      <c r="F275" s="59" t="s">
        <v>2832</v>
      </c>
      <c r="G275" s="60" t="s">
        <v>2275</v>
      </c>
      <c r="H275" s="61">
        <v>1</v>
      </c>
      <c r="I275" s="62"/>
      <c r="J275" s="61">
        <f>ROUND(I275*H275,2)</f>
        <v>0</v>
      </c>
      <c r="K275" s="59" t="s">
        <v>18</v>
      </c>
      <c r="L275" s="203"/>
      <c r="M275" s="255" t="s">
        <v>18</v>
      </c>
      <c r="N275" s="275" t="s">
        <v>38</v>
      </c>
      <c r="O275" s="276"/>
      <c r="P275" s="277">
        <f>O275*H275</f>
        <v>0</v>
      </c>
      <c r="Q275" s="277">
        <v>0</v>
      </c>
      <c r="R275" s="277">
        <f>Q275*H275</f>
        <v>0</v>
      </c>
      <c r="S275" s="277">
        <v>0</v>
      </c>
      <c r="T275" s="63">
        <f>S275*H275</f>
        <v>0</v>
      </c>
      <c r="AR275" s="258" t="s">
        <v>162</v>
      </c>
      <c r="AT275" s="258" t="s">
        <v>157</v>
      </c>
      <c r="AU275" s="258" t="s">
        <v>75</v>
      </c>
      <c r="AY275" s="200" t="s">
        <v>155</v>
      </c>
      <c r="BE275" s="259">
        <f>IF(N275="základní",J275,0)</f>
        <v>0</v>
      </c>
      <c r="BF275" s="259">
        <f>IF(N275="snížená",J275,0)</f>
        <v>0</v>
      </c>
      <c r="BG275" s="259">
        <f>IF(N275="zákl. přenesená",J275,0)</f>
        <v>0</v>
      </c>
      <c r="BH275" s="259">
        <f>IF(N275="sníž. přenesená",J275,0)</f>
        <v>0</v>
      </c>
      <c r="BI275" s="259">
        <f>IF(N275="nulová",J275,0)</f>
        <v>0</v>
      </c>
      <c r="BJ275" s="200" t="s">
        <v>75</v>
      </c>
      <c r="BK275" s="259">
        <f>ROUND(I275*H275,2)</f>
        <v>0</v>
      </c>
      <c r="BL275" s="200" t="s">
        <v>162</v>
      </c>
      <c r="BM275" s="258" t="s">
        <v>1461</v>
      </c>
    </row>
    <row r="276" spans="2:65" s="204" customFormat="1" x14ac:dyDescent="0.2">
      <c r="B276" s="203"/>
      <c r="D276" s="64" t="s">
        <v>164</v>
      </c>
      <c r="F276" s="65" t="s">
        <v>2832</v>
      </c>
      <c r="I276" s="197"/>
      <c r="L276" s="203"/>
      <c r="M276" s="260"/>
      <c r="N276" s="276"/>
      <c r="O276" s="276"/>
      <c r="P276" s="276"/>
      <c r="Q276" s="276"/>
      <c r="R276" s="276"/>
      <c r="S276" s="276"/>
      <c r="T276" s="213"/>
      <c r="AT276" s="200" t="s">
        <v>164</v>
      </c>
      <c r="AU276" s="200" t="s">
        <v>75</v>
      </c>
    </row>
    <row r="277" spans="2:65" s="204" customFormat="1" ht="24.2" customHeight="1" x14ac:dyDescent="0.2">
      <c r="B277" s="203"/>
      <c r="C277" s="57" t="s">
        <v>67</v>
      </c>
      <c r="D277" s="57" t="s">
        <v>157</v>
      </c>
      <c r="E277" s="58" t="s">
        <v>2833</v>
      </c>
      <c r="F277" s="59" t="s">
        <v>2780</v>
      </c>
      <c r="G277" s="60" t="s">
        <v>257</v>
      </c>
      <c r="H277" s="61">
        <v>80</v>
      </c>
      <c r="I277" s="62"/>
      <c r="J277" s="61">
        <f>ROUND(I277*H277,2)</f>
        <v>0</v>
      </c>
      <c r="K277" s="59" t="s">
        <v>18</v>
      </c>
      <c r="L277" s="203"/>
      <c r="M277" s="255" t="s">
        <v>18</v>
      </c>
      <c r="N277" s="275" t="s">
        <v>38</v>
      </c>
      <c r="O277" s="276"/>
      <c r="P277" s="277">
        <f>O277*H277</f>
        <v>0</v>
      </c>
      <c r="Q277" s="277">
        <v>0</v>
      </c>
      <c r="R277" s="277">
        <f>Q277*H277</f>
        <v>0</v>
      </c>
      <c r="S277" s="277">
        <v>0</v>
      </c>
      <c r="T277" s="63">
        <f>S277*H277</f>
        <v>0</v>
      </c>
      <c r="AR277" s="258" t="s">
        <v>162</v>
      </c>
      <c r="AT277" s="258" t="s">
        <v>157</v>
      </c>
      <c r="AU277" s="258" t="s">
        <v>75</v>
      </c>
      <c r="AY277" s="200" t="s">
        <v>155</v>
      </c>
      <c r="BE277" s="259">
        <f>IF(N277="základní",J277,0)</f>
        <v>0</v>
      </c>
      <c r="BF277" s="259">
        <f>IF(N277="snížená",J277,0)</f>
        <v>0</v>
      </c>
      <c r="BG277" s="259">
        <f>IF(N277="zákl. přenesená",J277,0)</f>
        <v>0</v>
      </c>
      <c r="BH277" s="259">
        <f>IF(N277="sníž. přenesená",J277,0)</f>
        <v>0</v>
      </c>
      <c r="BI277" s="259">
        <f>IF(N277="nulová",J277,0)</f>
        <v>0</v>
      </c>
      <c r="BJ277" s="200" t="s">
        <v>75</v>
      </c>
      <c r="BK277" s="259">
        <f>ROUND(I277*H277,2)</f>
        <v>0</v>
      </c>
      <c r="BL277" s="200" t="s">
        <v>162</v>
      </c>
      <c r="BM277" s="258" t="s">
        <v>1475</v>
      </c>
    </row>
    <row r="278" spans="2:65" s="204" customFormat="1" x14ac:dyDescent="0.2">
      <c r="B278" s="203"/>
      <c r="D278" s="64" t="s">
        <v>164</v>
      </c>
      <c r="F278" s="65" t="s">
        <v>2780</v>
      </c>
      <c r="I278" s="197"/>
      <c r="L278" s="203"/>
      <c r="M278" s="260"/>
      <c r="N278" s="276"/>
      <c r="O278" s="276"/>
      <c r="P278" s="276"/>
      <c r="Q278" s="276"/>
      <c r="R278" s="276"/>
      <c r="S278" s="276"/>
      <c r="T278" s="213"/>
      <c r="AT278" s="200" t="s">
        <v>164</v>
      </c>
      <c r="AU278" s="200" t="s">
        <v>75</v>
      </c>
    </row>
    <row r="279" spans="2:65" s="204" customFormat="1" ht="21.75" customHeight="1" x14ac:dyDescent="0.2">
      <c r="B279" s="203"/>
      <c r="C279" s="57" t="s">
        <v>67</v>
      </c>
      <c r="D279" s="57" t="s">
        <v>157</v>
      </c>
      <c r="E279" s="58" t="s">
        <v>2834</v>
      </c>
      <c r="F279" s="59" t="s">
        <v>2693</v>
      </c>
      <c r="G279" s="60" t="s">
        <v>257</v>
      </c>
      <c r="H279" s="61">
        <v>20</v>
      </c>
      <c r="I279" s="62"/>
      <c r="J279" s="61">
        <f>ROUND(I279*H279,2)</f>
        <v>0</v>
      </c>
      <c r="K279" s="59" t="s">
        <v>18</v>
      </c>
      <c r="L279" s="203"/>
      <c r="M279" s="255" t="s">
        <v>18</v>
      </c>
      <c r="N279" s="275" t="s">
        <v>38</v>
      </c>
      <c r="O279" s="276"/>
      <c r="P279" s="277">
        <f>O279*H279</f>
        <v>0</v>
      </c>
      <c r="Q279" s="277">
        <v>0</v>
      </c>
      <c r="R279" s="277">
        <f>Q279*H279</f>
        <v>0</v>
      </c>
      <c r="S279" s="277">
        <v>0</v>
      </c>
      <c r="T279" s="63">
        <f>S279*H279</f>
        <v>0</v>
      </c>
      <c r="AR279" s="258" t="s">
        <v>162</v>
      </c>
      <c r="AT279" s="258" t="s">
        <v>157</v>
      </c>
      <c r="AU279" s="258" t="s">
        <v>75</v>
      </c>
      <c r="AY279" s="200" t="s">
        <v>155</v>
      </c>
      <c r="BE279" s="259">
        <f>IF(N279="základní",J279,0)</f>
        <v>0</v>
      </c>
      <c r="BF279" s="259">
        <f>IF(N279="snížená",J279,0)</f>
        <v>0</v>
      </c>
      <c r="BG279" s="259">
        <f>IF(N279="zákl. přenesená",J279,0)</f>
        <v>0</v>
      </c>
      <c r="BH279" s="259">
        <f>IF(N279="sníž. přenesená",J279,0)</f>
        <v>0</v>
      </c>
      <c r="BI279" s="259">
        <f>IF(N279="nulová",J279,0)</f>
        <v>0</v>
      </c>
      <c r="BJ279" s="200" t="s">
        <v>75</v>
      </c>
      <c r="BK279" s="259">
        <f>ROUND(I279*H279,2)</f>
        <v>0</v>
      </c>
      <c r="BL279" s="200" t="s">
        <v>162</v>
      </c>
      <c r="BM279" s="258" t="s">
        <v>1491</v>
      </c>
    </row>
    <row r="280" spans="2:65" s="204" customFormat="1" x14ac:dyDescent="0.2">
      <c r="B280" s="203"/>
      <c r="D280" s="64" t="s">
        <v>164</v>
      </c>
      <c r="F280" s="65" t="s">
        <v>2693</v>
      </c>
      <c r="I280" s="197"/>
      <c r="L280" s="203"/>
      <c r="M280" s="260"/>
      <c r="N280" s="276"/>
      <c r="O280" s="276"/>
      <c r="P280" s="276"/>
      <c r="Q280" s="276"/>
      <c r="R280" s="276"/>
      <c r="S280" s="276"/>
      <c r="T280" s="213"/>
      <c r="AT280" s="200" t="s">
        <v>164</v>
      </c>
      <c r="AU280" s="200" t="s">
        <v>75</v>
      </c>
    </row>
    <row r="281" spans="2:65" s="204" customFormat="1" ht="16.5" customHeight="1" x14ac:dyDescent="0.2">
      <c r="B281" s="203"/>
      <c r="C281" s="57" t="s">
        <v>67</v>
      </c>
      <c r="D281" s="57" t="s">
        <v>157</v>
      </c>
      <c r="E281" s="58" t="s">
        <v>2835</v>
      </c>
      <c r="F281" s="59" t="s">
        <v>2695</v>
      </c>
      <c r="G281" s="60" t="s">
        <v>276</v>
      </c>
      <c r="H281" s="61">
        <v>1</v>
      </c>
      <c r="I281" s="62"/>
      <c r="J281" s="61">
        <f>ROUND(I281*H281,2)</f>
        <v>0</v>
      </c>
      <c r="K281" s="59" t="s">
        <v>18</v>
      </c>
      <c r="L281" s="203"/>
      <c r="M281" s="255" t="s">
        <v>18</v>
      </c>
      <c r="N281" s="275" t="s">
        <v>38</v>
      </c>
      <c r="O281" s="276"/>
      <c r="P281" s="277">
        <f>O281*H281</f>
        <v>0</v>
      </c>
      <c r="Q281" s="277">
        <v>0</v>
      </c>
      <c r="R281" s="277">
        <f>Q281*H281</f>
        <v>0</v>
      </c>
      <c r="S281" s="277">
        <v>0</v>
      </c>
      <c r="T281" s="63">
        <f>S281*H281</f>
        <v>0</v>
      </c>
      <c r="AR281" s="258" t="s">
        <v>162</v>
      </c>
      <c r="AT281" s="258" t="s">
        <v>157</v>
      </c>
      <c r="AU281" s="258" t="s">
        <v>75</v>
      </c>
      <c r="AY281" s="200" t="s">
        <v>155</v>
      </c>
      <c r="BE281" s="259">
        <f>IF(N281="základní",J281,0)</f>
        <v>0</v>
      </c>
      <c r="BF281" s="259">
        <f>IF(N281="snížená",J281,0)</f>
        <v>0</v>
      </c>
      <c r="BG281" s="259">
        <f>IF(N281="zákl. přenesená",J281,0)</f>
        <v>0</v>
      </c>
      <c r="BH281" s="259">
        <f>IF(N281="sníž. přenesená",J281,0)</f>
        <v>0</v>
      </c>
      <c r="BI281" s="259">
        <f>IF(N281="nulová",J281,0)</f>
        <v>0</v>
      </c>
      <c r="BJ281" s="200" t="s">
        <v>75</v>
      </c>
      <c r="BK281" s="259">
        <f>ROUND(I281*H281,2)</f>
        <v>0</v>
      </c>
      <c r="BL281" s="200" t="s">
        <v>162</v>
      </c>
      <c r="BM281" s="258" t="s">
        <v>1506</v>
      </c>
    </row>
    <row r="282" spans="2:65" s="204" customFormat="1" x14ac:dyDescent="0.2">
      <c r="B282" s="203"/>
      <c r="D282" s="64" t="s">
        <v>164</v>
      </c>
      <c r="F282" s="65" t="s">
        <v>2695</v>
      </c>
      <c r="I282" s="197"/>
      <c r="L282" s="203"/>
      <c r="M282" s="260"/>
      <c r="N282" s="276"/>
      <c r="O282" s="276"/>
      <c r="P282" s="276"/>
      <c r="Q282" s="276"/>
      <c r="R282" s="276"/>
      <c r="S282" s="276"/>
      <c r="T282" s="213"/>
      <c r="AT282" s="200" t="s">
        <v>164</v>
      </c>
      <c r="AU282" s="200" t="s">
        <v>75</v>
      </c>
    </row>
    <row r="283" spans="2:65" s="204" customFormat="1" ht="16.5" customHeight="1" x14ac:dyDescent="0.2">
      <c r="B283" s="203"/>
      <c r="C283" s="57" t="s">
        <v>67</v>
      </c>
      <c r="D283" s="57" t="s">
        <v>157</v>
      </c>
      <c r="E283" s="58" t="s">
        <v>2836</v>
      </c>
      <c r="F283" s="59" t="s">
        <v>2697</v>
      </c>
      <c r="G283" s="60" t="s">
        <v>276</v>
      </c>
      <c r="H283" s="61">
        <v>1</v>
      </c>
      <c r="I283" s="62"/>
      <c r="J283" s="61">
        <f>ROUND(I283*H283,2)</f>
        <v>0</v>
      </c>
      <c r="K283" s="59" t="s">
        <v>18</v>
      </c>
      <c r="L283" s="203"/>
      <c r="M283" s="255" t="s">
        <v>18</v>
      </c>
      <c r="N283" s="275" t="s">
        <v>38</v>
      </c>
      <c r="O283" s="276"/>
      <c r="P283" s="277">
        <f>O283*H283</f>
        <v>0</v>
      </c>
      <c r="Q283" s="277">
        <v>0</v>
      </c>
      <c r="R283" s="277">
        <f>Q283*H283</f>
        <v>0</v>
      </c>
      <c r="S283" s="277">
        <v>0</v>
      </c>
      <c r="T283" s="63">
        <f>S283*H283</f>
        <v>0</v>
      </c>
      <c r="AR283" s="258" t="s">
        <v>162</v>
      </c>
      <c r="AT283" s="258" t="s">
        <v>157</v>
      </c>
      <c r="AU283" s="258" t="s">
        <v>75</v>
      </c>
      <c r="AY283" s="200" t="s">
        <v>155</v>
      </c>
      <c r="BE283" s="259">
        <f>IF(N283="základní",J283,0)</f>
        <v>0</v>
      </c>
      <c r="BF283" s="259">
        <f>IF(N283="snížená",J283,0)</f>
        <v>0</v>
      </c>
      <c r="BG283" s="259">
        <f>IF(N283="zákl. přenesená",J283,0)</f>
        <v>0</v>
      </c>
      <c r="BH283" s="259">
        <f>IF(N283="sníž. přenesená",J283,0)</f>
        <v>0</v>
      </c>
      <c r="BI283" s="259">
        <f>IF(N283="nulová",J283,0)</f>
        <v>0</v>
      </c>
      <c r="BJ283" s="200" t="s">
        <v>75</v>
      </c>
      <c r="BK283" s="259">
        <f>ROUND(I283*H283,2)</f>
        <v>0</v>
      </c>
      <c r="BL283" s="200" t="s">
        <v>162</v>
      </c>
      <c r="BM283" s="258" t="s">
        <v>1519</v>
      </c>
    </row>
    <row r="284" spans="2:65" s="204" customFormat="1" x14ac:dyDescent="0.2">
      <c r="B284" s="203"/>
      <c r="D284" s="64" t="s">
        <v>164</v>
      </c>
      <c r="F284" s="65" t="s">
        <v>2697</v>
      </c>
      <c r="I284" s="197"/>
      <c r="L284" s="203"/>
      <c r="M284" s="260"/>
      <c r="N284" s="276"/>
      <c r="O284" s="276"/>
      <c r="P284" s="276"/>
      <c r="Q284" s="276"/>
      <c r="R284" s="276"/>
      <c r="S284" s="276"/>
      <c r="T284" s="213"/>
      <c r="AT284" s="200" t="s">
        <v>164</v>
      </c>
      <c r="AU284" s="200" t="s">
        <v>75</v>
      </c>
    </row>
    <row r="285" spans="2:65" s="204" customFormat="1" ht="16.5" customHeight="1" x14ac:dyDescent="0.2">
      <c r="B285" s="203"/>
      <c r="C285" s="57" t="s">
        <v>67</v>
      </c>
      <c r="D285" s="57" t="s">
        <v>157</v>
      </c>
      <c r="E285" s="58" t="s">
        <v>2837</v>
      </c>
      <c r="F285" s="59" t="s">
        <v>2699</v>
      </c>
      <c r="G285" s="60" t="s">
        <v>276</v>
      </c>
      <c r="H285" s="61">
        <v>1</v>
      </c>
      <c r="I285" s="62"/>
      <c r="J285" s="61">
        <f>ROUND(I285*H285,2)</f>
        <v>0</v>
      </c>
      <c r="K285" s="59" t="s">
        <v>18</v>
      </c>
      <c r="L285" s="203"/>
      <c r="M285" s="255" t="s">
        <v>18</v>
      </c>
      <c r="N285" s="275" t="s">
        <v>38</v>
      </c>
      <c r="O285" s="276"/>
      <c r="P285" s="277">
        <f>O285*H285</f>
        <v>0</v>
      </c>
      <c r="Q285" s="277">
        <v>0</v>
      </c>
      <c r="R285" s="277">
        <f>Q285*H285</f>
        <v>0</v>
      </c>
      <c r="S285" s="277">
        <v>0</v>
      </c>
      <c r="T285" s="63">
        <f>S285*H285</f>
        <v>0</v>
      </c>
      <c r="AR285" s="258" t="s">
        <v>162</v>
      </c>
      <c r="AT285" s="258" t="s">
        <v>157</v>
      </c>
      <c r="AU285" s="258" t="s">
        <v>75</v>
      </c>
      <c r="AY285" s="200" t="s">
        <v>155</v>
      </c>
      <c r="BE285" s="259">
        <f>IF(N285="základní",J285,0)</f>
        <v>0</v>
      </c>
      <c r="BF285" s="259">
        <f>IF(N285="snížená",J285,0)</f>
        <v>0</v>
      </c>
      <c r="BG285" s="259">
        <f>IF(N285="zákl. přenesená",J285,0)</f>
        <v>0</v>
      </c>
      <c r="BH285" s="259">
        <f>IF(N285="sníž. přenesená",J285,0)</f>
        <v>0</v>
      </c>
      <c r="BI285" s="259">
        <f>IF(N285="nulová",J285,0)</f>
        <v>0</v>
      </c>
      <c r="BJ285" s="200" t="s">
        <v>75</v>
      </c>
      <c r="BK285" s="259">
        <f>ROUND(I285*H285,2)</f>
        <v>0</v>
      </c>
      <c r="BL285" s="200" t="s">
        <v>162</v>
      </c>
      <c r="BM285" s="258" t="s">
        <v>1530</v>
      </c>
    </row>
    <row r="286" spans="2:65" s="204" customFormat="1" x14ac:dyDescent="0.2">
      <c r="B286" s="203"/>
      <c r="D286" s="64" t="s">
        <v>164</v>
      </c>
      <c r="F286" s="65" t="s">
        <v>2699</v>
      </c>
      <c r="I286" s="197"/>
      <c r="L286" s="203"/>
      <c r="M286" s="260"/>
      <c r="N286" s="276"/>
      <c r="O286" s="276"/>
      <c r="P286" s="276"/>
      <c r="Q286" s="276"/>
      <c r="R286" s="276"/>
      <c r="S286" s="276"/>
      <c r="T286" s="213"/>
      <c r="AT286" s="200" t="s">
        <v>164</v>
      </c>
      <c r="AU286" s="200" t="s">
        <v>75</v>
      </c>
    </row>
    <row r="287" spans="2:65" s="204" customFormat="1" ht="16.5" customHeight="1" x14ac:dyDescent="0.2">
      <c r="B287" s="203"/>
      <c r="C287" s="57" t="s">
        <v>67</v>
      </c>
      <c r="D287" s="57" t="s">
        <v>157</v>
      </c>
      <c r="E287" s="58" t="s">
        <v>2838</v>
      </c>
      <c r="F287" s="59" t="s">
        <v>2701</v>
      </c>
      <c r="G287" s="60" t="s">
        <v>276</v>
      </c>
      <c r="H287" s="61">
        <v>1</v>
      </c>
      <c r="I287" s="62"/>
      <c r="J287" s="61">
        <f>ROUND(I287*H287,2)</f>
        <v>0</v>
      </c>
      <c r="K287" s="59" t="s">
        <v>18</v>
      </c>
      <c r="L287" s="203"/>
      <c r="M287" s="255" t="s">
        <v>18</v>
      </c>
      <c r="N287" s="275" t="s">
        <v>38</v>
      </c>
      <c r="O287" s="276"/>
      <c r="P287" s="277">
        <f>O287*H287</f>
        <v>0</v>
      </c>
      <c r="Q287" s="277">
        <v>0</v>
      </c>
      <c r="R287" s="277">
        <f>Q287*H287</f>
        <v>0</v>
      </c>
      <c r="S287" s="277">
        <v>0</v>
      </c>
      <c r="T287" s="63">
        <f>S287*H287</f>
        <v>0</v>
      </c>
      <c r="AR287" s="258" t="s">
        <v>162</v>
      </c>
      <c r="AT287" s="258" t="s">
        <v>157</v>
      </c>
      <c r="AU287" s="258" t="s">
        <v>75</v>
      </c>
      <c r="AY287" s="200" t="s">
        <v>155</v>
      </c>
      <c r="BE287" s="259">
        <f>IF(N287="základní",J287,0)</f>
        <v>0</v>
      </c>
      <c r="BF287" s="259">
        <f>IF(N287="snížená",J287,0)</f>
        <v>0</v>
      </c>
      <c r="BG287" s="259">
        <f>IF(N287="zákl. přenesená",J287,0)</f>
        <v>0</v>
      </c>
      <c r="BH287" s="259">
        <f>IF(N287="sníž. přenesená",J287,0)</f>
        <v>0</v>
      </c>
      <c r="BI287" s="259">
        <f>IF(N287="nulová",J287,0)</f>
        <v>0</v>
      </c>
      <c r="BJ287" s="200" t="s">
        <v>75</v>
      </c>
      <c r="BK287" s="259">
        <f>ROUND(I287*H287,2)</f>
        <v>0</v>
      </c>
      <c r="BL287" s="200" t="s">
        <v>162</v>
      </c>
      <c r="BM287" s="258" t="s">
        <v>1545</v>
      </c>
    </row>
    <row r="288" spans="2:65" s="204" customFormat="1" x14ac:dyDescent="0.2">
      <c r="B288" s="203"/>
      <c r="D288" s="64" t="s">
        <v>164</v>
      </c>
      <c r="F288" s="65" t="s">
        <v>2701</v>
      </c>
      <c r="I288" s="197"/>
      <c r="L288" s="203"/>
      <c r="M288" s="260"/>
      <c r="N288" s="276"/>
      <c r="O288" s="276"/>
      <c r="P288" s="276"/>
      <c r="Q288" s="276"/>
      <c r="R288" s="276"/>
      <c r="S288" s="276"/>
      <c r="T288" s="213"/>
      <c r="AT288" s="200" t="s">
        <v>164</v>
      </c>
      <c r="AU288" s="200" t="s">
        <v>75</v>
      </c>
    </row>
    <row r="289" spans="2:65" s="204" customFormat="1" ht="16.5" customHeight="1" x14ac:dyDescent="0.2">
      <c r="B289" s="203"/>
      <c r="C289" s="57" t="s">
        <v>67</v>
      </c>
      <c r="D289" s="57" t="s">
        <v>157</v>
      </c>
      <c r="E289" s="58" t="s">
        <v>2839</v>
      </c>
      <c r="F289" s="59" t="s">
        <v>2703</v>
      </c>
      <c r="G289" s="60" t="s">
        <v>276</v>
      </c>
      <c r="H289" s="61">
        <v>1</v>
      </c>
      <c r="I289" s="62"/>
      <c r="J289" s="61">
        <f>ROUND(I289*H289,2)</f>
        <v>0</v>
      </c>
      <c r="K289" s="59" t="s">
        <v>18</v>
      </c>
      <c r="L289" s="203"/>
      <c r="M289" s="255" t="s">
        <v>18</v>
      </c>
      <c r="N289" s="275" t="s">
        <v>38</v>
      </c>
      <c r="O289" s="276"/>
      <c r="P289" s="277">
        <f>O289*H289</f>
        <v>0</v>
      </c>
      <c r="Q289" s="277">
        <v>0</v>
      </c>
      <c r="R289" s="277">
        <f>Q289*H289</f>
        <v>0</v>
      </c>
      <c r="S289" s="277">
        <v>0</v>
      </c>
      <c r="T289" s="63">
        <f>S289*H289</f>
        <v>0</v>
      </c>
      <c r="AR289" s="258" t="s">
        <v>162</v>
      </c>
      <c r="AT289" s="258" t="s">
        <v>157</v>
      </c>
      <c r="AU289" s="258" t="s">
        <v>75</v>
      </c>
      <c r="AY289" s="200" t="s">
        <v>155</v>
      </c>
      <c r="BE289" s="259">
        <f>IF(N289="základní",J289,0)</f>
        <v>0</v>
      </c>
      <c r="BF289" s="259">
        <f>IF(N289="snížená",J289,0)</f>
        <v>0</v>
      </c>
      <c r="BG289" s="259">
        <f>IF(N289="zákl. přenesená",J289,0)</f>
        <v>0</v>
      </c>
      <c r="BH289" s="259">
        <f>IF(N289="sníž. přenesená",J289,0)</f>
        <v>0</v>
      </c>
      <c r="BI289" s="259">
        <f>IF(N289="nulová",J289,0)</f>
        <v>0</v>
      </c>
      <c r="BJ289" s="200" t="s">
        <v>75</v>
      </c>
      <c r="BK289" s="259">
        <f>ROUND(I289*H289,2)</f>
        <v>0</v>
      </c>
      <c r="BL289" s="200" t="s">
        <v>162</v>
      </c>
      <c r="BM289" s="258" t="s">
        <v>1553</v>
      </c>
    </row>
    <row r="290" spans="2:65" s="204" customFormat="1" x14ac:dyDescent="0.2">
      <c r="B290" s="203"/>
      <c r="D290" s="64" t="s">
        <v>164</v>
      </c>
      <c r="F290" s="65" t="s">
        <v>2703</v>
      </c>
      <c r="I290" s="197"/>
      <c r="L290" s="203"/>
      <c r="M290" s="260"/>
      <c r="N290" s="276"/>
      <c r="O290" s="276"/>
      <c r="P290" s="276"/>
      <c r="Q290" s="276"/>
      <c r="R290" s="276"/>
      <c r="S290" s="276"/>
      <c r="T290" s="213"/>
      <c r="AT290" s="200" t="s">
        <v>164</v>
      </c>
      <c r="AU290" s="200" t="s">
        <v>75</v>
      </c>
    </row>
    <row r="291" spans="2:65" s="204" customFormat="1" ht="16.5" customHeight="1" x14ac:dyDescent="0.2">
      <c r="B291" s="203"/>
      <c r="C291" s="57" t="s">
        <v>67</v>
      </c>
      <c r="D291" s="57" t="s">
        <v>157</v>
      </c>
      <c r="E291" s="58" t="s">
        <v>2840</v>
      </c>
      <c r="F291" s="59" t="s">
        <v>2705</v>
      </c>
      <c r="G291" s="60" t="s">
        <v>276</v>
      </c>
      <c r="H291" s="61">
        <v>1</v>
      </c>
      <c r="I291" s="62"/>
      <c r="J291" s="61">
        <f>ROUND(I291*H291,2)</f>
        <v>0</v>
      </c>
      <c r="K291" s="59" t="s">
        <v>18</v>
      </c>
      <c r="L291" s="203"/>
      <c r="M291" s="255" t="s">
        <v>18</v>
      </c>
      <c r="N291" s="275" t="s">
        <v>38</v>
      </c>
      <c r="O291" s="276"/>
      <c r="P291" s="277">
        <f>O291*H291</f>
        <v>0</v>
      </c>
      <c r="Q291" s="277">
        <v>0</v>
      </c>
      <c r="R291" s="277">
        <f>Q291*H291</f>
        <v>0</v>
      </c>
      <c r="S291" s="277">
        <v>0</v>
      </c>
      <c r="T291" s="63">
        <f>S291*H291</f>
        <v>0</v>
      </c>
      <c r="AR291" s="258" t="s">
        <v>162</v>
      </c>
      <c r="AT291" s="258" t="s">
        <v>157</v>
      </c>
      <c r="AU291" s="258" t="s">
        <v>75</v>
      </c>
      <c r="AY291" s="200" t="s">
        <v>155</v>
      </c>
      <c r="BE291" s="259">
        <f>IF(N291="základní",J291,0)</f>
        <v>0</v>
      </c>
      <c r="BF291" s="259">
        <f>IF(N291="snížená",J291,0)</f>
        <v>0</v>
      </c>
      <c r="BG291" s="259">
        <f>IF(N291="zákl. přenesená",J291,0)</f>
        <v>0</v>
      </c>
      <c r="BH291" s="259">
        <f>IF(N291="sníž. přenesená",J291,0)</f>
        <v>0</v>
      </c>
      <c r="BI291" s="259">
        <f>IF(N291="nulová",J291,0)</f>
        <v>0</v>
      </c>
      <c r="BJ291" s="200" t="s">
        <v>75</v>
      </c>
      <c r="BK291" s="259">
        <f>ROUND(I291*H291,2)</f>
        <v>0</v>
      </c>
      <c r="BL291" s="200" t="s">
        <v>162</v>
      </c>
      <c r="BM291" s="258" t="s">
        <v>1561</v>
      </c>
    </row>
    <row r="292" spans="2:65" s="204" customFormat="1" x14ac:dyDescent="0.2">
      <c r="B292" s="203"/>
      <c r="D292" s="64" t="s">
        <v>164</v>
      </c>
      <c r="F292" s="65" t="s">
        <v>2705</v>
      </c>
      <c r="I292" s="197"/>
      <c r="L292" s="203"/>
      <c r="M292" s="260"/>
      <c r="N292" s="276"/>
      <c r="O292" s="276"/>
      <c r="P292" s="276"/>
      <c r="Q292" s="276"/>
      <c r="R292" s="276"/>
      <c r="S292" s="276"/>
      <c r="T292" s="213"/>
      <c r="AT292" s="200" t="s">
        <v>164</v>
      </c>
      <c r="AU292" s="200" t="s">
        <v>75</v>
      </c>
    </row>
    <row r="293" spans="2:65" s="204" customFormat="1" ht="16.5" customHeight="1" x14ac:dyDescent="0.2">
      <c r="B293" s="203"/>
      <c r="C293" s="57" t="s">
        <v>67</v>
      </c>
      <c r="D293" s="57" t="s">
        <v>157</v>
      </c>
      <c r="E293" s="58" t="s">
        <v>2841</v>
      </c>
      <c r="F293" s="59" t="s">
        <v>2707</v>
      </c>
      <c r="G293" s="60" t="s">
        <v>276</v>
      </c>
      <c r="H293" s="61">
        <v>1</v>
      </c>
      <c r="I293" s="62"/>
      <c r="J293" s="61">
        <f>ROUND(I293*H293,2)</f>
        <v>0</v>
      </c>
      <c r="K293" s="59" t="s">
        <v>18</v>
      </c>
      <c r="L293" s="203"/>
      <c r="M293" s="255" t="s">
        <v>18</v>
      </c>
      <c r="N293" s="275" t="s">
        <v>38</v>
      </c>
      <c r="O293" s="276"/>
      <c r="P293" s="277">
        <f>O293*H293</f>
        <v>0</v>
      </c>
      <c r="Q293" s="277">
        <v>0</v>
      </c>
      <c r="R293" s="277">
        <f>Q293*H293</f>
        <v>0</v>
      </c>
      <c r="S293" s="277">
        <v>0</v>
      </c>
      <c r="T293" s="63">
        <f>S293*H293</f>
        <v>0</v>
      </c>
      <c r="AR293" s="258" t="s">
        <v>162</v>
      </c>
      <c r="AT293" s="258" t="s">
        <v>157</v>
      </c>
      <c r="AU293" s="258" t="s">
        <v>75</v>
      </c>
      <c r="AY293" s="200" t="s">
        <v>155</v>
      </c>
      <c r="BE293" s="259">
        <f>IF(N293="základní",J293,0)</f>
        <v>0</v>
      </c>
      <c r="BF293" s="259">
        <f>IF(N293="snížená",J293,0)</f>
        <v>0</v>
      </c>
      <c r="BG293" s="259">
        <f>IF(N293="zákl. přenesená",J293,0)</f>
        <v>0</v>
      </c>
      <c r="BH293" s="259">
        <f>IF(N293="sníž. přenesená",J293,0)</f>
        <v>0</v>
      </c>
      <c r="BI293" s="259">
        <f>IF(N293="nulová",J293,0)</f>
        <v>0</v>
      </c>
      <c r="BJ293" s="200" t="s">
        <v>75</v>
      </c>
      <c r="BK293" s="259">
        <f>ROUND(I293*H293,2)</f>
        <v>0</v>
      </c>
      <c r="BL293" s="200" t="s">
        <v>162</v>
      </c>
      <c r="BM293" s="258" t="s">
        <v>1575</v>
      </c>
    </row>
    <row r="294" spans="2:65" s="204" customFormat="1" x14ac:dyDescent="0.2">
      <c r="B294" s="203"/>
      <c r="D294" s="64" t="s">
        <v>164</v>
      </c>
      <c r="F294" s="65" t="s">
        <v>2707</v>
      </c>
      <c r="I294" s="197"/>
      <c r="L294" s="203"/>
      <c r="M294" s="260"/>
      <c r="N294" s="276"/>
      <c r="O294" s="276"/>
      <c r="P294" s="276"/>
      <c r="Q294" s="276"/>
      <c r="R294" s="276"/>
      <c r="S294" s="276"/>
      <c r="T294" s="213"/>
      <c r="AT294" s="200" t="s">
        <v>164</v>
      </c>
      <c r="AU294" s="200" t="s">
        <v>75</v>
      </c>
    </row>
    <row r="295" spans="2:65" s="204" customFormat="1" ht="16.5" customHeight="1" x14ac:dyDescent="0.2">
      <c r="B295" s="203"/>
      <c r="C295" s="57" t="s">
        <v>67</v>
      </c>
      <c r="D295" s="57" t="s">
        <v>157</v>
      </c>
      <c r="E295" s="58" t="s">
        <v>2842</v>
      </c>
      <c r="F295" s="59" t="s">
        <v>2709</v>
      </c>
      <c r="G295" s="60" t="s">
        <v>276</v>
      </c>
      <c r="H295" s="61">
        <v>1</v>
      </c>
      <c r="I295" s="62"/>
      <c r="J295" s="61">
        <f>ROUND(I295*H295,2)</f>
        <v>0</v>
      </c>
      <c r="K295" s="59" t="s">
        <v>18</v>
      </c>
      <c r="L295" s="203"/>
      <c r="M295" s="255" t="s">
        <v>18</v>
      </c>
      <c r="N295" s="275" t="s">
        <v>38</v>
      </c>
      <c r="O295" s="276"/>
      <c r="P295" s="277">
        <f>O295*H295</f>
        <v>0</v>
      </c>
      <c r="Q295" s="277">
        <v>0</v>
      </c>
      <c r="R295" s="277">
        <f>Q295*H295</f>
        <v>0</v>
      </c>
      <c r="S295" s="277">
        <v>0</v>
      </c>
      <c r="T295" s="63">
        <f>S295*H295</f>
        <v>0</v>
      </c>
      <c r="AR295" s="258" t="s">
        <v>162</v>
      </c>
      <c r="AT295" s="258" t="s">
        <v>157</v>
      </c>
      <c r="AU295" s="258" t="s">
        <v>75</v>
      </c>
      <c r="AY295" s="200" t="s">
        <v>155</v>
      </c>
      <c r="BE295" s="259">
        <f>IF(N295="základní",J295,0)</f>
        <v>0</v>
      </c>
      <c r="BF295" s="259">
        <f>IF(N295="snížená",J295,0)</f>
        <v>0</v>
      </c>
      <c r="BG295" s="259">
        <f>IF(N295="zákl. přenesená",J295,0)</f>
        <v>0</v>
      </c>
      <c r="BH295" s="259">
        <f>IF(N295="sníž. přenesená",J295,0)</f>
        <v>0</v>
      </c>
      <c r="BI295" s="259">
        <f>IF(N295="nulová",J295,0)</f>
        <v>0</v>
      </c>
      <c r="BJ295" s="200" t="s">
        <v>75</v>
      </c>
      <c r="BK295" s="259">
        <f>ROUND(I295*H295,2)</f>
        <v>0</v>
      </c>
      <c r="BL295" s="200" t="s">
        <v>162</v>
      </c>
      <c r="BM295" s="258" t="s">
        <v>1593</v>
      </c>
    </row>
    <row r="296" spans="2:65" s="204" customFormat="1" x14ac:dyDescent="0.2">
      <c r="B296" s="203"/>
      <c r="D296" s="64" t="s">
        <v>164</v>
      </c>
      <c r="F296" s="65" t="s">
        <v>2709</v>
      </c>
      <c r="L296" s="203"/>
      <c r="M296" s="271"/>
      <c r="N296" s="99"/>
      <c r="O296" s="99"/>
      <c r="P296" s="99"/>
      <c r="Q296" s="99"/>
      <c r="R296" s="99"/>
      <c r="S296" s="99"/>
      <c r="T296" s="272"/>
      <c r="AT296" s="200" t="s">
        <v>164</v>
      </c>
      <c r="AU296" s="200" t="s">
        <v>75</v>
      </c>
    </row>
    <row r="297" spans="2:65" s="204" customFormat="1" ht="6.95" customHeight="1" x14ac:dyDescent="0.2">
      <c r="B297" s="208"/>
      <c r="C297" s="209"/>
      <c r="D297" s="209"/>
      <c r="E297" s="209"/>
      <c r="F297" s="209"/>
      <c r="G297" s="209"/>
      <c r="H297" s="209"/>
      <c r="I297" s="209"/>
      <c r="J297" s="209"/>
      <c r="K297" s="209"/>
      <c r="L297" s="203"/>
    </row>
  </sheetData>
  <sheetProtection algorithmName="SHA-512" hashValue="4FrA79RWzdOs5PYaroRCqMFDbNzVYEoH+5/+t+yn9OtmLOb5R4XIzAKp/63scz2V3t1rDZ0DWwUHBq5gwtrqcw==" saltValue="zSHtYYxcv0dGVrOwHo+yxw==" spinCount="100000" sheet="1" objects="1" scenarios="1" selectLockedCells="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EB28-BF63-4259-91AB-30A30469199C}">
  <dimension ref="B2:BM137"/>
  <sheetViews>
    <sheetView showGridLines="0" workbookViewId="0">
      <selection activeCell="I82" sqref="I82"/>
    </sheetView>
  </sheetViews>
  <sheetFormatPr defaultRowHeight="11.25" x14ac:dyDescent="0.2"/>
  <cols>
    <col min="1" max="1" width="8.33203125" style="190" customWidth="1"/>
    <col min="2" max="2" width="1.1640625" style="190" customWidth="1"/>
    <col min="3" max="3" width="4.1640625" style="190" customWidth="1"/>
    <col min="4" max="4" width="4.33203125" style="190" customWidth="1"/>
    <col min="5" max="5" width="17.1640625" style="190" customWidth="1"/>
    <col min="6" max="6" width="50.83203125" style="190" customWidth="1"/>
    <col min="7" max="7" width="7.5" style="190" customWidth="1"/>
    <col min="8" max="8" width="14" style="190" customWidth="1"/>
    <col min="9" max="9" width="15.83203125" style="190" customWidth="1"/>
    <col min="10" max="11" width="22.33203125" style="190" customWidth="1"/>
    <col min="12" max="12" width="9.33203125" style="190"/>
    <col min="13" max="13" width="10.83203125" style="190" hidden="1" customWidth="1"/>
    <col min="14" max="14" width="9.33203125" style="190"/>
    <col min="15" max="20" width="14.1640625" style="190" hidden="1" customWidth="1"/>
    <col min="21" max="21" width="16.33203125" style="190" hidden="1" customWidth="1"/>
    <col min="22" max="22" width="12.33203125" style="190" customWidth="1"/>
    <col min="23" max="23" width="16.33203125" style="190" customWidth="1"/>
    <col min="24" max="24" width="12.33203125" style="190" customWidth="1"/>
    <col min="25" max="25" width="15" style="190" customWidth="1"/>
    <col min="26" max="26" width="11" style="190" customWidth="1"/>
    <col min="27" max="27" width="15" style="190" customWidth="1"/>
    <col min="28" max="28" width="16.33203125" style="190" customWidth="1"/>
    <col min="29" max="29" width="11" style="190" customWidth="1"/>
    <col min="30" max="30" width="15" style="190" customWidth="1"/>
    <col min="31" max="31" width="16.33203125" style="190" customWidth="1"/>
    <col min="32" max="16384" width="9.33203125" style="190"/>
  </cols>
  <sheetData>
    <row r="2" spans="2:46" ht="36.950000000000003" customHeight="1" x14ac:dyDescent="0.2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200" t="s">
        <v>95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00" t="s">
        <v>77</v>
      </c>
    </row>
    <row r="4" spans="2:46" ht="24.95" customHeight="1" x14ac:dyDescent="0.2">
      <c r="B4" s="5"/>
      <c r="D4" s="6" t="s">
        <v>97</v>
      </c>
      <c r="L4" s="5"/>
      <c r="M4" s="226" t="s">
        <v>10</v>
      </c>
      <c r="AT4" s="200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195" t="s">
        <v>15</v>
      </c>
      <c r="L6" s="5"/>
    </row>
    <row r="7" spans="2:46" ht="16.5" customHeight="1" x14ac:dyDescent="0.2">
      <c r="B7" s="5"/>
      <c r="E7" s="321" t="str">
        <f>'[1]Rekapitulace stavby'!K6</f>
        <v>ZŠ Litvínov - Hamr</v>
      </c>
      <c r="F7" s="322"/>
      <c r="G7" s="322"/>
      <c r="H7" s="322"/>
      <c r="L7" s="5"/>
    </row>
    <row r="8" spans="2:46" s="204" customFormat="1" ht="12" customHeight="1" x14ac:dyDescent="0.2">
      <c r="B8" s="203"/>
      <c r="D8" s="195" t="s">
        <v>98</v>
      </c>
      <c r="L8" s="203"/>
    </row>
    <row r="9" spans="2:46" s="204" customFormat="1" ht="16.5" customHeight="1" x14ac:dyDescent="0.2">
      <c r="B9" s="203"/>
      <c r="E9" s="298" t="s">
        <v>2843</v>
      </c>
      <c r="F9" s="320"/>
      <c r="G9" s="320"/>
      <c r="H9" s="320"/>
      <c r="L9" s="203"/>
    </row>
    <row r="10" spans="2:46" s="204" customFormat="1" x14ac:dyDescent="0.2">
      <c r="B10" s="203"/>
      <c r="L10" s="203"/>
    </row>
    <row r="11" spans="2:46" s="204" customFormat="1" ht="12" customHeight="1" x14ac:dyDescent="0.2">
      <c r="B11" s="203"/>
      <c r="D11" s="195" t="s">
        <v>17</v>
      </c>
      <c r="F11" s="189" t="s">
        <v>96</v>
      </c>
      <c r="I11" s="195" t="s">
        <v>19</v>
      </c>
      <c r="J11" s="189" t="s">
        <v>18</v>
      </c>
      <c r="L11" s="203"/>
    </row>
    <row r="12" spans="2:46" s="204" customFormat="1" ht="12" customHeight="1" x14ac:dyDescent="0.2">
      <c r="B12" s="203"/>
      <c r="D12" s="195" t="s">
        <v>20</v>
      </c>
      <c r="F12" s="189" t="s">
        <v>1941</v>
      </c>
      <c r="I12" s="195" t="s">
        <v>22</v>
      </c>
      <c r="J12" s="185" t="str">
        <f>'Rekapitulace stavby'!AN8</f>
        <v>Vyplň</v>
      </c>
      <c r="L12" s="203"/>
    </row>
    <row r="13" spans="2:46" s="204" customFormat="1" ht="10.9" customHeight="1" x14ac:dyDescent="0.2">
      <c r="B13" s="203"/>
      <c r="L13" s="203"/>
    </row>
    <row r="14" spans="2:46" s="204" customFormat="1" ht="12" customHeight="1" x14ac:dyDescent="0.2">
      <c r="B14" s="203"/>
      <c r="D14" s="195" t="s">
        <v>23</v>
      </c>
      <c r="I14" s="195" t="s">
        <v>24</v>
      </c>
      <c r="J14" s="189">
        <f>IF('Rekapitulace stavby'!AN10="","",'Rekapitulace stavby'!AN10)</f>
        <v>266027</v>
      </c>
      <c r="L14" s="203"/>
    </row>
    <row r="15" spans="2:46" s="204" customFormat="1" ht="18" customHeight="1" x14ac:dyDescent="0.2">
      <c r="B15" s="203"/>
      <c r="E15" s="189" t="str">
        <f>IF('Rekapitulace stavby'!E11="","",'Rekapitulace stavby'!E11)</f>
        <v xml:space="preserve">Město Litvínov se sídlem Městský úřad Litvínov </v>
      </c>
      <c r="I15" s="195" t="s">
        <v>25</v>
      </c>
      <c r="J15" s="189" t="str">
        <f>IF('Rekapitulace stavby'!AN11="","",'Rekapitulace stavby'!AN11)</f>
        <v>CZ00266027</v>
      </c>
      <c r="L15" s="203"/>
    </row>
    <row r="16" spans="2:46" s="204" customFormat="1" ht="6.95" customHeight="1" x14ac:dyDescent="0.2">
      <c r="B16" s="203"/>
      <c r="L16" s="203"/>
    </row>
    <row r="17" spans="2:12" s="204" customFormat="1" ht="12" customHeight="1" x14ac:dyDescent="0.2">
      <c r="B17" s="203"/>
      <c r="D17" s="195" t="s">
        <v>26</v>
      </c>
      <c r="I17" s="195" t="s">
        <v>24</v>
      </c>
      <c r="J17" s="227" t="str">
        <f>'Rekapitulace stavby'!AN13</f>
        <v>Vyplň</v>
      </c>
      <c r="L17" s="203"/>
    </row>
    <row r="18" spans="2:12" s="204" customFormat="1" ht="18" customHeight="1" x14ac:dyDescent="0.2">
      <c r="B18" s="203"/>
      <c r="E18" s="323" t="str">
        <f>'Rekapitulace stavby'!E14:AJ14</f>
        <v>Vyplň</v>
      </c>
      <c r="F18" s="324"/>
      <c r="G18" s="324"/>
      <c r="H18" s="324"/>
      <c r="I18" s="195" t="s">
        <v>25</v>
      </c>
      <c r="J18" s="227" t="str">
        <f>'Rekapitulace stavby'!AN14</f>
        <v>Vyplň</v>
      </c>
      <c r="L18" s="203"/>
    </row>
    <row r="19" spans="2:12" s="204" customFormat="1" ht="6.95" customHeight="1" x14ac:dyDescent="0.2">
      <c r="B19" s="203"/>
      <c r="L19" s="203"/>
    </row>
    <row r="20" spans="2:12" s="204" customFormat="1" ht="12" customHeight="1" x14ac:dyDescent="0.2">
      <c r="B20" s="203"/>
      <c r="D20" s="195" t="s">
        <v>27</v>
      </c>
      <c r="I20" s="195" t="s">
        <v>24</v>
      </c>
      <c r="J20" s="189" t="s">
        <v>18</v>
      </c>
      <c r="L20" s="203"/>
    </row>
    <row r="21" spans="2:12" s="204" customFormat="1" ht="18" customHeight="1" x14ac:dyDescent="0.2">
      <c r="B21" s="203"/>
      <c r="E21" s="189" t="str">
        <f>IF('Rekapitulace stavby'!E17="","",'Rekapitulace stavby'!E17)</f>
        <v>DPT projekty Ostrov</v>
      </c>
      <c r="I21" s="195" t="s">
        <v>25</v>
      </c>
      <c r="J21" s="189" t="s">
        <v>18</v>
      </c>
      <c r="L21" s="203"/>
    </row>
    <row r="22" spans="2:12" s="204" customFormat="1" ht="6.95" customHeight="1" x14ac:dyDescent="0.2">
      <c r="B22" s="203"/>
      <c r="L22" s="203"/>
    </row>
    <row r="23" spans="2:12" s="204" customFormat="1" ht="12" customHeight="1" x14ac:dyDescent="0.2">
      <c r="B23" s="203"/>
      <c r="D23" s="195" t="s">
        <v>30</v>
      </c>
      <c r="I23" s="195" t="s">
        <v>24</v>
      </c>
      <c r="J23" s="189" t="s">
        <v>18</v>
      </c>
      <c r="L23" s="203"/>
    </row>
    <row r="24" spans="2:12" s="204" customFormat="1" ht="18" customHeight="1" x14ac:dyDescent="0.2">
      <c r="B24" s="203"/>
      <c r="E24" s="189"/>
      <c r="I24" s="195" t="s">
        <v>25</v>
      </c>
      <c r="J24" s="189" t="s">
        <v>18</v>
      </c>
      <c r="L24" s="203"/>
    </row>
    <row r="25" spans="2:12" s="204" customFormat="1" ht="6.95" customHeight="1" x14ac:dyDescent="0.2">
      <c r="B25" s="203"/>
      <c r="L25" s="203"/>
    </row>
    <row r="26" spans="2:12" s="204" customFormat="1" ht="12" customHeight="1" x14ac:dyDescent="0.2">
      <c r="B26" s="203"/>
      <c r="D26" s="195" t="s">
        <v>31</v>
      </c>
      <c r="L26" s="203"/>
    </row>
    <row r="27" spans="2:12" s="229" customFormat="1" ht="16.5" customHeight="1" x14ac:dyDescent="0.2">
      <c r="B27" s="228"/>
      <c r="E27" s="291" t="s">
        <v>18</v>
      </c>
      <c r="F27" s="291"/>
      <c r="G27" s="291"/>
      <c r="H27" s="291"/>
      <c r="L27" s="228"/>
    </row>
    <row r="28" spans="2:12" s="204" customFormat="1" ht="6.95" customHeight="1" x14ac:dyDescent="0.2">
      <c r="B28" s="203"/>
      <c r="L28" s="203"/>
    </row>
    <row r="29" spans="2:12" s="204" customFormat="1" ht="6.95" customHeight="1" x14ac:dyDescent="0.2">
      <c r="B29" s="203"/>
      <c r="D29" s="53"/>
      <c r="E29" s="53"/>
      <c r="F29" s="53"/>
      <c r="G29" s="53"/>
      <c r="H29" s="53"/>
      <c r="I29" s="53"/>
      <c r="J29" s="53"/>
      <c r="K29" s="53"/>
      <c r="L29" s="203"/>
    </row>
    <row r="30" spans="2:12" s="204" customFormat="1" ht="25.35" customHeight="1" x14ac:dyDescent="0.2">
      <c r="B30" s="203"/>
      <c r="D30" s="230" t="s">
        <v>33</v>
      </c>
      <c r="J30" s="188">
        <f>ROUND(J80, 2)</f>
        <v>0</v>
      </c>
      <c r="L30" s="203"/>
    </row>
    <row r="31" spans="2:12" s="204" customFormat="1" ht="6.95" customHeight="1" x14ac:dyDescent="0.2">
      <c r="B31" s="203"/>
      <c r="D31" s="53"/>
      <c r="E31" s="53"/>
      <c r="F31" s="53"/>
      <c r="G31" s="53"/>
      <c r="H31" s="53"/>
      <c r="I31" s="53"/>
      <c r="J31" s="53"/>
      <c r="K31" s="53"/>
      <c r="L31" s="203"/>
    </row>
    <row r="32" spans="2:12" s="204" customFormat="1" ht="14.45" customHeight="1" x14ac:dyDescent="0.2">
      <c r="B32" s="203"/>
      <c r="F32" s="193" t="s">
        <v>35</v>
      </c>
      <c r="I32" s="193" t="s">
        <v>34</v>
      </c>
      <c r="J32" s="193" t="s">
        <v>36</v>
      </c>
      <c r="L32" s="203"/>
    </row>
    <row r="33" spans="2:12" s="204" customFormat="1" ht="14.45" customHeight="1" x14ac:dyDescent="0.2">
      <c r="B33" s="203"/>
      <c r="D33" s="231" t="s">
        <v>37</v>
      </c>
      <c r="E33" s="195" t="s">
        <v>38</v>
      </c>
      <c r="F33" s="232">
        <f>ROUND((SUM(BE80:BE136)),  2)</f>
        <v>0</v>
      </c>
      <c r="I33" s="233">
        <v>0.21</v>
      </c>
      <c r="J33" s="232">
        <f>ROUND(((SUM(BE80:BE136))*I33),  2)</f>
        <v>0</v>
      </c>
      <c r="L33" s="203"/>
    </row>
    <row r="34" spans="2:12" s="204" customFormat="1" ht="14.45" customHeight="1" x14ac:dyDescent="0.2">
      <c r="B34" s="203"/>
      <c r="E34" s="195" t="s">
        <v>39</v>
      </c>
      <c r="F34" s="232">
        <f>ROUND((SUM(BF80:BF136)),  2)</f>
        <v>0</v>
      </c>
      <c r="I34" s="233">
        <v>0.15</v>
      </c>
      <c r="J34" s="232">
        <f>ROUND(((SUM(BF80:BF136))*I34),  2)</f>
        <v>0</v>
      </c>
      <c r="L34" s="203"/>
    </row>
    <row r="35" spans="2:12" s="204" customFormat="1" ht="14.45" hidden="1" customHeight="1" x14ac:dyDescent="0.2">
      <c r="B35" s="203"/>
      <c r="E35" s="195" t="s">
        <v>40</v>
      </c>
      <c r="F35" s="232">
        <f>ROUND((SUM(BG80:BG136)),  2)</f>
        <v>0</v>
      </c>
      <c r="I35" s="233">
        <v>0.21</v>
      </c>
      <c r="J35" s="232">
        <f>0</f>
        <v>0</v>
      </c>
      <c r="L35" s="203"/>
    </row>
    <row r="36" spans="2:12" s="204" customFormat="1" ht="14.45" hidden="1" customHeight="1" x14ac:dyDescent="0.2">
      <c r="B36" s="203"/>
      <c r="E36" s="195" t="s">
        <v>41</v>
      </c>
      <c r="F36" s="232">
        <f>ROUND((SUM(BH80:BH136)),  2)</f>
        <v>0</v>
      </c>
      <c r="I36" s="233">
        <v>0.15</v>
      </c>
      <c r="J36" s="232">
        <f>0</f>
        <v>0</v>
      </c>
      <c r="L36" s="203"/>
    </row>
    <row r="37" spans="2:12" s="204" customFormat="1" ht="14.45" hidden="1" customHeight="1" x14ac:dyDescent="0.2">
      <c r="B37" s="203"/>
      <c r="E37" s="195" t="s">
        <v>42</v>
      </c>
      <c r="F37" s="232">
        <f>ROUND((SUM(BI80:BI136)),  2)</f>
        <v>0</v>
      </c>
      <c r="I37" s="233">
        <v>0</v>
      </c>
      <c r="J37" s="232">
        <f>0</f>
        <v>0</v>
      </c>
      <c r="L37" s="203"/>
    </row>
    <row r="38" spans="2:12" s="204" customFormat="1" ht="6.95" customHeight="1" x14ac:dyDescent="0.2">
      <c r="B38" s="203"/>
      <c r="L38" s="203"/>
    </row>
    <row r="39" spans="2:12" s="204" customFormat="1" ht="25.35" customHeight="1" x14ac:dyDescent="0.2">
      <c r="B39" s="203"/>
      <c r="C39" s="234"/>
      <c r="D39" s="235" t="s">
        <v>43</v>
      </c>
      <c r="E39" s="214"/>
      <c r="F39" s="214"/>
      <c r="G39" s="236" t="s">
        <v>44</v>
      </c>
      <c r="H39" s="237" t="s">
        <v>45</v>
      </c>
      <c r="I39" s="214"/>
      <c r="J39" s="238">
        <f>SUM(J30:J37)</f>
        <v>0</v>
      </c>
      <c r="K39" s="239"/>
      <c r="L39" s="203"/>
    </row>
    <row r="40" spans="2:12" s="204" customFormat="1" ht="14.45" customHeight="1" x14ac:dyDescent="0.2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3"/>
    </row>
    <row r="44" spans="2:12" s="204" customFormat="1" ht="6.95" customHeight="1" x14ac:dyDescent="0.2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03"/>
    </row>
    <row r="45" spans="2:12" s="204" customFormat="1" ht="24.95" customHeight="1" x14ac:dyDescent="0.2">
      <c r="B45" s="203"/>
      <c r="C45" s="6" t="s">
        <v>100</v>
      </c>
      <c r="L45" s="203"/>
    </row>
    <row r="46" spans="2:12" s="204" customFormat="1" ht="6.95" customHeight="1" x14ac:dyDescent="0.2">
      <c r="B46" s="203"/>
      <c r="L46" s="203"/>
    </row>
    <row r="47" spans="2:12" s="204" customFormat="1" ht="12" customHeight="1" x14ac:dyDescent="0.2">
      <c r="B47" s="203"/>
      <c r="C47" s="195" t="s">
        <v>15</v>
      </c>
      <c r="L47" s="203"/>
    </row>
    <row r="48" spans="2:12" s="204" customFormat="1" ht="16.5" customHeight="1" x14ac:dyDescent="0.2">
      <c r="B48" s="203"/>
      <c r="E48" s="321" t="str">
        <f>E7</f>
        <v>ZŠ Litvínov - Hamr</v>
      </c>
      <c r="F48" s="322"/>
      <c r="G48" s="322"/>
      <c r="H48" s="322"/>
      <c r="L48" s="203"/>
    </row>
    <row r="49" spans="2:47" s="204" customFormat="1" ht="12" customHeight="1" x14ac:dyDescent="0.2">
      <c r="B49" s="203"/>
      <c r="C49" s="195" t="s">
        <v>98</v>
      </c>
      <c r="L49" s="203"/>
    </row>
    <row r="50" spans="2:47" s="204" customFormat="1" ht="16.5" customHeight="1" x14ac:dyDescent="0.2">
      <c r="B50" s="203"/>
      <c r="E50" s="298" t="str">
        <f>E9</f>
        <v>07 - Vedlejší náklady</v>
      </c>
      <c r="F50" s="320"/>
      <c r="G50" s="320"/>
      <c r="H50" s="320"/>
      <c r="L50" s="203"/>
    </row>
    <row r="51" spans="2:47" s="204" customFormat="1" ht="6.95" customHeight="1" x14ac:dyDescent="0.2">
      <c r="B51" s="203"/>
      <c r="L51" s="203"/>
    </row>
    <row r="52" spans="2:47" s="204" customFormat="1" ht="12" customHeight="1" x14ac:dyDescent="0.2">
      <c r="B52" s="203"/>
      <c r="C52" s="195" t="s">
        <v>20</v>
      </c>
      <c r="F52" s="189" t="str">
        <f>F12</f>
        <v>Litvínov</v>
      </c>
      <c r="I52" s="195" t="s">
        <v>22</v>
      </c>
      <c r="J52" s="185" t="str">
        <f>IF(J12="","",J12)</f>
        <v>Vyplň</v>
      </c>
      <c r="L52" s="203"/>
    </row>
    <row r="53" spans="2:47" s="204" customFormat="1" ht="6.95" customHeight="1" x14ac:dyDescent="0.2">
      <c r="B53" s="203"/>
      <c r="L53" s="203"/>
    </row>
    <row r="54" spans="2:47" s="204" customFormat="1" ht="15.2" customHeight="1" x14ac:dyDescent="0.2">
      <c r="B54" s="203"/>
      <c r="C54" s="195" t="s">
        <v>23</v>
      </c>
      <c r="F54" s="189" t="str">
        <f>E15</f>
        <v xml:space="preserve">Město Litvínov se sídlem Městský úřad Litvínov </v>
      </c>
      <c r="I54" s="195" t="s">
        <v>27</v>
      </c>
      <c r="J54" s="192" t="str">
        <f>E21</f>
        <v>DPT projekty Ostrov</v>
      </c>
      <c r="L54" s="203"/>
    </row>
    <row r="55" spans="2:47" s="204" customFormat="1" ht="15.2" customHeight="1" x14ac:dyDescent="0.2">
      <c r="B55" s="203"/>
      <c r="C55" s="195" t="s">
        <v>26</v>
      </c>
      <c r="F55" s="189" t="str">
        <f>IF(E18="","",E18)</f>
        <v>Vyplň</v>
      </c>
      <c r="I55" s="195" t="s">
        <v>30</v>
      </c>
      <c r="J55" s="192">
        <f>E24</f>
        <v>0</v>
      </c>
      <c r="L55" s="203"/>
    </row>
    <row r="56" spans="2:47" s="204" customFormat="1" ht="10.35" customHeight="1" x14ac:dyDescent="0.2">
      <c r="B56" s="203"/>
      <c r="L56" s="203"/>
    </row>
    <row r="57" spans="2:47" s="204" customFormat="1" ht="29.25" customHeight="1" x14ac:dyDescent="0.2">
      <c r="B57" s="203"/>
      <c r="C57" s="37" t="s">
        <v>101</v>
      </c>
      <c r="D57" s="234"/>
      <c r="E57" s="234"/>
      <c r="F57" s="234"/>
      <c r="G57" s="234"/>
      <c r="H57" s="234"/>
      <c r="I57" s="234"/>
      <c r="J57" s="38" t="s">
        <v>102</v>
      </c>
      <c r="K57" s="234"/>
      <c r="L57" s="203"/>
    </row>
    <row r="58" spans="2:47" s="204" customFormat="1" ht="10.35" customHeight="1" x14ac:dyDescent="0.2">
      <c r="B58" s="203"/>
      <c r="L58" s="203"/>
    </row>
    <row r="59" spans="2:47" s="204" customFormat="1" ht="22.9" customHeight="1" x14ac:dyDescent="0.2">
      <c r="B59" s="203"/>
      <c r="C59" s="39" t="s">
        <v>65</v>
      </c>
      <c r="J59" s="188">
        <f>J80</f>
        <v>0</v>
      </c>
      <c r="L59" s="203"/>
      <c r="AU59" s="200" t="s">
        <v>103</v>
      </c>
    </row>
    <row r="60" spans="2:47" s="41" customFormat="1" ht="24.95" customHeight="1" x14ac:dyDescent="0.2">
      <c r="B60" s="40"/>
      <c r="D60" s="42" t="s">
        <v>2408</v>
      </c>
      <c r="E60" s="43"/>
      <c r="F60" s="43"/>
      <c r="G60" s="43"/>
      <c r="H60" s="43"/>
      <c r="I60" s="43"/>
      <c r="J60" s="44">
        <f>J81</f>
        <v>0</v>
      </c>
      <c r="L60" s="40"/>
    </row>
    <row r="61" spans="2:47" s="204" customFormat="1" ht="21.75" customHeight="1" x14ac:dyDescent="0.2">
      <c r="B61" s="203"/>
      <c r="L61" s="203"/>
    </row>
    <row r="62" spans="2:47" s="204" customFormat="1" ht="6.95" customHeight="1" x14ac:dyDescent="0.2"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3"/>
    </row>
    <row r="66" spans="2:63" s="204" customFormat="1" ht="6.95" customHeight="1" x14ac:dyDescent="0.2">
      <c r="B66" s="210"/>
      <c r="C66" s="211"/>
      <c r="D66" s="211"/>
      <c r="E66" s="211"/>
      <c r="F66" s="211"/>
      <c r="G66" s="211"/>
      <c r="H66" s="211"/>
      <c r="I66" s="211"/>
      <c r="J66" s="211"/>
      <c r="K66" s="211"/>
      <c r="L66" s="203"/>
    </row>
    <row r="67" spans="2:63" s="204" customFormat="1" ht="24.95" customHeight="1" x14ac:dyDescent="0.2">
      <c r="B67" s="203"/>
      <c r="C67" s="6" t="s">
        <v>140</v>
      </c>
      <c r="L67" s="203"/>
    </row>
    <row r="68" spans="2:63" s="204" customFormat="1" ht="6.95" customHeight="1" x14ac:dyDescent="0.2">
      <c r="B68" s="203"/>
      <c r="L68" s="203"/>
    </row>
    <row r="69" spans="2:63" s="204" customFormat="1" ht="12" customHeight="1" x14ac:dyDescent="0.2">
      <c r="B69" s="203"/>
      <c r="C69" s="195" t="s">
        <v>15</v>
      </c>
      <c r="L69" s="203"/>
    </row>
    <row r="70" spans="2:63" s="204" customFormat="1" ht="16.5" customHeight="1" x14ac:dyDescent="0.2">
      <c r="B70" s="203"/>
      <c r="E70" s="321" t="str">
        <f>E7</f>
        <v>ZŠ Litvínov - Hamr</v>
      </c>
      <c r="F70" s="322"/>
      <c r="G70" s="322"/>
      <c r="H70" s="322"/>
      <c r="L70" s="203"/>
    </row>
    <row r="71" spans="2:63" s="204" customFormat="1" ht="12" customHeight="1" x14ac:dyDescent="0.2">
      <c r="B71" s="203"/>
      <c r="C71" s="195" t="s">
        <v>98</v>
      </c>
      <c r="L71" s="203"/>
    </row>
    <row r="72" spans="2:63" s="204" customFormat="1" ht="16.5" customHeight="1" x14ac:dyDescent="0.2">
      <c r="B72" s="203"/>
      <c r="E72" s="298" t="str">
        <f>E9</f>
        <v>07 - Vedlejší náklady</v>
      </c>
      <c r="F72" s="320"/>
      <c r="G72" s="320"/>
      <c r="H72" s="320"/>
      <c r="L72" s="203"/>
    </row>
    <row r="73" spans="2:63" s="204" customFormat="1" ht="6.95" customHeight="1" x14ac:dyDescent="0.2">
      <c r="B73" s="203"/>
      <c r="L73" s="203"/>
    </row>
    <row r="74" spans="2:63" s="204" customFormat="1" ht="12" customHeight="1" x14ac:dyDescent="0.2">
      <c r="B74" s="203"/>
      <c r="C74" s="195" t="s">
        <v>20</v>
      </c>
      <c r="F74" s="189" t="str">
        <f>F12</f>
        <v>Litvínov</v>
      </c>
      <c r="I74" s="195" t="s">
        <v>22</v>
      </c>
      <c r="J74" s="185" t="str">
        <f>IF(J12="","",J12)</f>
        <v>Vyplň</v>
      </c>
      <c r="L74" s="203"/>
    </row>
    <row r="75" spans="2:63" s="204" customFormat="1" ht="6.95" customHeight="1" x14ac:dyDescent="0.2">
      <c r="B75" s="203"/>
      <c r="L75" s="203"/>
    </row>
    <row r="76" spans="2:63" s="204" customFormat="1" ht="15.2" customHeight="1" x14ac:dyDescent="0.2">
      <c r="B76" s="203"/>
      <c r="C76" s="195" t="s">
        <v>23</v>
      </c>
      <c r="F76" s="189" t="str">
        <f>E15</f>
        <v xml:space="preserve">Město Litvínov se sídlem Městský úřad Litvínov </v>
      </c>
      <c r="I76" s="195" t="s">
        <v>27</v>
      </c>
      <c r="J76" s="192" t="str">
        <f>E21</f>
        <v>DPT projekty Ostrov</v>
      </c>
      <c r="L76" s="203"/>
    </row>
    <row r="77" spans="2:63" s="204" customFormat="1" ht="15.2" customHeight="1" x14ac:dyDescent="0.2">
      <c r="B77" s="203"/>
      <c r="C77" s="195" t="s">
        <v>26</v>
      </c>
      <c r="F77" s="189" t="str">
        <f>IF(E18="","",E18)</f>
        <v>Vyplň</v>
      </c>
      <c r="I77" s="195" t="s">
        <v>30</v>
      </c>
      <c r="J77" s="192">
        <f>E24</f>
        <v>0</v>
      </c>
      <c r="L77" s="203"/>
    </row>
    <row r="78" spans="2:63" s="204" customFormat="1" ht="10.35" customHeight="1" x14ac:dyDescent="0.2">
      <c r="B78" s="203"/>
      <c r="L78" s="203"/>
    </row>
    <row r="79" spans="2:63" s="241" customFormat="1" ht="29.25" customHeight="1" x14ac:dyDescent="0.2">
      <c r="B79" s="240"/>
      <c r="C79" s="50" t="s">
        <v>141</v>
      </c>
      <c r="D79" s="51" t="s">
        <v>52</v>
      </c>
      <c r="E79" s="51" t="s">
        <v>48</v>
      </c>
      <c r="F79" s="51" t="s">
        <v>49</v>
      </c>
      <c r="G79" s="51" t="s">
        <v>142</v>
      </c>
      <c r="H79" s="51" t="s">
        <v>143</v>
      </c>
      <c r="I79" s="51" t="s">
        <v>144</v>
      </c>
      <c r="J79" s="51" t="s">
        <v>102</v>
      </c>
      <c r="K79" s="52" t="s">
        <v>145</v>
      </c>
      <c r="L79" s="240"/>
      <c r="M79" s="19" t="s">
        <v>18</v>
      </c>
      <c r="N79" s="20" t="s">
        <v>37</v>
      </c>
      <c r="O79" s="20" t="s">
        <v>146</v>
      </c>
      <c r="P79" s="20" t="s">
        <v>147</v>
      </c>
      <c r="Q79" s="20" t="s">
        <v>148</v>
      </c>
      <c r="R79" s="20" t="s">
        <v>149</v>
      </c>
      <c r="S79" s="20" t="s">
        <v>150</v>
      </c>
      <c r="T79" s="21" t="s">
        <v>151</v>
      </c>
    </row>
    <row r="80" spans="2:63" s="204" customFormat="1" ht="22.9" customHeight="1" x14ac:dyDescent="0.25">
      <c r="B80" s="203"/>
      <c r="C80" s="23" t="s">
        <v>152</v>
      </c>
      <c r="J80" s="242">
        <f>BK80</f>
        <v>0</v>
      </c>
      <c r="L80" s="203"/>
      <c r="M80" s="215"/>
      <c r="N80" s="53"/>
      <c r="O80" s="53"/>
      <c r="P80" s="243">
        <f>P81</f>
        <v>0</v>
      </c>
      <c r="Q80" s="53"/>
      <c r="R80" s="243">
        <f>R81</f>
        <v>0</v>
      </c>
      <c r="S80" s="53"/>
      <c r="T80" s="244">
        <f>T81</f>
        <v>0</v>
      </c>
      <c r="AT80" s="200" t="s">
        <v>66</v>
      </c>
      <c r="AU80" s="200" t="s">
        <v>103</v>
      </c>
      <c r="BK80" s="245">
        <f>BK81</f>
        <v>0</v>
      </c>
    </row>
    <row r="81" spans="2:65" s="247" customFormat="1" ht="25.9" customHeight="1" x14ac:dyDescent="0.2">
      <c r="B81" s="246"/>
      <c r="D81" s="54" t="s">
        <v>66</v>
      </c>
      <c r="E81" s="55" t="s">
        <v>2662</v>
      </c>
      <c r="F81" s="55" t="s">
        <v>2663</v>
      </c>
      <c r="J81" s="248">
        <f>BK81</f>
        <v>0</v>
      </c>
      <c r="L81" s="246"/>
      <c r="M81" s="249"/>
      <c r="N81" s="273"/>
      <c r="O81" s="273"/>
      <c r="P81" s="274">
        <f>SUM(P82:P136)</f>
        <v>0</v>
      </c>
      <c r="Q81" s="273"/>
      <c r="R81" s="274">
        <f>SUM(R82:R136)</f>
        <v>0</v>
      </c>
      <c r="S81" s="273"/>
      <c r="T81" s="251">
        <f>SUM(T82:T136)</f>
        <v>0</v>
      </c>
      <c r="AR81" s="54" t="s">
        <v>192</v>
      </c>
      <c r="AT81" s="252" t="s">
        <v>66</v>
      </c>
      <c r="AU81" s="252" t="s">
        <v>67</v>
      </c>
      <c r="AY81" s="54" t="s">
        <v>155</v>
      </c>
      <c r="BK81" s="253">
        <f>SUM(BK82:BK136)</f>
        <v>0</v>
      </c>
    </row>
    <row r="82" spans="2:65" s="204" customFormat="1" ht="16.5" customHeight="1" x14ac:dyDescent="0.2">
      <c r="B82" s="203"/>
      <c r="C82" s="57" t="s">
        <v>75</v>
      </c>
      <c r="D82" s="57" t="s">
        <v>157</v>
      </c>
      <c r="E82" s="58" t="s">
        <v>2844</v>
      </c>
      <c r="F82" s="59" t="s">
        <v>2845</v>
      </c>
      <c r="G82" s="60" t="s">
        <v>2846</v>
      </c>
      <c r="H82" s="61">
        <v>1</v>
      </c>
      <c r="I82" s="62"/>
      <c r="J82" s="61">
        <f>ROUND(I82*H82,2)</f>
        <v>0</v>
      </c>
      <c r="K82" s="59" t="s">
        <v>161</v>
      </c>
      <c r="L82" s="203"/>
      <c r="M82" s="255" t="s">
        <v>18</v>
      </c>
      <c r="N82" s="275" t="s">
        <v>38</v>
      </c>
      <c r="O82" s="276"/>
      <c r="P82" s="277">
        <f>O82*H82</f>
        <v>0</v>
      </c>
      <c r="Q82" s="277">
        <v>0</v>
      </c>
      <c r="R82" s="277">
        <f>Q82*H82</f>
        <v>0</v>
      </c>
      <c r="S82" s="277">
        <v>0</v>
      </c>
      <c r="T82" s="63">
        <f>S82*H82</f>
        <v>0</v>
      </c>
      <c r="AR82" s="258" t="s">
        <v>2847</v>
      </c>
      <c r="AT82" s="258" t="s">
        <v>157</v>
      </c>
      <c r="AU82" s="258" t="s">
        <v>75</v>
      </c>
      <c r="AY82" s="200" t="s">
        <v>155</v>
      </c>
      <c r="BE82" s="259">
        <f>IF(N82="základní",J82,0)</f>
        <v>0</v>
      </c>
      <c r="BF82" s="259">
        <f>IF(N82="snížená",J82,0)</f>
        <v>0</v>
      </c>
      <c r="BG82" s="259">
        <f>IF(N82="zákl. přenesená",J82,0)</f>
        <v>0</v>
      </c>
      <c r="BH82" s="259">
        <f>IF(N82="sníž. přenesená",J82,0)</f>
        <v>0</v>
      </c>
      <c r="BI82" s="259">
        <f>IF(N82="nulová",J82,0)</f>
        <v>0</v>
      </c>
      <c r="BJ82" s="200" t="s">
        <v>75</v>
      </c>
      <c r="BK82" s="259">
        <f>ROUND(I82*H82,2)</f>
        <v>0</v>
      </c>
      <c r="BL82" s="200" t="s">
        <v>2847</v>
      </c>
      <c r="BM82" s="258" t="s">
        <v>2848</v>
      </c>
    </row>
    <row r="83" spans="2:65" s="204" customFormat="1" x14ac:dyDescent="0.2">
      <c r="B83" s="203"/>
      <c r="D83" s="64" t="s">
        <v>164</v>
      </c>
      <c r="F83" s="65" t="s">
        <v>2845</v>
      </c>
      <c r="I83" s="197"/>
      <c r="L83" s="203"/>
      <c r="M83" s="260"/>
      <c r="N83" s="276"/>
      <c r="O83" s="276"/>
      <c r="P83" s="276"/>
      <c r="Q83" s="276"/>
      <c r="R83" s="276"/>
      <c r="S83" s="276"/>
      <c r="T83" s="213"/>
      <c r="AT83" s="200" t="s">
        <v>164</v>
      </c>
      <c r="AU83" s="200" t="s">
        <v>75</v>
      </c>
    </row>
    <row r="84" spans="2:65" s="204" customFormat="1" x14ac:dyDescent="0.2">
      <c r="B84" s="203"/>
      <c r="D84" s="66" t="s">
        <v>166</v>
      </c>
      <c r="F84" s="67" t="s">
        <v>2849</v>
      </c>
      <c r="I84" s="197"/>
      <c r="L84" s="203"/>
      <c r="M84" s="260"/>
      <c r="N84" s="276"/>
      <c r="O84" s="276"/>
      <c r="P84" s="276"/>
      <c r="Q84" s="276"/>
      <c r="R84" s="276"/>
      <c r="S84" s="276"/>
      <c r="T84" s="213"/>
      <c r="AT84" s="200" t="s">
        <v>166</v>
      </c>
      <c r="AU84" s="200" t="s">
        <v>75</v>
      </c>
    </row>
    <row r="85" spans="2:65" s="69" customFormat="1" ht="22.5" x14ac:dyDescent="0.2">
      <c r="B85" s="68"/>
      <c r="D85" s="64" t="s">
        <v>168</v>
      </c>
      <c r="E85" s="70" t="s">
        <v>18</v>
      </c>
      <c r="F85" s="71" t="s">
        <v>2850</v>
      </c>
      <c r="H85" s="70" t="s">
        <v>18</v>
      </c>
      <c r="I85" s="72"/>
      <c r="L85" s="68"/>
      <c r="M85" s="73"/>
      <c r="N85" s="278"/>
      <c r="O85" s="278"/>
      <c r="P85" s="278"/>
      <c r="Q85" s="278"/>
      <c r="R85" s="278"/>
      <c r="S85" s="278"/>
      <c r="T85" s="74"/>
      <c r="AT85" s="70" t="s">
        <v>168</v>
      </c>
      <c r="AU85" s="70" t="s">
        <v>75</v>
      </c>
      <c r="AV85" s="69" t="s">
        <v>75</v>
      </c>
      <c r="AW85" s="69" t="s">
        <v>29</v>
      </c>
      <c r="AX85" s="69" t="s">
        <v>67</v>
      </c>
      <c r="AY85" s="70" t="s">
        <v>155</v>
      </c>
    </row>
    <row r="86" spans="2:65" s="69" customFormat="1" ht="22.5" x14ac:dyDescent="0.2">
      <c r="B86" s="68"/>
      <c r="D86" s="64" t="s">
        <v>168</v>
      </c>
      <c r="E86" s="70" t="s">
        <v>18</v>
      </c>
      <c r="F86" s="71" t="s">
        <v>2851</v>
      </c>
      <c r="H86" s="70" t="s">
        <v>18</v>
      </c>
      <c r="I86" s="72"/>
      <c r="L86" s="68"/>
      <c r="M86" s="73"/>
      <c r="N86" s="278"/>
      <c r="O86" s="278"/>
      <c r="P86" s="278"/>
      <c r="Q86" s="278"/>
      <c r="R86" s="278"/>
      <c r="S86" s="278"/>
      <c r="T86" s="74"/>
      <c r="AT86" s="70" t="s">
        <v>168</v>
      </c>
      <c r="AU86" s="70" t="s">
        <v>75</v>
      </c>
      <c r="AV86" s="69" t="s">
        <v>75</v>
      </c>
      <c r="AW86" s="69" t="s">
        <v>29</v>
      </c>
      <c r="AX86" s="69" t="s">
        <v>67</v>
      </c>
      <c r="AY86" s="70" t="s">
        <v>155</v>
      </c>
    </row>
    <row r="87" spans="2:65" s="76" customFormat="1" x14ac:dyDescent="0.2">
      <c r="B87" s="75"/>
      <c r="D87" s="64" t="s">
        <v>168</v>
      </c>
      <c r="E87" s="77" t="s">
        <v>18</v>
      </c>
      <c r="F87" s="78" t="s">
        <v>2852</v>
      </c>
      <c r="H87" s="79">
        <v>1</v>
      </c>
      <c r="I87" s="80"/>
      <c r="L87" s="75"/>
      <c r="M87" s="81"/>
      <c r="N87" s="279"/>
      <c r="O87" s="279"/>
      <c r="P87" s="279"/>
      <c r="Q87" s="279"/>
      <c r="R87" s="279"/>
      <c r="S87" s="279"/>
      <c r="T87" s="82"/>
      <c r="AT87" s="77" t="s">
        <v>168</v>
      </c>
      <c r="AU87" s="77" t="s">
        <v>75</v>
      </c>
      <c r="AV87" s="76" t="s">
        <v>77</v>
      </c>
      <c r="AW87" s="76" t="s">
        <v>29</v>
      </c>
      <c r="AX87" s="76" t="s">
        <v>75</v>
      </c>
      <c r="AY87" s="77" t="s">
        <v>155</v>
      </c>
    </row>
    <row r="88" spans="2:65" s="204" customFormat="1" ht="16.5" customHeight="1" x14ac:dyDescent="0.2">
      <c r="B88" s="203"/>
      <c r="C88" s="57" t="s">
        <v>77</v>
      </c>
      <c r="D88" s="57" t="s">
        <v>157</v>
      </c>
      <c r="E88" s="58" t="s">
        <v>2853</v>
      </c>
      <c r="F88" s="59" t="s">
        <v>2854</v>
      </c>
      <c r="G88" s="60" t="s">
        <v>2846</v>
      </c>
      <c r="H88" s="61">
        <v>1</v>
      </c>
      <c r="I88" s="62"/>
      <c r="J88" s="61">
        <f>ROUND(I88*H88,2)</f>
        <v>0</v>
      </c>
      <c r="K88" s="59" t="s">
        <v>161</v>
      </c>
      <c r="L88" s="203"/>
      <c r="M88" s="255" t="s">
        <v>18</v>
      </c>
      <c r="N88" s="275" t="s">
        <v>38</v>
      </c>
      <c r="O88" s="276"/>
      <c r="P88" s="277">
        <f>O88*H88</f>
        <v>0</v>
      </c>
      <c r="Q88" s="277">
        <v>0</v>
      </c>
      <c r="R88" s="277">
        <f>Q88*H88</f>
        <v>0</v>
      </c>
      <c r="S88" s="277">
        <v>0</v>
      </c>
      <c r="T88" s="63">
        <f>S88*H88</f>
        <v>0</v>
      </c>
      <c r="AR88" s="258" t="s">
        <v>2847</v>
      </c>
      <c r="AT88" s="258" t="s">
        <v>157</v>
      </c>
      <c r="AU88" s="258" t="s">
        <v>75</v>
      </c>
      <c r="AY88" s="200" t="s">
        <v>155</v>
      </c>
      <c r="BE88" s="259">
        <f>IF(N88="základní",J88,0)</f>
        <v>0</v>
      </c>
      <c r="BF88" s="259">
        <f>IF(N88="snížená",J88,0)</f>
        <v>0</v>
      </c>
      <c r="BG88" s="259">
        <f>IF(N88="zákl. přenesená",J88,0)</f>
        <v>0</v>
      </c>
      <c r="BH88" s="259">
        <f>IF(N88="sníž. přenesená",J88,0)</f>
        <v>0</v>
      </c>
      <c r="BI88" s="259">
        <f>IF(N88="nulová",J88,0)</f>
        <v>0</v>
      </c>
      <c r="BJ88" s="200" t="s">
        <v>75</v>
      </c>
      <c r="BK88" s="259">
        <f>ROUND(I88*H88,2)</f>
        <v>0</v>
      </c>
      <c r="BL88" s="200" t="s">
        <v>2847</v>
      </c>
      <c r="BM88" s="258" t="s">
        <v>2855</v>
      </c>
    </row>
    <row r="89" spans="2:65" s="204" customFormat="1" x14ac:dyDescent="0.2">
      <c r="B89" s="203"/>
      <c r="D89" s="64" t="s">
        <v>164</v>
      </c>
      <c r="F89" s="65" t="s">
        <v>2854</v>
      </c>
      <c r="I89" s="197"/>
      <c r="L89" s="203"/>
      <c r="M89" s="260"/>
      <c r="N89" s="276"/>
      <c r="O89" s="276"/>
      <c r="P89" s="276"/>
      <c r="Q89" s="276"/>
      <c r="R89" s="276"/>
      <c r="S89" s="276"/>
      <c r="T89" s="213"/>
      <c r="AT89" s="200" t="s">
        <v>164</v>
      </c>
      <c r="AU89" s="200" t="s">
        <v>75</v>
      </c>
    </row>
    <row r="90" spans="2:65" s="204" customFormat="1" x14ac:dyDescent="0.2">
      <c r="B90" s="203"/>
      <c r="D90" s="66" t="s">
        <v>166</v>
      </c>
      <c r="F90" s="67" t="s">
        <v>2856</v>
      </c>
      <c r="I90" s="197"/>
      <c r="L90" s="203"/>
      <c r="M90" s="260"/>
      <c r="N90" s="276"/>
      <c r="O90" s="276"/>
      <c r="P90" s="276"/>
      <c r="Q90" s="276"/>
      <c r="R90" s="276"/>
      <c r="S90" s="276"/>
      <c r="T90" s="213"/>
      <c r="AT90" s="200" t="s">
        <v>166</v>
      </c>
      <c r="AU90" s="200" t="s">
        <v>75</v>
      </c>
    </row>
    <row r="91" spans="2:65" s="204" customFormat="1" ht="16.5" customHeight="1" x14ac:dyDescent="0.2">
      <c r="B91" s="203"/>
      <c r="C91" s="57" t="s">
        <v>179</v>
      </c>
      <c r="D91" s="57" t="s">
        <v>157</v>
      </c>
      <c r="E91" s="58" t="s">
        <v>2666</v>
      </c>
      <c r="F91" s="59" t="s">
        <v>2667</v>
      </c>
      <c r="G91" s="60" t="s">
        <v>2846</v>
      </c>
      <c r="H91" s="61">
        <v>1</v>
      </c>
      <c r="I91" s="62"/>
      <c r="J91" s="61">
        <f>ROUND(I91*H91,2)</f>
        <v>0</v>
      </c>
      <c r="K91" s="59" t="s">
        <v>161</v>
      </c>
      <c r="L91" s="203"/>
      <c r="M91" s="255" t="s">
        <v>18</v>
      </c>
      <c r="N91" s="275" t="s">
        <v>38</v>
      </c>
      <c r="O91" s="276"/>
      <c r="P91" s="277">
        <f>O91*H91</f>
        <v>0</v>
      </c>
      <c r="Q91" s="277">
        <v>0</v>
      </c>
      <c r="R91" s="277">
        <f>Q91*H91</f>
        <v>0</v>
      </c>
      <c r="S91" s="277">
        <v>0</v>
      </c>
      <c r="T91" s="63">
        <f>S91*H91</f>
        <v>0</v>
      </c>
      <c r="AR91" s="258" t="s">
        <v>2847</v>
      </c>
      <c r="AT91" s="258" t="s">
        <v>157</v>
      </c>
      <c r="AU91" s="258" t="s">
        <v>75</v>
      </c>
      <c r="AY91" s="200" t="s">
        <v>155</v>
      </c>
      <c r="BE91" s="259">
        <f>IF(N91="základní",J91,0)</f>
        <v>0</v>
      </c>
      <c r="BF91" s="259">
        <f>IF(N91="snížená",J91,0)</f>
        <v>0</v>
      </c>
      <c r="BG91" s="259">
        <f>IF(N91="zákl. přenesená",J91,0)</f>
        <v>0</v>
      </c>
      <c r="BH91" s="259">
        <f>IF(N91="sníž. přenesená",J91,0)</f>
        <v>0</v>
      </c>
      <c r="BI91" s="259">
        <f>IF(N91="nulová",J91,0)</f>
        <v>0</v>
      </c>
      <c r="BJ91" s="200" t="s">
        <v>75</v>
      </c>
      <c r="BK91" s="259">
        <f>ROUND(I91*H91,2)</f>
        <v>0</v>
      </c>
      <c r="BL91" s="200" t="s">
        <v>2847</v>
      </c>
      <c r="BM91" s="258" t="s">
        <v>2857</v>
      </c>
    </row>
    <row r="92" spans="2:65" s="204" customFormat="1" x14ac:dyDescent="0.2">
      <c r="B92" s="203"/>
      <c r="D92" s="64" t="s">
        <v>164</v>
      </c>
      <c r="F92" s="65" t="s">
        <v>2667</v>
      </c>
      <c r="I92" s="197"/>
      <c r="L92" s="203"/>
      <c r="M92" s="260"/>
      <c r="N92" s="276"/>
      <c r="O92" s="276"/>
      <c r="P92" s="276"/>
      <c r="Q92" s="276"/>
      <c r="R92" s="276"/>
      <c r="S92" s="276"/>
      <c r="T92" s="213"/>
      <c r="AT92" s="200" t="s">
        <v>164</v>
      </c>
      <c r="AU92" s="200" t="s">
        <v>75</v>
      </c>
    </row>
    <row r="93" spans="2:65" s="204" customFormat="1" x14ac:dyDescent="0.2">
      <c r="B93" s="203"/>
      <c r="D93" s="66" t="s">
        <v>166</v>
      </c>
      <c r="F93" s="67" t="s">
        <v>2668</v>
      </c>
      <c r="I93" s="197"/>
      <c r="L93" s="203"/>
      <c r="M93" s="260"/>
      <c r="N93" s="276"/>
      <c r="O93" s="276"/>
      <c r="P93" s="276"/>
      <c r="Q93" s="276"/>
      <c r="R93" s="276"/>
      <c r="S93" s="276"/>
      <c r="T93" s="213"/>
      <c r="AT93" s="200" t="s">
        <v>166</v>
      </c>
      <c r="AU93" s="200" t="s">
        <v>75</v>
      </c>
    </row>
    <row r="94" spans="2:65" s="69" customFormat="1" ht="22.5" x14ac:dyDescent="0.2">
      <c r="B94" s="68"/>
      <c r="D94" s="64" t="s">
        <v>168</v>
      </c>
      <c r="E94" s="70" t="s">
        <v>18</v>
      </c>
      <c r="F94" s="71" t="s">
        <v>2858</v>
      </c>
      <c r="H94" s="70" t="s">
        <v>18</v>
      </c>
      <c r="I94" s="72"/>
      <c r="L94" s="68"/>
      <c r="M94" s="73"/>
      <c r="N94" s="278"/>
      <c r="O94" s="278"/>
      <c r="P94" s="278"/>
      <c r="Q94" s="278"/>
      <c r="R94" s="278"/>
      <c r="S94" s="278"/>
      <c r="T94" s="74"/>
      <c r="AT94" s="70" t="s">
        <v>168</v>
      </c>
      <c r="AU94" s="70" t="s">
        <v>75</v>
      </c>
      <c r="AV94" s="69" t="s">
        <v>75</v>
      </c>
      <c r="AW94" s="69" t="s">
        <v>29</v>
      </c>
      <c r="AX94" s="69" t="s">
        <v>67</v>
      </c>
      <c r="AY94" s="70" t="s">
        <v>155</v>
      </c>
    </row>
    <row r="95" spans="2:65" s="69" customFormat="1" ht="22.5" x14ac:dyDescent="0.2">
      <c r="B95" s="68"/>
      <c r="D95" s="64" t="s">
        <v>168</v>
      </c>
      <c r="E95" s="70" t="s">
        <v>18</v>
      </c>
      <c r="F95" s="71" t="s">
        <v>2859</v>
      </c>
      <c r="H95" s="70" t="s">
        <v>18</v>
      </c>
      <c r="I95" s="72"/>
      <c r="L95" s="68"/>
      <c r="M95" s="73"/>
      <c r="N95" s="278"/>
      <c r="O95" s="278"/>
      <c r="P95" s="278"/>
      <c r="Q95" s="278"/>
      <c r="R95" s="278"/>
      <c r="S95" s="278"/>
      <c r="T95" s="74"/>
      <c r="AT95" s="70" t="s">
        <v>168</v>
      </c>
      <c r="AU95" s="70" t="s">
        <v>75</v>
      </c>
      <c r="AV95" s="69" t="s">
        <v>75</v>
      </c>
      <c r="AW95" s="69" t="s">
        <v>29</v>
      </c>
      <c r="AX95" s="69" t="s">
        <v>67</v>
      </c>
      <c r="AY95" s="70" t="s">
        <v>155</v>
      </c>
    </row>
    <row r="96" spans="2:65" s="76" customFormat="1" x14ac:dyDescent="0.2">
      <c r="B96" s="75"/>
      <c r="D96" s="64" t="s">
        <v>168</v>
      </c>
      <c r="E96" s="77" t="s">
        <v>18</v>
      </c>
      <c r="F96" s="78" t="s">
        <v>2852</v>
      </c>
      <c r="H96" s="79">
        <v>1</v>
      </c>
      <c r="I96" s="80"/>
      <c r="L96" s="75"/>
      <c r="M96" s="81"/>
      <c r="N96" s="279"/>
      <c r="O96" s="279"/>
      <c r="P96" s="279"/>
      <c r="Q96" s="279"/>
      <c r="R96" s="279"/>
      <c r="S96" s="279"/>
      <c r="T96" s="82"/>
      <c r="AT96" s="77" t="s">
        <v>168</v>
      </c>
      <c r="AU96" s="77" t="s">
        <v>75</v>
      </c>
      <c r="AV96" s="76" t="s">
        <v>77</v>
      </c>
      <c r="AW96" s="76" t="s">
        <v>29</v>
      </c>
      <c r="AX96" s="76" t="s">
        <v>75</v>
      </c>
      <c r="AY96" s="77" t="s">
        <v>155</v>
      </c>
    </row>
    <row r="97" spans="2:65" s="204" customFormat="1" ht="55.5" customHeight="1" x14ac:dyDescent="0.2">
      <c r="B97" s="203"/>
      <c r="C97" s="57" t="s">
        <v>162</v>
      </c>
      <c r="D97" s="57" t="s">
        <v>157</v>
      </c>
      <c r="E97" s="58" t="s">
        <v>2860</v>
      </c>
      <c r="F97" s="59" t="s">
        <v>2861</v>
      </c>
      <c r="G97" s="60" t="s">
        <v>2846</v>
      </c>
      <c r="H97" s="61">
        <v>1</v>
      </c>
      <c r="I97" s="62"/>
      <c r="J97" s="61">
        <f>ROUND(I97*H97,2)</f>
        <v>0</v>
      </c>
      <c r="K97" s="59" t="s">
        <v>161</v>
      </c>
      <c r="L97" s="203"/>
      <c r="M97" s="255" t="s">
        <v>18</v>
      </c>
      <c r="N97" s="275" t="s">
        <v>38</v>
      </c>
      <c r="O97" s="276"/>
      <c r="P97" s="277">
        <f>O97*H97</f>
        <v>0</v>
      </c>
      <c r="Q97" s="277">
        <v>0</v>
      </c>
      <c r="R97" s="277">
        <f>Q97*H97</f>
        <v>0</v>
      </c>
      <c r="S97" s="277">
        <v>0</v>
      </c>
      <c r="T97" s="63">
        <f>S97*H97</f>
        <v>0</v>
      </c>
      <c r="AR97" s="258" t="s">
        <v>2847</v>
      </c>
      <c r="AT97" s="258" t="s">
        <v>157</v>
      </c>
      <c r="AU97" s="258" t="s">
        <v>75</v>
      </c>
      <c r="AY97" s="200" t="s">
        <v>155</v>
      </c>
      <c r="BE97" s="259">
        <f>IF(N97="základní",J97,0)</f>
        <v>0</v>
      </c>
      <c r="BF97" s="259">
        <f>IF(N97="snížená",J97,0)</f>
        <v>0</v>
      </c>
      <c r="BG97" s="259">
        <f>IF(N97="zákl. přenesená",J97,0)</f>
        <v>0</v>
      </c>
      <c r="BH97" s="259">
        <f>IF(N97="sníž. přenesená",J97,0)</f>
        <v>0</v>
      </c>
      <c r="BI97" s="259">
        <f>IF(N97="nulová",J97,0)</f>
        <v>0</v>
      </c>
      <c r="BJ97" s="200" t="s">
        <v>75</v>
      </c>
      <c r="BK97" s="259">
        <f>ROUND(I97*H97,2)</f>
        <v>0</v>
      </c>
      <c r="BL97" s="200" t="s">
        <v>2847</v>
      </c>
      <c r="BM97" s="258" t="s">
        <v>2862</v>
      </c>
    </row>
    <row r="98" spans="2:65" s="204" customFormat="1" ht="29.25" x14ac:dyDescent="0.2">
      <c r="B98" s="203"/>
      <c r="D98" s="64" t="s">
        <v>164</v>
      </c>
      <c r="F98" s="65" t="s">
        <v>2861</v>
      </c>
      <c r="I98" s="197"/>
      <c r="L98" s="203"/>
      <c r="M98" s="260"/>
      <c r="N98" s="276"/>
      <c r="O98" s="276"/>
      <c r="P98" s="276"/>
      <c r="Q98" s="276"/>
      <c r="R98" s="276"/>
      <c r="S98" s="276"/>
      <c r="T98" s="213"/>
      <c r="AT98" s="200" t="s">
        <v>164</v>
      </c>
      <c r="AU98" s="200" t="s">
        <v>75</v>
      </c>
    </row>
    <row r="99" spans="2:65" s="204" customFormat="1" x14ac:dyDescent="0.2">
      <c r="B99" s="203"/>
      <c r="D99" s="66" t="s">
        <v>166</v>
      </c>
      <c r="F99" s="67" t="s">
        <v>2863</v>
      </c>
      <c r="I99" s="197"/>
      <c r="L99" s="203"/>
      <c r="M99" s="260"/>
      <c r="N99" s="276"/>
      <c r="O99" s="276"/>
      <c r="P99" s="276"/>
      <c r="Q99" s="276"/>
      <c r="R99" s="276"/>
      <c r="S99" s="276"/>
      <c r="T99" s="213"/>
      <c r="AT99" s="200" t="s">
        <v>166</v>
      </c>
      <c r="AU99" s="200" t="s">
        <v>75</v>
      </c>
    </row>
    <row r="100" spans="2:65" s="204" customFormat="1" ht="24.2" customHeight="1" x14ac:dyDescent="0.2">
      <c r="B100" s="203"/>
      <c r="C100" s="57" t="s">
        <v>192</v>
      </c>
      <c r="D100" s="57" t="s">
        <v>157</v>
      </c>
      <c r="E100" s="58" t="s">
        <v>2864</v>
      </c>
      <c r="F100" s="59" t="s">
        <v>2865</v>
      </c>
      <c r="G100" s="60" t="s">
        <v>2846</v>
      </c>
      <c r="H100" s="61">
        <v>1</v>
      </c>
      <c r="I100" s="62"/>
      <c r="J100" s="61">
        <f>ROUND(I100*H100,2)</f>
        <v>0</v>
      </c>
      <c r="K100" s="59" t="s">
        <v>18</v>
      </c>
      <c r="L100" s="203"/>
      <c r="M100" s="255" t="s">
        <v>18</v>
      </c>
      <c r="N100" s="275" t="s">
        <v>38</v>
      </c>
      <c r="O100" s="276"/>
      <c r="P100" s="277">
        <f>O100*H100</f>
        <v>0</v>
      </c>
      <c r="Q100" s="277">
        <v>0</v>
      </c>
      <c r="R100" s="277">
        <f>Q100*H100</f>
        <v>0</v>
      </c>
      <c r="S100" s="277">
        <v>0</v>
      </c>
      <c r="T100" s="63">
        <f>S100*H100</f>
        <v>0</v>
      </c>
      <c r="AR100" s="258" t="s">
        <v>2847</v>
      </c>
      <c r="AT100" s="258" t="s">
        <v>157</v>
      </c>
      <c r="AU100" s="258" t="s">
        <v>75</v>
      </c>
      <c r="AY100" s="200" t="s">
        <v>155</v>
      </c>
      <c r="BE100" s="259">
        <f>IF(N100="základní",J100,0)</f>
        <v>0</v>
      </c>
      <c r="BF100" s="259">
        <f>IF(N100="snížená",J100,0)</f>
        <v>0</v>
      </c>
      <c r="BG100" s="259">
        <f>IF(N100="zákl. přenesená",J100,0)</f>
        <v>0</v>
      </c>
      <c r="BH100" s="259">
        <f>IF(N100="sníž. přenesená",J100,0)</f>
        <v>0</v>
      </c>
      <c r="BI100" s="259">
        <f>IF(N100="nulová",J100,0)</f>
        <v>0</v>
      </c>
      <c r="BJ100" s="200" t="s">
        <v>75</v>
      </c>
      <c r="BK100" s="259">
        <f>ROUND(I100*H100,2)</f>
        <v>0</v>
      </c>
      <c r="BL100" s="200" t="s">
        <v>2847</v>
      </c>
      <c r="BM100" s="258" t="s">
        <v>2866</v>
      </c>
    </row>
    <row r="101" spans="2:65" s="204" customFormat="1" ht="19.5" x14ac:dyDescent="0.2">
      <c r="B101" s="203"/>
      <c r="D101" s="64" t="s">
        <v>164</v>
      </c>
      <c r="F101" s="65" t="s">
        <v>2865</v>
      </c>
      <c r="I101" s="197"/>
      <c r="L101" s="203"/>
      <c r="M101" s="260"/>
      <c r="N101" s="276"/>
      <c r="O101" s="276"/>
      <c r="P101" s="276"/>
      <c r="Q101" s="276"/>
      <c r="R101" s="276"/>
      <c r="S101" s="276"/>
      <c r="T101" s="213"/>
      <c r="AT101" s="200" t="s">
        <v>164</v>
      </c>
      <c r="AU101" s="200" t="s">
        <v>75</v>
      </c>
    </row>
    <row r="102" spans="2:65" s="204" customFormat="1" ht="55.5" customHeight="1" x14ac:dyDescent="0.2">
      <c r="B102" s="203"/>
      <c r="C102" s="57" t="s">
        <v>200</v>
      </c>
      <c r="D102" s="57" t="s">
        <v>157</v>
      </c>
      <c r="E102" s="58" t="s">
        <v>2867</v>
      </c>
      <c r="F102" s="59" t="s">
        <v>2868</v>
      </c>
      <c r="G102" s="60" t="s">
        <v>2846</v>
      </c>
      <c r="H102" s="61">
        <v>1</v>
      </c>
      <c r="I102" s="62"/>
      <c r="J102" s="61">
        <f>ROUND(I102*H102,2)</f>
        <v>0</v>
      </c>
      <c r="K102" s="59" t="s">
        <v>18</v>
      </c>
      <c r="L102" s="203"/>
      <c r="M102" s="255" t="s">
        <v>18</v>
      </c>
      <c r="N102" s="275" t="s">
        <v>38</v>
      </c>
      <c r="O102" s="276"/>
      <c r="P102" s="277">
        <f>O102*H102</f>
        <v>0</v>
      </c>
      <c r="Q102" s="277">
        <v>0</v>
      </c>
      <c r="R102" s="277">
        <f>Q102*H102</f>
        <v>0</v>
      </c>
      <c r="S102" s="277">
        <v>0</v>
      </c>
      <c r="T102" s="63">
        <f>S102*H102</f>
        <v>0</v>
      </c>
      <c r="AR102" s="258" t="s">
        <v>2057</v>
      </c>
      <c r="AT102" s="258" t="s">
        <v>157</v>
      </c>
      <c r="AU102" s="258" t="s">
        <v>75</v>
      </c>
      <c r="AY102" s="200" t="s">
        <v>155</v>
      </c>
      <c r="BE102" s="259">
        <f>IF(N102="základní",J102,0)</f>
        <v>0</v>
      </c>
      <c r="BF102" s="259">
        <f>IF(N102="snížená",J102,0)</f>
        <v>0</v>
      </c>
      <c r="BG102" s="259">
        <f>IF(N102="zákl. přenesená",J102,0)</f>
        <v>0</v>
      </c>
      <c r="BH102" s="259">
        <f>IF(N102="sníž. přenesená",J102,0)</f>
        <v>0</v>
      </c>
      <c r="BI102" s="259">
        <f>IF(N102="nulová",J102,0)</f>
        <v>0</v>
      </c>
      <c r="BJ102" s="200" t="s">
        <v>75</v>
      </c>
      <c r="BK102" s="259">
        <f>ROUND(I102*H102,2)</f>
        <v>0</v>
      </c>
      <c r="BL102" s="200" t="s">
        <v>2057</v>
      </c>
      <c r="BM102" s="258" t="s">
        <v>2869</v>
      </c>
    </row>
    <row r="103" spans="2:65" s="204" customFormat="1" ht="29.25" x14ac:dyDescent="0.2">
      <c r="B103" s="203"/>
      <c r="D103" s="64" t="s">
        <v>164</v>
      </c>
      <c r="F103" s="65" t="s">
        <v>2868</v>
      </c>
      <c r="I103" s="197"/>
      <c r="L103" s="203"/>
      <c r="M103" s="260"/>
      <c r="N103" s="276"/>
      <c r="O103" s="276"/>
      <c r="P103" s="276"/>
      <c r="Q103" s="276"/>
      <c r="R103" s="276"/>
      <c r="S103" s="276"/>
      <c r="T103" s="213"/>
      <c r="AT103" s="200" t="s">
        <v>164</v>
      </c>
      <c r="AU103" s="200" t="s">
        <v>75</v>
      </c>
    </row>
    <row r="104" spans="2:65" s="69" customFormat="1" x14ac:dyDescent="0.2">
      <c r="B104" s="68"/>
      <c r="D104" s="64" t="s">
        <v>168</v>
      </c>
      <c r="E104" s="70" t="s">
        <v>18</v>
      </c>
      <c r="F104" s="71" t="s">
        <v>2870</v>
      </c>
      <c r="H104" s="70" t="s">
        <v>18</v>
      </c>
      <c r="I104" s="72"/>
      <c r="L104" s="68"/>
      <c r="M104" s="73"/>
      <c r="N104" s="278"/>
      <c r="O104" s="278"/>
      <c r="P104" s="278"/>
      <c r="Q104" s="278"/>
      <c r="R104" s="278"/>
      <c r="S104" s="278"/>
      <c r="T104" s="74"/>
      <c r="AT104" s="70" t="s">
        <v>168</v>
      </c>
      <c r="AU104" s="70" t="s">
        <v>75</v>
      </c>
      <c r="AV104" s="69" t="s">
        <v>75</v>
      </c>
      <c r="AW104" s="69" t="s">
        <v>29</v>
      </c>
      <c r="AX104" s="69" t="s">
        <v>67</v>
      </c>
      <c r="AY104" s="70" t="s">
        <v>155</v>
      </c>
    </row>
    <row r="105" spans="2:65" s="76" customFormat="1" x14ac:dyDescent="0.2">
      <c r="B105" s="75"/>
      <c r="D105" s="64" t="s">
        <v>168</v>
      </c>
      <c r="E105" s="77" t="s">
        <v>18</v>
      </c>
      <c r="F105" s="78" t="s">
        <v>75</v>
      </c>
      <c r="H105" s="79">
        <v>1</v>
      </c>
      <c r="I105" s="80"/>
      <c r="L105" s="75"/>
      <c r="M105" s="81"/>
      <c r="N105" s="279"/>
      <c r="O105" s="279"/>
      <c r="P105" s="279"/>
      <c r="Q105" s="279"/>
      <c r="R105" s="279"/>
      <c r="S105" s="279"/>
      <c r="T105" s="82"/>
      <c r="AT105" s="77" t="s">
        <v>168</v>
      </c>
      <c r="AU105" s="77" t="s">
        <v>75</v>
      </c>
      <c r="AV105" s="76" t="s">
        <v>77</v>
      </c>
      <c r="AW105" s="76" t="s">
        <v>29</v>
      </c>
      <c r="AX105" s="76" t="s">
        <v>75</v>
      </c>
      <c r="AY105" s="77" t="s">
        <v>155</v>
      </c>
    </row>
    <row r="106" spans="2:65" s="69" customFormat="1" x14ac:dyDescent="0.2">
      <c r="B106" s="68"/>
      <c r="D106" s="64" t="s">
        <v>168</v>
      </c>
      <c r="E106" s="70" t="s">
        <v>18</v>
      </c>
      <c r="F106" s="71" t="s">
        <v>2871</v>
      </c>
      <c r="H106" s="70" t="s">
        <v>18</v>
      </c>
      <c r="I106" s="72"/>
      <c r="L106" s="68"/>
      <c r="M106" s="73"/>
      <c r="N106" s="278"/>
      <c r="O106" s="278"/>
      <c r="P106" s="278"/>
      <c r="Q106" s="278"/>
      <c r="R106" s="278"/>
      <c r="S106" s="278"/>
      <c r="T106" s="74"/>
      <c r="AT106" s="70" t="s">
        <v>168</v>
      </c>
      <c r="AU106" s="70" t="s">
        <v>75</v>
      </c>
      <c r="AV106" s="69" t="s">
        <v>75</v>
      </c>
      <c r="AW106" s="69" t="s">
        <v>29</v>
      </c>
      <c r="AX106" s="69" t="s">
        <v>67</v>
      </c>
      <c r="AY106" s="70" t="s">
        <v>155</v>
      </c>
    </row>
    <row r="107" spans="2:65" s="69" customFormat="1" ht="22.5" x14ac:dyDescent="0.2">
      <c r="B107" s="68"/>
      <c r="D107" s="64" t="s">
        <v>168</v>
      </c>
      <c r="E107" s="70" t="s">
        <v>18</v>
      </c>
      <c r="F107" s="71" t="s">
        <v>2872</v>
      </c>
      <c r="H107" s="70" t="s">
        <v>18</v>
      </c>
      <c r="I107" s="72"/>
      <c r="L107" s="68"/>
      <c r="M107" s="73"/>
      <c r="N107" s="278"/>
      <c r="O107" s="278"/>
      <c r="P107" s="278"/>
      <c r="Q107" s="278"/>
      <c r="R107" s="278"/>
      <c r="S107" s="278"/>
      <c r="T107" s="74"/>
      <c r="AT107" s="70" t="s">
        <v>168</v>
      </c>
      <c r="AU107" s="70" t="s">
        <v>75</v>
      </c>
      <c r="AV107" s="69" t="s">
        <v>75</v>
      </c>
      <c r="AW107" s="69" t="s">
        <v>29</v>
      </c>
      <c r="AX107" s="69" t="s">
        <v>67</v>
      </c>
      <c r="AY107" s="70" t="s">
        <v>155</v>
      </c>
    </row>
    <row r="108" spans="2:65" s="69" customFormat="1" ht="22.5" x14ac:dyDescent="0.2">
      <c r="B108" s="68"/>
      <c r="D108" s="64" t="s">
        <v>168</v>
      </c>
      <c r="E108" s="70" t="s">
        <v>18</v>
      </c>
      <c r="F108" s="71" t="s">
        <v>2873</v>
      </c>
      <c r="H108" s="70" t="s">
        <v>18</v>
      </c>
      <c r="I108" s="72"/>
      <c r="L108" s="68"/>
      <c r="M108" s="73"/>
      <c r="N108" s="278"/>
      <c r="O108" s="278"/>
      <c r="P108" s="278"/>
      <c r="Q108" s="278"/>
      <c r="R108" s="278"/>
      <c r="S108" s="278"/>
      <c r="T108" s="74"/>
      <c r="AT108" s="70" t="s">
        <v>168</v>
      </c>
      <c r="AU108" s="70" t="s">
        <v>75</v>
      </c>
      <c r="AV108" s="69" t="s">
        <v>75</v>
      </c>
      <c r="AW108" s="69" t="s">
        <v>29</v>
      </c>
      <c r="AX108" s="69" t="s">
        <v>67</v>
      </c>
      <c r="AY108" s="70" t="s">
        <v>155</v>
      </c>
    </row>
    <row r="109" spans="2:65" s="69" customFormat="1" x14ac:dyDescent="0.2">
      <c r="B109" s="68"/>
      <c r="D109" s="64" t="s">
        <v>168</v>
      </c>
      <c r="E109" s="70" t="s">
        <v>18</v>
      </c>
      <c r="F109" s="71" t="s">
        <v>2874</v>
      </c>
      <c r="H109" s="70" t="s">
        <v>18</v>
      </c>
      <c r="I109" s="72"/>
      <c r="L109" s="68"/>
      <c r="M109" s="73"/>
      <c r="N109" s="278"/>
      <c r="O109" s="278"/>
      <c r="P109" s="278"/>
      <c r="Q109" s="278"/>
      <c r="R109" s="278"/>
      <c r="S109" s="278"/>
      <c r="T109" s="74"/>
      <c r="AT109" s="70" t="s">
        <v>168</v>
      </c>
      <c r="AU109" s="70" t="s">
        <v>75</v>
      </c>
      <c r="AV109" s="69" t="s">
        <v>75</v>
      </c>
      <c r="AW109" s="69" t="s">
        <v>29</v>
      </c>
      <c r="AX109" s="69" t="s">
        <v>67</v>
      </c>
      <c r="AY109" s="70" t="s">
        <v>155</v>
      </c>
    </row>
    <row r="110" spans="2:65" s="204" customFormat="1" ht="16.5" customHeight="1" x14ac:dyDescent="0.2">
      <c r="B110" s="203"/>
      <c r="C110" s="57" t="s">
        <v>206</v>
      </c>
      <c r="D110" s="57" t="s">
        <v>157</v>
      </c>
      <c r="E110" s="58" t="s">
        <v>2875</v>
      </c>
      <c r="F110" s="59" t="s">
        <v>2876</v>
      </c>
      <c r="G110" s="60" t="s">
        <v>2846</v>
      </c>
      <c r="H110" s="61">
        <v>1</v>
      </c>
      <c r="I110" s="62"/>
      <c r="J110" s="61">
        <f>ROUND(I110*H110,2)</f>
        <v>0</v>
      </c>
      <c r="K110" s="59" t="s">
        <v>161</v>
      </c>
      <c r="L110" s="203"/>
      <c r="M110" s="255" t="s">
        <v>18</v>
      </c>
      <c r="N110" s="275" t="s">
        <v>38</v>
      </c>
      <c r="O110" s="276"/>
      <c r="P110" s="277">
        <f>O110*H110</f>
        <v>0</v>
      </c>
      <c r="Q110" s="277">
        <v>0</v>
      </c>
      <c r="R110" s="277">
        <f>Q110*H110</f>
        <v>0</v>
      </c>
      <c r="S110" s="277">
        <v>0</v>
      </c>
      <c r="T110" s="63">
        <f>S110*H110</f>
        <v>0</v>
      </c>
      <c r="AR110" s="258" t="s">
        <v>2847</v>
      </c>
      <c r="AT110" s="258" t="s">
        <v>157</v>
      </c>
      <c r="AU110" s="258" t="s">
        <v>75</v>
      </c>
      <c r="AY110" s="200" t="s">
        <v>155</v>
      </c>
      <c r="BE110" s="259">
        <f>IF(N110="základní",J110,0)</f>
        <v>0</v>
      </c>
      <c r="BF110" s="259">
        <f>IF(N110="snížená",J110,0)</f>
        <v>0</v>
      </c>
      <c r="BG110" s="259">
        <f>IF(N110="zákl. přenesená",J110,0)</f>
        <v>0</v>
      </c>
      <c r="BH110" s="259">
        <f>IF(N110="sníž. přenesená",J110,0)</f>
        <v>0</v>
      </c>
      <c r="BI110" s="259">
        <f>IF(N110="nulová",J110,0)</f>
        <v>0</v>
      </c>
      <c r="BJ110" s="200" t="s">
        <v>75</v>
      </c>
      <c r="BK110" s="259">
        <f>ROUND(I110*H110,2)</f>
        <v>0</v>
      </c>
      <c r="BL110" s="200" t="s">
        <v>2847</v>
      </c>
      <c r="BM110" s="258" t="s">
        <v>2877</v>
      </c>
    </row>
    <row r="111" spans="2:65" s="204" customFormat="1" x14ac:dyDescent="0.2">
      <c r="B111" s="203"/>
      <c r="D111" s="64" t="s">
        <v>164</v>
      </c>
      <c r="F111" s="65" t="s">
        <v>2876</v>
      </c>
      <c r="I111" s="197"/>
      <c r="L111" s="203"/>
      <c r="M111" s="260"/>
      <c r="N111" s="276"/>
      <c r="O111" s="276"/>
      <c r="P111" s="276"/>
      <c r="Q111" s="276"/>
      <c r="R111" s="276"/>
      <c r="S111" s="276"/>
      <c r="T111" s="213"/>
      <c r="AT111" s="200" t="s">
        <v>164</v>
      </c>
      <c r="AU111" s="200" t="s">
        <v>75</v>
      </c>
    </row>
    <row r="112" spans="2:65" s="204" customFormat="1" x14ac:dyDescent="0.2">
      <c r="B112" s="203"/>
      <c r="D112" s="66" t="s">
        <v>166</v>
      </c>
      <c r="F112" s="67" t="s">
        <v>2878</v>
      </c>
      <c r="I112" s="197"/>
      <c r="L112" s="203"/>
      <c r="M112" s="260"/>
      <c r="N112" s="276"/>
      <c r="O112" s="276"/>
      <c r="P112" s="276"/>
      <c r="Q112" s="276"/>
      <c r="R112" s="276"/>
      <c r="S112" s="276"/>
      <c r="T112" s="213"/>
      <c r="AT112" s="200" t="s">
        <v>166</v>
      </c>
      <c r="AU112" s="200" t="s">
        <v>75</v>
      </c>
    </row>
    <row r="113" spans="2:65" s="204" customFormat="1" ht="33" customHeight="1" x14ac:dyDescent="0.2">
      <c r="B113" s="203"/>
      <c r="C113" s="57" t="s">
        <v>215</v>
      </c>
      <c r="D113" s="57" t="s">
        <v>157</v>
      </c>
      <c r="E113" s="58" t="s">
        <v>2879</v>
      </c>
      <c r="F113" s="59" t="s">
        <v>2880</v>
      </c>
      <c r="G113" s="60" t="s">
        <v>2846</v>
      </c>
      <c r="H113" s="61">
        <v>1</v>
      </c>
      <c r="I113" s="62"/>
      <c r="J113" s="61">
        <f>ROUND(I113*H113,2)</f>
        <v>0</v>
      </c>
      <c r="K113" s="59" t="s">
        <v>18</v>
      </c>
      <c r="L113" s="203"/>
      <c r="M113" s="255" t="s">
        <v>18</v>
      </c>
      <c r="N113" s="275" t="s">
        <v>38</v>
      </c>
      <c r="O113" s="276"/>
      <c r="P113" s="277">
        <f>O113*H113</f>
        <v>0</v>
      </c>
      <c r="Q113" s="277">
        <v>0</v>
      </c>
      <c r="R113" s="277">
        <f>Q113*H113</f>
        <v>0</v>
      </c>
      <c r="S113" s="277">
        <v>0</v>
      </c>
      <c r="T113" s="63">
        <f>S113*H113</f>
        <v>0</v>
      </c>
      <c r="AR113" s="258" t="s">
        <v>2847</v>
      </c>
      <c r="AT113" s="258" t="s">
        <v>157</v>
      </c>
      <c r="AU113" s="258" t="s">
        <v>75</v>
      </c>
      <c r="AY113" s="200" t="s">
        <v>155</v>
      </c>
      <c r="BE113" s="259">
        <f>IF(N113="základní",J113,0)</f>
        <v>0</v>
      </c>
      <c r="BF113" s="259">
        <f>IF(N113="snížená",J113,0)</f>
        <v>0</v>
      </c>
      <c r="BG113" s="259">
        <f>IF(N113="zákl. přenesená",J113,0)</f>
        <v>0</v>
      </c>
      <c r="BH113" s="259">
        <f>IF(N113="sníž. přenesená",J113,0)</f>
        <v>0</v>
      </c>
      <c r="BI113" s="259">
        <f>IF(N113="nulová",J113,0)</f>
        <v>0</v>
      </c>
      <c r="BJ113" s="200" t="s">
        <v>75</v>
      </c>
      <c r="BK113" s="259">
        <f>ROUND(I113*H113,2)</f>
        <v>0</v>
      </c>
      <c r="BL113" s="200" t="s">
        <v>2847</v>
      </c>
      <c r="BM113" s="258" t="s">
        <v>2881</v>
      </c>
    </row>
    <row r="114" spans="2:65" s="204" customFormat="1" ht="19.5" x14ac:dyDescent="0.2">
      <c r="B114" s="203"/>
      <c r="D114" s="64" t="s">
        <v>164</v>
      </c>
      <c r="F114" s="65" t="s">
        <v>2882</v>
      </c>
      <c r="I114" s="197"/>
      <c r="L114" s="203"/>
      <c r="M114" s="260"/>
      <c r="N114" s="276"/>
      <c r="O114" s="276"/>
      <c r="P114" s="276"/>
      <c r="Q114" s="276"/>
      <c r="R114" s="276"/>
      <c r="S114" s="276"/>
      <c r="T114" s="213"/>
      <c r="AT114" s="200" t="s">
        <v>164</v>
      </c>
      <c r="AU114" s="200" t="s">
        <v>75</v>
      </c>
    </row>
    <row r="115" spans="2:65" s="204" customFormat="1" ht="24.2" customHeight="1" x14ac:dyDescent="0.2">
      <c r="B115" s="203"/>
      <c r="C115" s="57" t="s">
        <v>224</v>
      </c>
      <c r="D115" s="57" t="s">
        <v>157</v>
      </c>
      <c r="E115" s="58" t="s">
        <v>2883</v>
      </c>
      <c r="F115" s="59" t="s">
        <v>2884</v>
      </c>
      <c r="G115" s="60" t="s">
        <v>2846</v>
      </c>
      <c r="H115" s="61">
        <v>1</v>
      </c>
      <c r="I115" s="62"/>
      <c r="J115" s="61">
        <f>ROUND(I115*H115,2)</f>
        <v>0</v>
      </c>
      <c r="K115" s="59" t="s">
        <v>18</v>
      </c>
      <c r="L115" s="203"/>
      <c r="M115" s="255" t="s">
        <v>18</v>
      </c>
      <c r="N115" s="275" t="s">
        <v>38</v>
      </c>
      <c r="O115" s="276"/>
      <c r="P115" s="277">
        <f>O115*H115</f>
        <v>0</v>
      </c>
      <c r="Q115" s="277">
        <v>0</v>
      </c>
      <c r="R115" s="277">
        <f>Q115*H115</f>
        <v>0</v>
      </c>
      <c r="S115" s="277">
        <v>0</v>
      </c>
      <c r="T115" s="63">
        <f>S115*H115</f>
        <v>0</v>
      </c>
      <c r="AR115" s="258" t="s">
        <v>2847</v>
      </c>
      <c r="AT115" s="258" t="s">
        <v>157</v>
      </c>
      <c r="AU115" s="258" t="s">
        <v>75</v>
      </c>
      <c r="AY115" s="200" t="s">
        <v>155</v>
      </c>
      <c r="BE115" s="259">
        <f>IF(N115="základní",J115,0)</f>
        <v>0</v>
      </c>
      <c r="BF115" s="259">
        <f>IF(N115="snížená",J115,0)</f>
        <v>0</v>
      </c>
      <c r="BG115" s="259">
        <f>IF(N115="zákl. přenesená",J115,0)</f>
        <v>0</v>
      </c>
      <c r="BH115" s="259">
        <f>IF(N115="sníž. přenesená",J115,0)</f>
        <v>0</v>
      </c>
      <c r="BI115" s="259">
        <f>IF(N115="nulová",J115,0)</f>
        <v>0</v>
      </c>
      <c r="BJ115" s="200" t="s">
        <v>75</v>
      </c>
      <c r="BK115" s="259">
        <f>ROUND(I115*H115,2)</f>
        <v>0</v>
      </c>
      <c r="BL115" s="200" t="s">
        <v>2847</v>
      </c>
      <c r="BM115" s="258" t="s">
        <v>2885</v>
      </c>
    </row>
    <row r="116" spans="2:65" s="204" customFormat="1" x14ac:dyDescent="0.2">
      <c r="B116" s="203"/>
      <c r="D116" s="64" t="s">
        <v>164</v>
      </c>
      <c r="F116" s="65" t="s">
        <v>2886</v>
      </c>
      <c r="I116" s="197"/>
      <c r="L116" s="203"/>
      <c r="M116" s="260"/>
      <c r="N116" s="276"/>
      <c r="O116" s="276"/>
      <c r="P116" s="276"/>
      <c r="Q116" s="276"/>
      <c r="R116" s="276"/>
      <c r="S116" s="276"/>
      <c r="T116" s="213"/>
      <c r="AT116" s="200" t="s">
        <v>164</v>
      </c>
      <c r="AU116" s="200" t="s">
        <v>75</v>
      </c>
    </row>
    <row r="117" spans="2:65" s="204" customFormat="1" ht="16.5" customHeight="1" x14ac:dyDescent="0.2">
      <c r="B117" s="203"/>
      <c r="C117" s="57" t="s">
        <v>231</v>
      </c>
      <c r="D117" s="57" t="s">
        <v>157</v>
      </c>
      <c r="E117" s="58" t="s">
        <v>2887</v>
      </c>
      <c r="F117" s="59" t="s">
        <v>2888</v>
      </c>
      <c r="G117" s="60" t="s">
        <v>2846</v>
      </c>
      <c r="H117" s="61">
        <v>1</v>
      </c>
      <c r="I117" s="62"/>
      <c r="J117" s="61">
        <f>ROUND(I117*H117,2)</f>
        <v>0</v>
      </c>
      <c r="K117" s="59" t="s">
        <v>18</v>
      </c>
      <c r="L117" s="203"/>
      <c r="M117" s="255" t="s">
        <v>18</v>
      </c>
      <c r="N117" s="275" t="s">
        <v>38</v>
      </c>
      <c r="O117" s="276"/>
      <c r="P117" s="277">
        <f>O117*H117</f>
        <v>0</v>
      </c>
      <c r="Q117" s="277">
        <v>0</v>
      </c>
      <c r="R117" s="277">
        <f>Q117*H117</f>
        <v>0</v>
      </c>
      <c r="S117" s="277">
        <v>0</v>
      </c>
      <c r="T117" s="63">
        <f>S117*H117</f>
        <v>0</v>
      </c>
      <c r="AR117" s="258" t="s">
        <v>2847</v>
      </c>
      <c r="AT117" s="258" t="s">
        <v>157</v>
      </c>
      <c r="AU117" s="258" t="s">
        <v>75</v>
      </c>
      <c r="AY117" s="200" t="s">
        <v>155</v>
      </c>
      <c r="BE117" s="259">
        <f>IF(N117="základní",J117,0)</f>
        <v>0</v>
      </c>
      <c r="BF117" s="259">
        <f>IF(N117="snížená",J117,0)</f>
        <v>0</v>
      </c>
      <c r="BG117" s="259">
        <f>IF(N117="zákl. přenesená",J117,0)</f>
        <v>0</v>
      </c>
      <c r="BH117" s="259">
        <f>IF(N117="sníž. přenesená",J117,0)</f>
        <v>0</v>
      </c>
      <c r="BI117" s="259">
        <f>IF(N117="nulová",J117,0)</f>
        <v>0</v>
      </c>
      <c r="BJ117" s="200" t="s">
        <v>75</v>
      </c>
      <c r="BK117" s="259">
        <f>ROUND(I117*H117,2)</f>
        <v>0</v>
      </c>
      <c r="BL117" s="200" t="s">
        <v>2847</v>
      </c>
      <c r="BM117" s="258" t="s">
        <v>2889</v>
      </c>
    </row>
    <row r="118" spans="2:65" s="204" customFormat="1" x14ac:dyDescent="0.2">
      <c r="B118" s="203"/>
      <c r="D118" s="64" t="s">
        <v>164</v>
      </c>
      <c r="F118" s="65" t="s">
        <v>2888</v>
      </c>
      <c r="I118" s="197"/>
      <c r="L118" s="203"/>
      <c r="M118" s="260"/>
      <c r="N118" s="276"/>
      <c r="O118" s="276"/>
      <c r="P118" s="276"/>
      <c r="Q118" s="276"/>
      <c r="R118" s="276"/>
      <c r="S118" s="276"/>
      <c r="T118" s="213"/>
      <c r="AT118" s="200" t="s">
        <v>164</v>
      </c>
      <c r="AU118" s="200" t="s">
        <v>75</v>
      </c>
    </row>
    <row r="119" spans="2:65" s="204" customFormat="1" ht="24.2" customHeight="1" x14ac:dyDescent="0.2">
      <c r="B119" s="203"/>
      <c r="C119" s="57" t="s">
        <v>239</v>
      </c>
      <c r="D119" s="57" t="s">
        <v>157</v>
      </c>
      <c r="E119" s="58" t="s">
        <v>2890</v>
      </c>
      <c r="F119" s="59" t="s">
        <v>2891</v>
      </c>
      <c r="G119" s="60" t="s">
        <v>2846</v>
      </c>
      <c r="H119" s="61">
        <v>1</v>
      </c>
      <c r="I119" s="62"/>
      <c r="J119" s="61">
        <f>ROUND(I119*H119,2)</f>
        <v>0</v>
      </c>
      <c r="K119" s="59" t="s">
        <v>18</v>
      </c>
      <c r="L119" s="203"/>
      <c r="M119" s="255" t="s">
        <v>18</v>
      </c>
      <c r="N119" s="275" t="s">
        <v>38</v>
      </c>
      <c r="O119" s="276"/>
      <c r="P119" s="277">
        <f>O119*H119</f>
        <v>0</v>
      </c>
      <c r="Q119" s="277">
        <v>0</v>
      </c>
      <c r="R119" s="277">
        <f>Q119*H119</f>
        <v>0</v>
      </c>
      <c r="S119" s="277">
        <v>0</v>
      </c>
      <c r="T119" s="63">
        <f>S119*H119</f>
        <v>0</v>
      </c>
      <c r="AR119" s="258" t="s">
        <v>2847</v>
      </c>
      <c r="AT119" s="258" t="s">
        <v>157</v>
      </c>
      <c r="AU119" s="258" t="s">
        <v>75</v>
      </c>
      <c r="AY119" s="200" t="s">
        <v>155</v>
      </c>
      <c r="BE119" s="259">
        <f>IF(N119="základní",J119,0)</f>
        <v>0</v>
      </c>
      <c r="BF119" s="259">
        <f>IF(N119="snížená",J119,0)</f>
        <v>0</v>
      </c>
      <c r="BG119" s="259">
        <f>IF(N119="zákl. přenesená",J119,0)</f>
        <v>0</v>
      </c>
      <c r="BH119" s="259">
        <f>IF(N119="sníž. přenesená",J119,0)</f>
        <v>0</v>
      </c>
      <c r="BI119" s="259">
        <f>IF(N119="nulová",J119,0)</f>
        <v>0</v>
      </c>
      <c r="BJ119" s="200" t="s">
        <v>75</v>
      </c>
      <c r="BK119" s="259">
        <f>ROUND(I119*H119,2)</f>
        <v>0</v>
      </c>
      <c r="BL119" s="200" t="s">
        <v>2847</v>
      </c>
      <c r="BM119" s="258" t="s">
        <v>2892</v>
      </c>
    </row>
    <row r="120" spans="2:65" s="204" customFormat="1" x14ac:dyDescent="0.2">
      <c r="B120" s="203"/>
      <c r="D120" s="64" t="s">
        <v>164</v>
      </c>
      <c r="F120" s="65" t="s">
        <v>2888</v>
      </c>
      <c r="I120" s="197"/>
      <c r="L120" s="203"/>
      <c r="M120" s="260"/>
      <c r="N120" s="276"/>
      <c r="O120" s="276"/>
      <c r="P120" s="276"/>
      <c r="Q120" s="276"/>
      <c r="R120" s="276"/>
      <c r="S120" s="276"/>
      <c r="T120" s="213"/>
      <c r="AT120" s="200" t="s">
        <v>164</v>
      </c>
      <c r="AU120" s="200" t="s">
        <v>75</v>
      </c>
    </row>
    <row r="121" spans="2:65" s="204" customFormat="1" ht="16.5" customHeight="1" x14ac:dyDescent="0.2">
      <c r="B121" s="203"/>
      <c r="C121" s="57" t="s">
        <v>245</v>
      </c>
      <c r="D121" s="57" t="s">
        <v>157</v>
      </c>
      <c r="E121" s="58" t="s">
        <v>2893</v>
      </c>
      <c r="F121" s="59" t="s">
        <v>2894</v>
      </c>
      <c r="G121" s="60" t="s">
        <v>2846</v>
      </c>
      <c r="H121" s="61">
        <v>1</v>
      </c>
      <c r="I121" s="62"/>
      <c r="J121" s="61">
        <f>ROUND(I121*H121,2)</f>
        <v>0</v>
      </c>
      <c r="K121" s="59" t="s">
        <v>18</v>
      </c>
      <c r="L121" s="203"/>
      <c r="M121" s="255" t="s">
        <v>18</v>
      </c>
      <c r="N121" s="275" t="s">
        <v>38</v>
      </c>
      <c r="O121" s="276"/>
      <c r="P121" s="277">
        <f>O121*H121</f>
        <v>0</v>
      </c>
      <c r="Q121" s="277">
        <v>0</v>
      </c>
      <c r="R121" s="277">
        <f>Q121*H121</f>
        <v>0</v>
      </c>
      <c r="S121" s="277">
        <v>0</v>
      </c>
      <c r="T121" s="63">
        <f>S121*H121</f>
        <v>0</v>
      </c>
      <c r="AR121" s="258" t="s">
        <v>2847</v>
      </c>
      <c r="AT121" s="258" t="s">
        <v>157</v>
      </c>
      <c r="AU121" s="258" t="s">
        <v>75</v>
      </c>
      <c r="AY121" s="200" t="s">
        <v>155</v>
      </c>
      <c r="BE121" s="259">
        <f>IF(N121="základní",J121,0)</f>
        <v>0</v>
      </c>
      <c r="BF121" s="259">
        <f>IF(N121="snížená",J121,0)</f>
        <v>0</v>
      </c>
      <c r="BG121" s="259">
        <f>IF(N121="zákl. přenesená",J121,0)</f>
        <v>0</v>
      </c>
      <c r="BH121" s="259">
        <f>IF(N121="sníž. přenesená",J121,0)</f>
        <v>0</v>
      </c>
      <c r="BI121" s="259">
        <f>IF(N121="nulová",J121,0)</f>
        <v>0</v>
      </c>
      <c r="BJ121" s="200" t="s">
        <v>75</v>
      </c>
      <c r="BK121" s="259">
        <f>ROUND(I121*H121,2)</f>
        <v>0</v>
      </c>
      <c r="BL121" s="200" t="s">
        <v>2847</v>
      </c>
      <c r="BM121" s="258" t="s">
        <v>2895</v>
      </c>
    </row>
    <row r="122" spans="2:65" s="204" customFormat="1" x14ac:dyDescent="0.2">
      <c r="B122" s="203"/>
      <c r="D122" s="64" t="s">
        <v>164</v>
      </c>
      <c r="F122" s="65" t="s">
        <v>2888</v>
      </c>
      <c r="I122" s="197"/>
      <c r="L122" s="203"/>
      <c r="M122" s="260"/>
      <c r="N122" s="276"/>
      <c r="O122" s="276"/>
      <c r="P122" s="276"/>
      <c r="Q122" s="276"/>
      <c r="R122" s="276"/>
      <c r="S122" s="276"/>
      <c r="T122" s="213"/>
      <c r="AT122" s="200" t="s">
        <v>164</v>
      </c>
      <c r="AU122" s="200" t="s">
        <v>75</v>
      </c>
    </row>
    <row r="123" spans="2:65" s="204" customFormat="1" ht="24.2" customHeight="1" x14ac:dyDescent="0.2">
      <c r="B123" s="203"/>
      <c r="C123" s="57" t="s">
        <v>254</v>
      </c>
      <c r="D123" s="57" t="s">
        <v>157</v>
      </c>
      <c r="E123" s="58" t="s">
        <v>2896</v>
      </c>
      <c r="F123" s="59" t="s">
        <v>2897</v>
      </c>
      <c r="G123" s="60" t="s">
        <v>2846</v>
      </c>
      <c r="H123" s="61">
        <v>1</v>
      </c>
      <c r="I123" s="62"/>
      <c r="J123" s="61">
        <f>ROUND(I123*H123,2)</f>
        <v>0</v>
      </c>
      <c r="K123" s="59" t="s">
        <v>18</v>
      </c>
      <c r="L123" s="203"/>
      <c r="M123" s="255" t="s">
        <v>18</v>
      </c>
      <c r="N123" s="275" t="s">
        <v>38</v>
      </c>
      <c r="O123" s="276"/>
      <c r="P123" s="277">
        <f>O123*H123</f>
        <v>0</v>
      </c>
      <c r="Q123" s="277">
        <v>0</v>
      </c>
      <c r="R123" s="277">
        <f>Q123*H123</f>
        <v>0</v>
      </c>
      <c r="S123" s="277">
        <v>0</v>
      </c>
      <c r="T123" s="63">
        <f>S123*H123</f>
        <v>0</v>
      </c>
      <c r="AR123" s="258" t="s">
        <v>2847</v>
      </c>
      <c r="AT123" s="258" t="s">
        <v>157</v>
      </c>
      <c r="AU123" s="258" t="s">
        <v>75</v>
      </c>
      <c r="AY123" s="200" t="s">
        <v>155</v>
      </c>
      <c r="BE123" s="259">
        <f>IF(N123="základní",J123,0)</f>
        <v>0</v>
      </c>
      <c r="BF123" s="259">
        <f>IF(N123="snížená",J123,0)</f>
        <v>0</v>
      </c>
      <c r="BG123" s="259">
        <f>IF(N123="zákl. přenesená",J123,0)</f>
        <v>0</v>
      </c>
      <c r="BH123" s="259">
        <f>IF(N123="sníž. přenesená",J123,0)</f>
        <v>0</v>
      </c>
      <c r="BI123" s="259">
        <f>IF(N123="nulová",J123,0)</f>
        <v>0</v>
      </c>
      <c r="BJ123" s="200" t="s">
        <v>75</v>
      </c>
      <c r="BK123" s="259">
        <f>ROUND(I123*H123,2)</f>
        <v>0</v>
      </c>
      <c r="BL123" s="200" t="s">
        <v>2847</v>
      </c>
      <c r="BM123" s="258" t="s">
        <v>2898</v>
      </c>
    </row>
    <row r="124" spans="2:65" s="204" customFormat="1" x14ac:dyDescent="0.2">
      <c r="B124" s="203"/>
      <c r="D124" s="64" t="s">
        <v>164</v>
      </c>
      <c r="F124" s="65" t="s">
        <v>2888</v>
      </c>
      <c r="I124" s="197"/>
      <c r="L124" s="203"/>
      <c r="M124" s="260"/>
      <c r="N124" s="276"/>
      <c r="O124" s="276"/>
      <c r="P124" s="276"/>
      <c r="Q124" s="276"/>
      <c r="R124" s="276"/>
      <c r="S124" s="276"/>
      <c r="T124" s="213"/>
      <c r="AT124" s="200" t="s">
        <v>164</v>
      </c>
      <c r="AU124" s="200" t="s">
        <v>75</v>
      </c>
    </row>
    <row r="125" spans="2:65" s="204" customFormat="1" ht="33" customHeight="1" x14ac:dyDescent="0.2">
      <c r="B125" s="203"/>
      <c r="C125" s="57" t="s">
        <v>261</v>
      </c>
      <c r="D125" s="57" t="s">
        <v>157</v>
      </c>
      <c r="E125" s="58" t="s">
        <v>2899</v>
      </c>
      <c r="F125" s="59" t="s">
        <v>2900</v>
      </c>
      <c r="G125" s="60" t="s">
        <v>2846</v>
      </c>
      <c r="H125" s="61">
        <v>1</v>
      </c>
      <c r="I125" s="62"/>
      <c r="J125" s="61">
        <f>ROUND(I125*H125,2)</f>
        <v>0</v>
      </c>
      <c r="K125" s="59" t="s">
        <v>18</v>
      </c>
      <c r="L125" s="203"/>
      <c r="M125" s="255" t="s">
        <v>18</v>
      </c>
      <c r="N125" s="275" t="s">
        <v>38</v>
      </c>
      <c r="O125" s="276"/>
      <c r="P125" s="277">
        <f>O125*H125</f>
        <v>0</v>
      </c>
      <c r="Q125" s="277">
        <v>0</v>
      </c>
      <c r="R125" s="277">
        <f>Q125*H125</f>
        <v>0</v>
      </c>
      <c r="S125" s="277">
        <v>0</v>
      </c>
      <c r="T125" s="63">
        <f>S125*H125</f>
        <v>0</v>
      </c>
      <c r="AR125" s="258" t="s">
        <v>2847</v>
      </c>
      <c r="AT125" s="258" t="s">
        <v>157</v>
      </c>
      <c r="AU125" s="258" t="s">
        <v>75</v>
      </c>
      <c r="AY125" s="200" t="s">
        <v>155</v>
      </c>
      <c r="BE125" s="259">
        <f>IF(N125="základní",J125,0)</f>
        <v>0</v>
      </c>
      <c r="BF125" s="259">
        <f>IF(N125="snížená",J125,0)</f>
        <v>0</v>
      </c>
      <c r="BG125" s="259">
        <f>IF(N125="zákl. přenesená",J125,0)</f>
        <v>0</v>
      </c>
      <c r="BH125" s="259">
        <f>IF(N125="sníž. přenesená",J125,0)</f>
        <v>0</v>
      </c>
      <c r="BI125" s="259">
        <f>IF(N125="nulová",J125,0)</f>
        <v>0</v>
      </c>
      <c r="BJ125" s="200" t="s">
        <v>75</v>
      </c>
      <c r="BK125" s="259">
        <f>ROUND(I125*H125,2)</f>
        <v>0</v>
      </c>
      <c r="BL125" s="200" t="s">
        <v>2847</v>
      </c>
      <c r="BM125" s="258" t="s">
        <v>2901</v>
      </c>
    </row>
    <row r="126" spans="2:65" s="204" customFormat="1" x14ac:dyDescent="0.2">
      <c r="B126" s="203"/>
      <c r="D126" s="64" t="s">
        <v>164</v>
      </c>
      <c r="F126" s="65" t="s">
        <v>2888</v>
      </c>
      <c r="I126" s="197"/>
      <c r="L126" s="203"/>
      <c r="M126" s="260"/>
      <c r="N126" s="276"/>
      <c r="O126" s="276"/>
      <c r="P126" s="276"/>
      <c r="Q126" s="276"/>
      <c r="R126" s="276"/>
      <c r="S126" s="276"/>
      <c r="T126" s="213"/>
      <c r="AT126" s="200" t="s">
        <v>164</v>
      </c>
      <c r="AU126" s="200" t="s">
        <v>75</v>
      </c>
    </row>
    <row r="127" spans="2:65" s="204" customFormat="1" ht="16.5" customHeight="1" x14ac:dyDescent="0.2">
      <c r="B127" s="203"/>
      <c r="C127" s="57" t="s">
        <v>8</v>
      </c>
      <c r="D127" s="57" t="s">
        <v>157</v>
      </c>
      <c r="E127" s="58" t="s">
        <v>2902</v>
      </c>
      <c r="F127" s="59" t="s">
        <v>2903</v>
      </c>
      <c r="G127" s="60" t="s">
        <v>2846</v>
      </c>
      <c r="H127" s="61">
        <v>1</v>
      </c>
      <c r="I127" s="62"/>
      <c r="J127" s="61">
        <f>ROUND(I127*H127,2)</f>
        <v>0</v>
      </c>
      <c r="K127" s="59" t="s">
        <v>18</v>
      </c>
      <c r="L127" s="203"/>
      <c r="M127" s="255" t="s">
        <v>18</v>
      </c>
      <c r="N127" s="275" t="s">
        <v>38</v>
      </c>
      <c r="O127" s="276"/>
      <c r="P127" s="277">
        <f>O127*H127</f>
        <v>0</v>
      </c>
      <c r="Q127" s="277">
        <v>0</v>
      </c>
      <c r="R127" s="277">
        <f>Q127*H127</f>
        <v>0</v>
      </c>
      <c r="S127" s="277">
        <v>0</v>
      </c>
      <c r="T127" s="63">
        <f>S127*H127</f>
        <v>0</v>
      </c>
      <c r="AR127" s="258" t="s">
        <v>2847</v>
      </c>
      <c r="AT127" s="258" t="s">
        <v>157</v>
      </c>
      <c r="AU127" s="258" t="s">
        <v>75</v>
      </c>
      <c r="AY127" s="200" t="s">
        <v>155</v>
      </c>
      <c r="BE127" s="259">
        <f>IF(N127="základní",J127,0)</f>
        <v>0</v>
      </c>
      <c r="BF127" s="259">
        <f>IF(N127="snížená",J127,0)</f>
        <v>0</v>
      </c>
      <c r="BG127" s="259">
        <f>IF(N127="zákl. přenesená",J127,0)</f>
        <v>0</v>
      </c>
      <c r="BH127" s="259">
        <f>IF(N127="sníž. přenesená",J127,0)</f>
        <v>0</v>
      </c>
      <c r="BI127" s="259">
        <f>IF(N127="nulová",J127,0)</f>
        <v>0</v>
      </c>
      <c r="BJ127" s="200" t="s">
        <v>75</v>
      </c>
      <c r="BK127" s="259">
        <f>ROUND(I127*H127,2)</f>
        <v>0</v>
      </c>
      <c r="BL127" s="200" t="s">
        <v>2847</v>
      </c>
      <c r="BM127" s="258" t="s">
        <v>2904</v>
      </c>
    </row>
    <row r="128" spans="2:65" s="204" customFormat="1" x14ac:dyDescent="0.2">
      <c r="B128" s="203"/>
      <c r="D128" s="64" t="s">
        <v>164</v>
      </c>
      <c r="F128" s="65" t="s">
        <v>2888</v>
      </c>
      <c r="I128" s="197"/>
      <c r="L128" s="203"/>
      <c r="M128" s="260"/>
      <c r="N128" s="276"/>
      <c r="O128" s="276"/>
      <c r="P128" s="276"/>
      <c r="Q128" s="276"/>
      <c r="R128" s="276"/>
      <c r="S128" s="276"/>
      <c r="T128" s="213"/>
      <c r="AT128" s="200" t="s">
        <v>164</v>
      </c>
      <c r="AU128" s="200" t="s">
        <v>75</v>
      </c>
    </row>
    <row r="129" spans="2:65" s="204" customFormat="1" ht="16.5" customHeight="1" x14ac:dyDescent="0.2">
      <c r="B129" s="203"/>
      <c r="C129" s="57" t="s">
        <v>273</v>
      </c>
      <c r="D129" s="57" t="s">
        <v>157</v>
      </c>
      <c r="E129" s="58" t="s">
        <v>2905</v>
      </c>
      <c r="F129" s="59" t="s">
        <v>2906</v>
      </c>
      <c r="G129" s="60" t="s">
        <v>2846</v>
      </c>
      <c r="H129" s="61">
        <v>1</v>
      </c>
      <c r="I129" s="62"/>
      <c r="J129" s="61">
        <f>ROUND(I129*H129,2)</f>
        <v>0</v>
      </c>
      <c r="K129" s="59" t="s">
        <v>161</v>
      </c>
      <c r="L129" s="203"/>
      <c r="M129" s="255" t="s">
        <v>18</v>
      </c>
      <c r="N129" s="275" t="s">
        <v>38</v>
      </c>
      <c r="O129" s="276"/>
      <c r="P129" s="277">
        <f>O129*H129</f>
        <v>0</v>
      </c>
      <c r="Q129" s="277">
        <v>0</v>
      </c>
      <c r="R129" s="277">
        <f>Q129*H129</f>
        <v>0</v>
      </c>
      <c r="S129" s="277">
        <v>0</v>
      </c>
      <c r="T129" s="63">
        <f>S129*H129</f>
        <v>0</v>
      </c>
      <c r="AR129" s="258" t="s">
        <v>2847</v>
      </c>
      <c r="AT129" s="258" t="s">
        <v>157</v>
      </c>
      <c r="AU129" s="258" t="s">
        <v>75</v>
      </c>
      <c r="AY129" s="200" t="s">
        <v>155</v>
      </c>
      <c r="BE129" s="259">
        <f>IF(N129="základní",J129,0)</f>
        <v>0</v>
      </c>
      <c r="BF129" s="259">
        <f>IF(N129="snížená",J129,0)</f>
        <v>0</v>
      </c>
      <c r="BG129" s="259">
        <f>IF(N129="zákl. přenesená",J129,0)</f>
        <v>0</v>
      </c>
      <c r="BH129" s="259">
        <f>IF(N129="sníž. přenesená",J129,0)</f>
        <v>0</v>
      </c>
      <c r="BI129" s="259">
        <f>IF(N129="nulová",J129,0)</f>
        <v>0</v>
      </c>
      <c r="BJ129" s="200" t="s">
        <v>75</v>
      </c>
      <c r="BK129" s="259">
        <f>ROUND(I129*H129,2)</f>
        <v>0</v>
      </c>
      <c r="BL129" s="200" t="s">
        <v>2847</v>
      </c>
      <c r="BM129" s="258" t="s">
        <v>2907</v>
      </c>
    </row>
    <row r="130" spans="2:65" s="204" customFormat="1" x14ac:dyDescent="0.2">
      <c r="B130" s="203"/>
      <c r="D130" s="64" t="s">
        <v>164</v>
      </c>
      <c r="F130" s="65" t="s">
        <v>2906</v>
      </c>
      <c r="L130" s="203"/>
      <c r="M130" s="260"/>
      <c r="N130" s="276"/>
      <c r="O130" s="276"/>
      <c r="P130" s="276"/>
      <c r="Q130" s="276"/>
      <c r="R130" s="276"/>
      <c r="S130" s="276"/>
      <c r="T130" s="213"/>
      <c r="AT130" s="200" t="s">
        <v>164</v>
      </c>
      <c r="AU130" s="200" t="s">
        <v>75</v>
      </c>
    </row>
    <row r="131" spans="2:65" s="204" customFormat="1" x14ac:dyDescent="0.2">
      <c r="B131" s="203"/>
      <c r="D131" s="66" t="s">
        <v>166</v>
      </c>
      <c r="F131" s="67" t="s">
        <v>2908</v>
      </c>
      <c r="L131" s="203"/>
      <c r="M131" s="260"/>
      <c r="N131" s="276"/>
      <c r="O131" s="276"/>
      <c r="P131" s="276"/>
      <c r="Q131" s="276"/>
      <c r="R131" s="276"/>
      <c r="S131" s="276"/>
      <c r="T131" s="213"/>
      <c r="AT131" s="200" t="s">
        <v>166</v>
      </c>
      <c r="AU131" s="200" t="s">
        <v>75</v>
      </c>
    </row>
    <row r="132" spans="2:65" s="69" customFormat="1" ht="22.5" x14ac:dyDescent="0.2">
      <c r="B132" s="68"/>
      <c r="D132" s="64" t="s">
        <v>168</v>
      </c>
      <c r="E132" s="70" t="s">
        <v>18</v>
      </c>
      <c r="F132" s="71" t="s">
        <v>2909</v>
      </c>
      <c r="H132" s="70" t="s">
        <v>18</v>
      </c>
      <c r="L132" s="68"/>
      <c r="M132" s="73"/>
      <c r="N132" s="278"/>
      <c r="O132" s="278"/>
      <c r="P132" s="278"/>
      <c r="Q132" s="278"/>
      <c r="R132" s="278"/>
      <c r="S132" s="278"/>
      <c r="T132" s="74"/>
      <c r="AT132" s="70" t="s">
        <v>168</v>
      </c>
      <c r="AU132" s="70" t="s">
        <v>75</v>
      </c>
      <c r="AV132" s="69" t="s">
        <v>75</v>
      </c>
      <c r="AW132" s="69" t="s">
        <v>29</v>
      </c>
      <c r="AX132" s="69" t="s">
        <v>67</v>
      </c>
      <c r="AY132" s="70" t="s">
        <v>155</v>
      </c>
    </row>
    <row r="133" spans="2:65" s="69" customFormat="1" x14ac:dyDescent="0.2">
      <c r="B133" s="68"/>
      <c r="D133" s="64" t="s">
        <v>168</v>
      </c>
      <c r="E133" s="70" t="s">
        <v>18</v>
      </c>
      <c r="F133" s="71" t="s">
        <v>2910</v>
      </c>
      <c r="H133" s="70" t="s">
        <v>18</v>
      </c>
      <c r="L133" s="68"/>
      <c r="M133" s="73"/>
      <c r="N133" s="278"/>
      <c r="O133" s="278"/>
      <c r="P133" s="278"/>
      <c r="Q133" s="278"/>
      <c r="R133" s="278"/>
      <c r="S133" s="278"/>
      <c r="T133" s="74"/>
      <c r="AT133" s="70" t="s">
        <v>168</v>
      </c>
      <c r="AU133" s="70" t="s">
        <v>75</v>
      </c>
      <c r="AV133" s="69" t="s">
        <v>75</v>
      </c>
      <c r="AW133" s="69" t="s">
        <v>29</v>
      </c>
      <c r="AX133" s="69" t="s">
        <v>67</v>
      </c>
      <c r="AY133" s="70" t="s">
        <v>155</v>
      </c>
    </row>
    <row r="134" spans="2:65" s="69" customFormat="1" x14ac:dyDescent="0.2">
      <c r="B134" s="68"/>
      <c r="D134" s="64" t="s">
        <v>168</v>
      </c>
      <c r="E134" s="70" t="s">
        <v>18</v>
      </c>
      <c r="F134" s="71" t="s">
        <v>2911</v>
      </c>
      <c r="H134" s="70" t="s">
        <v>18</v>
      </c>
      <c r="L134" s="68"/>
      <c r="M134" s="73"/>
      <c r="N134" s="278"/>
      <c r="O134" s="278"/>
      <c r="P134" s="278"/>
      <c r="Q134" s="278"/>
      <c r="R134" s="278"/>
      <c r="S134" s="278"/>
      <c r="T134" s="74"/>
      <c r="AT134" s="70" t="s">
        <v>168</v>
      </c>
      <c r="AU134" s="70" t="s">
        <v>75</v>
      </c>
      <c r="AV134" s="69" t="s">
        <v>75</v>
      </c>
      <c r="AW134" s="69" t="s">
        <v>29</v>
      </c>
      <c r="AX134" s="69" t="s">
        <v>67</v>
      </c>
      <c r="AY134" s="70" t="s">
        <v>155</v>
      </c>
    </row>
    <row r="135" spans="2:65" s="69" customFormat="1" x14ac:dyDescent="0.2">
      <c r="B135" s="68"/>
      <c r="D135" s="64" t="s">
        <v>168</v>
      </c>
      <c r="E135" s="70" t="s">
        <v>18</v>
      </c>
      <c r="F135" s="71" t="s">
        <v>2912</v>
      </c>
      <c r="H135" s="70" t="s">
        <v>18</v>
      </c>
      <c r="L135" s="68"/>
      <c r="M135" s="73"/>
      <c r="N135" s="278"/>
      <c r="O135" s="278"/>
      <c r="P135" s="278"/>
      <c r="Q135" s="278"/>
      <c r="R135" s="278"/>
      <c r="S135" s="278"/>
      <c r="T135" s="74"/>
      <c r="AT135" s="70" t="s">
        <v>168</v>
      </c>
      <c r="AU135" s="70" t="s">
        <v>75</v>
      </c>
      <c r="AV135" s="69" t="s">
        <v>75</v>
      </c>
      <c r="AW135" s="69" t="s">
        <v>29</v>
      </c>
      <c r="AX135" s="69" t="s">
        <v>67</v>
      </c>
      <c r="AY135" s="70" t="s">
        <v>155</v>
      </c>
    </row>
    <row r="136" spans="2:65" s="76" customFormat="1" x14ac:dyDescent="0.2">
      <c r="B136" s="75"/>
      <c r="D136" s="64" t="s">
        <v>168</v>
      </c>
      <c r="E136" s="77" t="s">
        <v>18</v>
      </c>
      <c r="F136" s="78" t="s">
        <v>75</v>
      </c>
      <c r="H136" s="79">
        <v>1</v>
      </c>
      <c r="L136" s="75"/>
      <c r="M136" s="100"/>
      <c r="N136" s="101"/>
      <c r="O136" s="101"/>
      <c r="P136" s="101"/>
      <c r="Q136" s="101"/>
      <c r="R136" s="101"/>
      <c r="S136" s="101"/>
      <c r="T136" s="102"/>
      <c r="AT136" s="77" t="s">
        <v>168</v>
      </c>
      <c r="AU136" s="77" t="s">
        <v>75</v>
      </c>
      <c r="AV136" s="76" t="s">
        <v>77</v>
      </c>
      <c r="AW136" s="76" t="s">
        <v>29</v>
      </c>
      <c r="AX136" s="76" t="s">
        <v>75</v>
      </c>
      <c r="AY136" s="77" t="s">
        <v>155</v>
      </c>
    </row>
    <row r="137" spans="2:65" s="204" customFormat="1" ht="6.95" customHeight="1" x14ac:dyDescent="0.2">
      <c r="B137" s="208"/>
      <c r="C137" s="209"/>
      <c r="D137" s="209"/>
      <c r="E137" s="209"/>
      <c r="F137" s="209"/>
      <c r="G137" s="209"/>
      <c r="H137" s="209"/>
      <c r="I137" s="209"/>
      <c r="J137" s="209"/>
      <c r="K137" s="209"/>
      <c r="L137" s="203"/>
    </row>
  </sheetData>
  <sheetProtection algorithmName="SHA-512" hashValue="07Wlt7262lftDvYbiCYqPiEjn85nRgKKeDobBSFbnyd0EkMb9hRUWl4htx0CGaDF+qbPYRwAGvchmgGs836x4g==" saltValue="myeHTPh+qoXu4r8FEL3p7w==" spinCount="100000" sheet="1" objects="1" scenarios="1" selectLockedCells="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4" r:id="rId1" xr:uid="{0813049E-DF10-4D74-86D1-C6C4EB6D663D}"/>
    <hyperlink ref="F90" r:id="rId2" xr:uid="{74F97FEE-93B0-40D1-A186-D23E7D37FFFE}"/>
    <hyperlink ref="F93" r:id="rId3" xr:uid="{43487EC8-A99E-48F0-9EA7-9D24EC9A20AD}"/>
    <hyperlink ref="F99" r:id="rId4" xr:uid="{858A54B3-010F-4A81-BFA2-B27D5F5C4678}"/>
    <hyperlink ref="F112" r:id="rId5" xr:uid="{E9D59B6C-BCD9-4291-A97F-5BD776CC1725}"/>
    <hyperlink ref="F131" r:id="rId6" xr:uid="{61B936F9-FC77-4C3D-B9AF-A4F636BA9D06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03" customWidth="1"/>
    <col min="2" max="2" width="1.6640625" style="103" customWidth="1"/>
    <col min="3" max="4" width="5" style="103" customWidth="1"/>
    <col min="5" max="5" width="11.6640625" style="103" customWidth="1"/>
    <col min="6" max="6" width="9.1640625" style="103" customWidth="1"/>
    <col min="7" max="7" width="5" style="103" customWidth="1"/>
    <col min="8" max="8" width="77.83203125" style="103" customWidth="1"/>
    <col min="9" max="10" width="20" style="103" customWidth="1"/>
    <col min="11" max="11" width="1.6640625" style="103" customWidth="1"/>
  </cols>
  <sheetData>
    <row r="1" spans="2:11" s="1" customFormat="1" ht="37.5" customHeight="1" x14ac:dyDescent="0.2"/>
    <row r="2" spans="2:11" s="1" customFormat="1" ht="7.5" customHeight="1" x14ac:dyDescent="0.2">
      <c r="B2" s="104"/>
      <c r="C2" s="105"/>
      <c r="D2" s="105"/>
      <c r="E2" s="105"/>
      <c r="F2" s="105"/>
      <c r="G2" s="105"/>
      <c r="H2" s="105"/>
      <c r="I2" s="105"/>
      <c r="J2" s="105"/>
      <c r="K2" s="106"/>
    </row>
    <row r="3" spans="2:11" s="2" customFormat="1" ht="45" customHeight="1" x14ac:dyDescent="0.2">
      <c r="B3" s="107"/>
      <c r="C3" s="326" t="s">
        <v>2913</v>
      </c>
      <c r="D3" s="326"/>
      <c r="E3" s="326"/>
      <c r="F3" s="326"/>
      <c r="G3" s="326"/>
      <c r="H3" s="326"/>
      <c r="I3" s="326"/>
      <c r="J3" s="326"/>
      <c r="K3" s="108"/>
    </row>
    <row r="4" spans="2:11" s="1" customFormat="1" ht="25.5" customHeight="1" x14ac:dyDescent="0.3">
      <c r="B4" s="109"/>
      <c r="C4" s="327" t="s">
        <v>2914</v>
      </c>
      <c r="D4" s="327"/>
      <c r="E4" s="327"/>
      <c r="F4" s="327"/>
      <c r="G4" s="327"/>
      <c r="H4" s="327"/>
      <c r="I4" s="327"/>
      <c r="J4" s="327"/>
      <c r="K4" s="110"/>
    </row>
    <row r="5" spans="2:11" s="1" customFormat="1" ht="5.25" customHeight="1" x14ac:dyDescent="0.2">
      <c r="B5" s="109"/>
      <c r="C5" s="111"/>
      <c r="D5" s="111"/>
      <c r="E5" s="111"/>
      <c r="F5" s="111"/>
      <c r="G5" s="111"/>
      <c r="H5" s="111"/>
      <c r="I5" s="111"/>
      <c r="J5" s="111"/>
      <c r="K5" s="110"/>
    </row>
    <row r="6" spans="2:11" s="1" customFormat="1" ht="15" customHeight="1" x14ac:dyDescent="0.2">
      <c r="B6" s="109"/>
      <c r="C6" s="325" t="s">
        <v>2915</v>
      </c>
      <c r="D6" s="325"/>
      <c r="E6" s="325"/>
      <c r="F6" s="325"/>
      <c r="G6" s="325"/>
      <c r="H6" s="325"/>
      <c r="I6" s="325"/>
      <c r="J6" s="325"/>
      <c r="K6" s="110"/>
    </row>
    <row r="7" spans="2:11" s="1" customFormat="1" ht="15" customHeight="1" x14ac:dyDescent="0.2">
      <c r="B7" s="113"/>
      <c r="C7" s="325" t="s">
        <v>2916</v>
      </c>
      <c r="D7" s="325"/>
      <c r="E7" s="325"/>
      <c r="F7" s="325"/>
      <c r="G7" s="325"/>
      <c r="H7" s="325"/>
      <c r="I7" s="325"/>
      <c r="J7" s="325"/>
      <c r="K7" s="110"/>
    </row>
    <row r="8" spans="2:11" s="1" customFormat="1" ht="12.75" customHeight="1" x14ac:dyDescent="0.2">
      <c r="B8" s="113"/>
      <c r="C8" s="112"/>
      <c r="D8" s="112"/>
      <c r="E8" s="112"/>
      <c r="F8" s="112"/>
      <c r="G8" s="112"/>
      <c r="H8" s="112"/>
      <c r="I8" s="112"/>
      <c r="J8" s="112"/>
      <c r="K8" s="110"/>
    </row>
    <row r="9" spans="2:11" s="1" customFormat="1" ht="15" customHeight="1" x14ac:dyDescent="0.2">
      <c r="B9" s="113"/>
      <c r="C9" s="325" t="s">
        <v>2917</v>
      </c>
      <c r="D9" s="325"/>
      <c r="E9" s="325"/>
      <c r="F9" s="325"/>
      <c r="G9" s="325"/>
      <c r="H9" s="325"/>
      <c r="I9" s="325"/>
      <c r="J9" s="325"/>
      <c r="K9" s="110"/>
    </row>
    <row r="10" spans="2:11" s="1" customFormat="1" ht="15" customHeight="1" x14ac:dyDescent="0.2">
      <c r="B10" s="113"/>
      <c r="C10" s="112"/>
      <c r="D10" s="325" t="s">
        <v>2918</v>
      </c>
      <c r="E10" s="325"/>
      <c r="F10" s="325"/>
      <c r="G10" s="325"/>
      <c r="H10" s="325"/>
      <c r="I10" s="325"/>
      <c r="J10" s="325"/>
      <c r="K10" s="110"/>
    </row>
    <row r="11" spans="2:11" s="1" customFormat="1" ht="15" customHeight="1" x14ac:dyDescent="0.2">
      <c r="B11" s="113"/>
      <c r="C11" s="114"/>
      <c r="D11" s="325" t="s">
        <v>2919</v>
      </c>
      <c r="E11" s="325"/>
      <c r="F11" s="325"/>
      <c r="G11" s="325"/>
      <c r="H11" s="325"/>
      <c r="I11" s="325"/>
      <c r="J11" s="325"/>
      <c r="K11" s="110"/>
    </row>
    <row r="12" spans="2:11" s="1" customFormat="1" ht="15" customHeight="1" x14ac:dyDescent="0.2">
      <c r="B12" s="113"/>
      <c r="C12" s="114"/>
      <c r="D12" s="112"/>
      <c r="E12" s="112"/>
      <c r="F12" s="112"/>
      <c r="G12" s="112"/>
      <c r="H12" s="112"/>
      <c r="I12" s="112"/>
      <c r="J12" s="112"/>
      <c r="K12" s="110"/>
    </row>
    <row r="13" spans="2:11" s="1" customFormat="1" ht="15" customHeight="1" x14ac:dyDescent="0.2">
      <c r="B13" s="113"/>
      <c r="C13" s="114"/>
      <c r="D13" s="115" t="s">
        <v>2920</v>
      </c>
      <c r="E13" s="112"/>
      <c r="F13" s="112"/>
      <c r="G13" s="112"/>
      <c r="H13" s="112"/>
      <c r="I13" s="112"/>
      <c r="J13" s="112"/>
      <c r="K13" s="110"/>
    </row>
    <row r="14" spans="2:11" s="1" customFormat="1" ht="12.75" customHeight="1" x14ac:dyDescent="0.2">
      <c r="B14" s="113"/>
      <c r="C14" s="114"/>
      <c r="D14" s="114"/>
      <c r="E14" s="114"/>
      <c r="F14" s="114"/>
      <c r="G14" s="114"/>
      <c r="H14" s="114"/>
      <c r="I14" s="114"/>
      <c r="J14" s="114"/>
      <c r="K14" s="110"/>
    </row>
    <row r="15" spans="2:11" s="1" customFormat="1" ht="15" customHeight="1" x14ac:dyDescent="0.2">
      <c r="B15" s="113"/>
      <c r="C15" s="114"/>
      <c r="D15" s="325" t="s">
        <v>2921</v>
      </c>
      <c r="E15" s="325"/>
      <c r="F15" s="325"/>
      <c r="G15" s="325"/>
      <c r="H15" s="325"/>
      <c r="I15" s="325"/>
      <c r="J15" s="325"/>
      <c r="K15" s="110"/>
    </row>
    <row r="16" spans="2:11" s="1" customFormat="1" ht="15" customHeight="1" x14ac:dyDescent="0.2">
      <c r="B16" s="113"/>
      <c r="C16" s="114"/>
      <c r="D16" s="325" t="s">
        <v>2922</v>
      </c>
      <c r="E16" s="325"/>
      <c r="F16" s="325"/>
      <c r="G16" s="325"/>
      <c r="H16" s="325"/>
      <c r="I16" s="325"/>
      <c r="J16" s="325"/>
      <c r="K16" s="110"/>
    </row>
    <row r="17" spans="2:11" s="1" customFormat="1" ht="15" customHeight="1" x14ac:dyDescent="0.2">
      <c r="B17" s="113"/>
      <c r="C17" s="114"/>
      <c r="D17" s="325" t="s">
        <v>2923</v>
      </c>
      <c r="E17" s="325"/>
      <c r="F17" s="325"/>
      <c r="G17" s="325"/>
      <c r="H17" s="325"/>
      <c r="I17" s="325"/>
      <c r="J17" s="325"/>
      <c r="K17" s="110"/>
    </row>
    <row r="18" spans="2:11" s="1" customFormat="1" ht="15" customHeight="1" x14ac:dyDescent="0.2">
      <c r="B18" s="113"/>
      <c r="C18" s="114"/>
      <c r="D18" s="114"/>
      <c r="E18" s="116" t="s">
        <v>74</v>
      </c>
      <c r="F18" s="325" t="s">
        <v>2924</v>
      </c>
      <c r="G18" s="325"/>
      <c r="H18" s="325"/>
      <c r="I18" s="325"/>
      <c r="J18" s="325"/>
      <c r="K18" s="110"/>
    </row>
    <row r="19" spans="2:11" s="1" customFormat="1" ht="15" customHeight="1" x14ac:dyDescent="0.2">
      <c r="B19" s="113"/>
      <c r="C19" s="114"/>
      <c r="D19" s="114"/>
      <c r="E19" s="116" t="s">
        <v>2925</v>
      </c>
      <c r="F19" s="325" t="s">
        <v>2926</v>
      </c>
      <c r="G19" s="325"/>
      <c r="H19" s="325"/>
      <c r="I19" s="325"/>
      <c r="J19" s="325"/>
      <c r="K19" s="110"/>
    </row>
    <row r="20" spans="2:11" s="1" customFormat="1" ht="15" customHeight="1" x14ac:dyDescent="0.2">
      <c r="B20" s="113"/>
      <c r="C20" s="114"/>
      <c r="D20" s="114"/>
      <c r="E20" s="116" t="s">
        <v>2927</v>
      </c>
      <c r="F20" s="325" t="s">
        <v>2928</v>
      </c>
      <c r="G20" s="325"/>
      <c r="H20" s="325"/>
      <c r="I20" s="325"/>
      <c r="J20" s="325"/>
      <c r="K20" s="110"/>
    </row>
    <row r="21" spans="2:11" s="1" customFormat="1" ht="15" customHeight="1" x14ac:dyDescent="0.2">
      <c r="B21" s="113"/>
      <c r="C21" s="114"/>
      <c r="D21" s="114"/>
      <c r="E21" s="116" t="s">
        <v>2929</v>
      </c>
      <c r="F21" s="325" t="s">
        <v>2930</v>
      </c>
      <c r="G21" s="325"/>
      <c r="H21" s="325"/>
      <c r="I21" s="325"/>
      <c r="J21" s="325"/>
      <c r="K21" s="110"/>
    </row>
    <row r="22" spans="2:11" s="1" customFormat="1" ht="15" customHeight="1" x14ac:dyDescent="0.2">
      <c r="B22" s="113"/>
      <c r="C22" s="114"/>
      <c r="D22" s="114"/>
      <c r="E22" s="116" t="s">
        <v>2053</v>
      </c>
      <c r="F22" s="325" t="s">
        <v>2054</v>
      </c>
      <c r="G22" s="325"/>
      <c r="H22" s="325"/>
      <c r="I22" s="325"/>
      <c r="J22" s="325"/>
      <c r="K22" s="110"/>
    </row>
    <row r="23" spans="2:11" s="1" customFormat="1" ht="15" customHeight="1" x14ac:dyDescent="0.2">
      <c r="B23" s="113"/>
      <c r="C23" s="114"/>
      <c r="D23" s="114"/>
      <c r="E23" s="116" t="s">
        <v>2931</v>
      </c>
      <c r="F23" s="325" t="s">
        <v>2932</v>
      </c>
      <c r="G23" s="325"/>
      <c r="H23" s="325"/>
      <c r="I23" s="325"/>
      <c r="J23" s="325"/>
      <c r="K23" s="110"/>
    </row>
    <row r="24" spans="2:11" s="1" customFormat="1" ht="12.75" customHeight="1" x14ac:dyDescent="0.2">
      <c r="B24" s="113"/>
      <c r="C24" s="114"/>
      <c r="D24" s="114"/>
      <c r="E24" s="114"/>
      <c r="F24" s="114"/>
      <c r="G24" s="114"/>
      <c r="H24" s="114"/>
      <c r="I24" s="114"/>
      <c r="J24" s="114"/>
      <c r="K24" s="110"/>
    </row>
    <row r="25" spans="2:11" s="1" customFormat="1" ht="15" customHeight="1" x14ac:dyDescent="0.2">
      <c r="B25" s="113"/>
      <c r="C25" s="325" t="s">
        <v>2933</v>
      </c>
      <c r="D25" s="325"/>
      <c r="E25" s="325"/>
      <c r="F25" s="325"/>
      <c r="G25" s="325"/>
      <c r="H25" s="325"/>
      <c r="I25" s="325"/>
      <c r="J25" s="325"/>
      <c r="K25" s="110"/>
    </row>
    <row r="26" spans="2:11" s="1" customFormat="1" ht="15" customHeight="1" x14ac:dyDescent="0.2">
      <c r="B26" s="113"/>
      <c r="C26" s="325" t="s">
        <v>2934</v>
      </c>
      <c r="D26" s="325"/>
      <c r="E26" s="325"/>
      <c r="F26" s="325"/>
      <c r="G26" s="325"/>
      <c r="H26" s="325"/>
      <c r="I26" s="325"/>
      <c r="J26" s="325"/>
      <c r="K26" s="110"/>
    </row>
    <row r="27" spans="2:11" s="1" customFormat="1" ht="15" customHeight="1" x14ac:dyDescent="0.2">
      <c r="B27" s="113"/>
      <c r="C27" s="112"/>
      <c r="D27" s="325" t="s">
        <v>2935</v>
      </c>
      <c r="E27" s="325"/>
      <c r="F27" s="325"/>
      <c r="G27" s="325"/>
      <c r="H27" s="325"/>
      <c r="I27" s="325"/>
      <c r="J27" s="325"/>
      <c r="K27" s="110"/>
    </row>
    <row r="28" spans="2:11" s="1" customFormat="1" ht="15" customHeight="1" x14ac:dyDescent="0.2">
      <c r="B28" s="113"/>
      <c r="C28" s="114"/>
      <c r="D28" s="325" t="s">
        <v>2936</v>
      </c>
      <c r="E28" s="325"/>
      <c r="F28" s="325"/>
      <c r="G28" s="325"/>
      <c r="H28" s="325"/>
      <c r="I28" s="325"/>
      <c r="J28" s="325"/>
      <c r="K28" s="110"/>
    </row>
    <row r="29" spans="2:11" s="1" customFormat="1" ht="12.75" customHeight="1" x14ac:dyDescent="0.2">
      <c r="B29" s="113"/>
      <c r="C29" s="114"/>
      <c r="D29" s="114"/>
      <c r="E29" s="114"/>
      <c r="F29" s="114"/>
      <c r="G29" s="114"/>
      <c r="H29" s="114"/>
      <c r="I29" s="114"/>
      <c r="J29" s="114"/>
      <c r="K29" s="110"/>
    </row>
    <row r="30" spans="2:11" s="1" customFormat="1" ht="15" customHeight="1" x14ac:dyDescent="0.2">
      <c r="B30" s="113"/>
      <c r="C30" s="114"/>
      <c r="D30" s="325" t="s">
        <v>2937</v>
      </c>
      <c r="E30" s="325"/>
      <c r="F30" s="325"/>
      <c r="G30" s="325"/>
      <c r="H30" s="325"/>
      <c r="I30" s="325"/>
      <c r="J30" s="325"/>
      <c r="K30" s="110"/>
    </row>
    <row r="31" spans="2:11" s="1" customFormat="1" ht="15" customHeight="1" x14ac:dyDescent="0.2">
      <c r="B31" s="113"/>
      <c r="C31" s="114"/>
      <c r="D31" s="325" t="s">
        <v>2938</v>
      </c>
      <c r="E31" s="325"/>
      <c r="F31" s="325"/>
      <c r="G31" s="325"/>
      <c r="H31" s="325"/>
      <c r="I31" s="325"/>
      <c r="J31" s="325"/>
      <c r="K31" s="110"/>
    </row>
    <row r="32" spans="2:11" s="1" customFormat="1" ht="12.75" customHeight="1" x14ac:dyDescent="0.2">
      <c r="B32" s="113"/>
      <c r="C32" s="114"/>
      <c r="D32" s="114"/>
      <c r="E32" s="114"/>
      <c r="F32" s="114"/>
      <c r="G32" s="114"/>
      <c r="H32" s="114"/>
      <c r="I32" s="114"/>
      <c r="J32" s="114"/>
      <c r="K32" s="110"/>
    </row>
    <row r="33" spans="2:11" s="1" customFormat="1" ht="15" customHeight="1" x14ac:dyDescent="0.2">
      <c r="B33" s="113"/>
      <c r="C33" s="114"/>
      <c r="D33" s="325" t="s">
        <v>2939</v>
      </c>
      <c r="E33" s="325"/>
      <c r="F33" s="325"/>
      <c r="G33" s="325"/>
      <c r="H33" s="325"/>
      <c r="I33" s="325"/>
      <c r="J33" s="325"/>
      <c r="K33" s="110"/>
    </row>
    <row r="34" spans="2:11" s="1" customFormat="1" ht="15" customHeight="1" x14ac:dyDescent="0.2">
      <c r="B34" s="113"/>
      <c r="C34" s="114"/>
      <c r="D34" s="325" t="s">
        <v>2940</v>
      </c>
      <c r="E34" s="325"/>
      <c r="F34" s="325"/>
      <c r="G34" s="325"/>
      <c r="H34" s="325"/>
      <c r="I34" s="325"/>
      <c r="J34" s="325"/>
      <c r="K34" s="110"/>
    </row>
    <row r="35" spans="2:11" s="1" customFormat="1" ht="15" customHeight="1" x14ac:dyDescent="0.2">
      <c r="B35" s="113"/>
      <c r="C35" s="114"/>
      <c r="D35" s="325" t="s">
        <v>2941</v>
      </c>
      <c r="E35" s="325"/>
      <c r="F35" s="325"/>
      <c r="G35" s="325"/>
      <c r="H35" s="325"/>
      <c r="I35" s="325"/>
      <c r="J35" s="325"/>
      <c r="K35" s="110"/>
    </row>
    <row r="36" spans="2:11" s="1" customFormat="1" ht="15" customHeight="1" x14ac:dyDescent="0.2">
      <c r="B36" s="113"/>
      <c r="C36" s="114"/>
      <c r="D36" s="112"/>
      <c r="E36" s="115" t="s">
        <v>141</v>
      </c>
      <c r="F36" s="112"/>
      <c r="G36" s="325" t="s">
        <v>2942</v>
      </c>
      <c r="H36" s="325"/>
      <c r="I36" s="325"/>
      <c r="J36" s="325"/>
      <c r="K36" s="110"/>
    </row>
    <row r="37" spans="2:11" s="1" customFormat="1" ht="30.75" customHeight="1" x14ac:dyDescent="0.2">
      <c r="B37" s="113"/>
      <c r="C37" s="114"/>
      <c r="D37" s="112"/>
      <c r="E37" s="115" t="s">
        <v>2943</v>
      </c>
      <c r="F37" s="112"/>
      <c r="G37" s="325" t="s">
        <v>2944</v>
      </c>
      <c r="H37" s="325"/>
      <c r="I37" s="325"/>
      <c r="J37" s="325"/>
      <c r="K37" s="110"/>
    </row>
    <row r="38" spans="2:11" s="1" customFormat="1" ht="15" customHeight="1" x14ac:dyDescent="0.2">
      <c r="B38" s="113"/>
      <c r="C38" s="114"/>
      <c r="D38" s="112"/>
      <c r="E38" s="115" t="s">
        <v>48</v>
      </c>
      <c r="F38" s="112"/>
      <c r="G38" s="325" t="s">
        <v>2945</v>
      </c>
      <c r="H38" s="325"/>
      <c r="I38" s="325"/>
      <c r="J38" s="325"/>
      <c r="K38" s="110"/>
    </row>
    <row r="39" spans="2:11" s="1" customFormat="1" ht="15" customHeight="1" x14ac:dyDescent="0.2">
      <c r="B39" s="113"/>
      <c r="C39" s="114"/>
      <c r="D39" s="112"/>
      <c r="E39" s="115" t="s">
        <v>49</v>
      </c>
      <c r="F39" s="112"/>
      <c r="G39" s="325" t="s">
        <v>2946</v>
      </c>
      <c r="H39" s="325"/>
      <c r="I39" s="325"/>
      <c r="J39" s="325"/>
      <c r="K39" s="110"/>
    </row>
    <row r="40" spans="2:11" s="1" customFormat="1" ht="15" customHeight="1" x14ac:dyDescent="0.2">
      <c r="B40" s="113"/>
      <c r="C40" s="114"/>
      <c r="D40" s="112"/>
      <c r="E40" s="115" t="s">
        <v>142</v>
      </c>
      <c r="F40" s="112"/>
      <c r="G40" s="325" t="s">
        <v>2947</v>
      </c>
      <c r="H40" s="325"/>
      <c r="I40" s="325"/>
      <c r="J40" s="325"/>
      <c r="K40" s="110"/>
    </row>
    <row r="41" spans="2:11" s="1" customFormat="1" ht="15" customHeight="1" x14ac:dyDescent="0.2">
      <c r="B41" s="113"/>
      <c r="C41" s="114"/>
      <c r="D41" s="112"/>
      <c r="E41" s="115" t="s">
        <v>143</v>
      </c>
      <c r="F41" s="112"/>
      <c r="G41" s="325" t="s">
        <v>2948</v>
      </c>
      <c r="H41" s="325"/>
      <c r="I41" s="325"/>
      <c r="J41" s="325"/>
      <c r="K41" s="110"/>
    </row>
    <row r="42" spans="2:11" s="1" customFormat="1" ht="15" customHeight="1" x14ac:dyDescent="0.2">
      <c r="B42" s="113"/>
      <c r="C42" s="114"/>
      <c r="D42" s="112"/>
      <c r="E42" s="115" t="s">
        <v>2949</v>
      </c>
      <c r="F42" s="112"/>
      <c r="G42" s="325" t="s">
        <v>2950</v>
      </c>
      <c r="H42" s="325"/>
      <c r="I42" s="325"/>
      <c r="J42" s="325"/>
      <c r="K42" s="110"/>
    </row>
    <row r="43" spans="2:11" s="1" customFormat="1" ht="15" customHeight="1" x14ac:dyDescent="0.2">
      <c r="B43" s="113"/>
      <c r="C43" s="114"/>
      <c r="D43" s="112"/>
      <c r="E43" s="115"/>
      <c r="F43" s="112"/>
      <c r="G43" s="325" t="s">
        <v>2951</v>
      </c>
      <c r="H43" s="325"/>
      <c r="I43" s="325"/>
      <c r="J43" s="325"/>
      <c r="K43" s="110"/>
    </row>
    <row r="44" spans="2:11" s="1" customFormat="1" ht="15" customHeight="1" x14ac:dyDescent="0.2">
      <c r="B44" s="113"/>
      <c r="C44" s="114"/>
      <c r="D44" s="112"/>
      <c r="E44" s="115" t="s">
        <v>2952</v>
      </c>
      <c r="F44" s="112"/>
      <c r="G44" s="325" t="s">
        <v>2953</v>
      </c>
      <c r="H44" s="325"/>
      <c r="I44" s="325"/>
      <c r="J44" s="325"/>
      <c r="K44" s="110"/>
    </row>
    <row r="45" spans="2:11" s="1" customFormat="1" ht="15" customHeight="1" x14ac:dyDescent="0.2">
      <c r="B45" s="113"/>
      <c r="C45" s="114"/>
      <c r="D45" s="112"/>
      <c r="E45" s="115" t="s">
        <v>145</v>
      </c>
      <c r="F45" s="112"/>
      <c r="G45" s="325" t="s">
        <v>2954</v>
      </c>
      <c r="H45" s="325"/>
      <c r="I45" s="325"/>
      <c r="J45" s="325"/>
      <c r="K45" s="110"/>
    </row>
    <row r="46" spans="2:11" s="1" customFormat="1" ht="12.75" customHeight="1" x14ac:dyDescent="0.2">
      <c r="B46" s="113"/>
      <c r="C46" s="114"/>
      <c r="D46" s="112"/>
      <c r="E46" s="112"/>
      <c r="F46" s="112"/>
      <c r="G46" s="112"/>
      <c r="H46" s="112"/>
      <c r="I46" s="112"/>
      <c r="J46" s="112"/>
      <c r="K46" s="110"/>
    </row>
    <row r="47" spans="2:11" s="1" customFormat="1" ht="15" customHeight="1" x14ac:dyDescent="0.2">
      <c r="B47" s="113"/>
      <c r="C47" s="114"/>
      <c r="D47" s="325" t="s">
        <v>2955</v>
      </c>
      <c r="E47" s="325"/>
      <c r="F47" s="325"/>
      <c r="G47" s="325"/>
      <c r="H47" s="325"/>
      <c r="I47" s="325"/>
      <c r="J47" s="325"/>
      <c r="K47" s="110"/>
    </row>
    <row r="48" spans="2:11" s="1" customFormat="1" ht="15" customHeight="1" x14ac:dyDescent="0.2">
      <c r="B48" s="113"/>
      <c r="C48" s="114"/>
      <c r="D48" s="114"/>
      <c r="E48" s="325" t="s">
        <v>2956</v>
      </c>
      <c r="F48" s="325"/>
      <c r="G48" s="325"/>
      <c r="H48" s="325"/>
      <c r="I48" s="325"/>
      <c r="J48" s="325"/>
      <c r="K48" s="110"/>
    </row>
    <row r="49" spans="2:11" s="1" customFormat="1" ht="15" customHeight="1" x14ac:dyDescent="0.2">
      <c r="B49" s="113"/>
      <c r="C49" s="114"/>
      <c r="D49" s="114"/>
      <c r="E49" s="325" t="s">
        <v>2957</v>
      </c>
      <c r="F49" s="325"/>
      <c r="G49" s="325"/>
      <c r="H49" s="325"/>
      <c r="I49" s="325"/>
      <c r="J49" s="325"/>
      <c r="K49" s="110"/>
    </row>
    <row r="50" spans="2:11" s="1" customFormat="1" ht="15" customHeight="1" x14ac:dyDescent="0.2">
      <c r="B50" s="113"/>
      <c r="C50" s="114"/>
      <c r="D50" s="114"/>
      <c r="E50" s="325" t="s">
        <v>2958</v>
      </c>
      <c r="F50" s="325"/>
      <c r="G50" s="325"/>
      <c r="H50" s="325"/>
      <c r="I50" s="325"/>
      <c r="J50" s="325"/>
      <c r="K50" s="110"/>
    </row>
    <row r="51" spans="2:11" s="1" customFormat="1" ht="15" customHeight="1" x14ac:dyDescent="0.2">
      <c r="B51" s="113"/>
      <c r="C51" s="114"/>
      <c r="D51" s="325" t="s">
        <v>2959</v>
      </c>
      <c r="E51" s="325"/>
      <c r="F51" s="325"/>
      <c r="G51" s="325"/>
      <c r="H51" s="325"/>
      <c r="I51" s="325"/>
      <c r="J51" s="325"/>
      <c r="K51" s="110"/>
    </row>
    <row r="52" spans="2:11" s="1" customFormat="1" ht="25.5" customHeight="1" x14ac:dyDescent="0.3">
      <c r="B52" s="109"/>
      <c r="C52" s="327" t="s">
        <v>2960</v>
      </c>
      <c r="D52" s="327"/>
      <c r="E52" s="327"/>
      <c r="F52" s="327"/>
      <c r="G52" s="327"/>
      <c r="H52" s="327"/>
      <c r="I52" s="327"/>
      <c r="J52" s="327"/>
      <c r="K52" s="110"/>
    </row>
    <row r="53" spans="2:11" s="1" customFormat="1" ht="5.25" customHeight="1" x14ac:dyDescent="0.2">
      <c r="B53" s="109"/>
      <c r="C53" s="111"/>
      <c r="D53" s="111"/>
      <c r="E53" s="111"/>
      <c r="F53" s="111"/>
      <c r="G53" s="111"/>
      <c r="H53" s="111"/>
      <c r="I53" s="111"/>
      <c r="J53" s="111"/>
      <c r="K53" s="110"/>
    </row>
    <row r="54" spans="2:11" s="1" customFormat="1" ht="15" customHeight="1" x14ac:dyDescent="0.2">
      <c r="B54" s="109"/>
      <c r="C54" s="325" t="s">
        <v>2961</v>
      </c>
      <c r="D54" s="325"/>
      <c r="E54" s="325"/>
      <c r="F54" s="325"/>
      <c r="G54" s="325"/>
      <c r="H54" s="325"/>
      <c r="I54" s="325"/>
      <c r="J54" s="325"/>
      <c r="K54" s="110"/>
    </row>
    <row r="55" spans="2:11" s="1" customFormat="1" ht="15" customHeight="1" x14ac:dyDescent="0.2">
      <c r="B55" s="109"/>
      <c r="C55" s="325" t="s">
        <v>2962</v>
      </c>
      <c r="D55" s="325"/>
      <c r="E55" s="325"/>
      <c r="F55" s="325"/>
      <c r="G55" s="325"/>
      <c r="H55" s="325"/>
      <c r="I55" s="325"/>
      <c r="J55" s="325"/>
      <c r="K55" s="110"/>
    </row>
    <row r="56" spans="2:11" s="1" customFormat="1" ht="12.75" customHeight="1" x14ac:dyDescent="0.2">
      <c r="B56" s="109"/>
      <c r="C56" s="112"/>
      <c r="D56" s="112"/>
      <c r="E56" s="112"/>
      <c r="F56" s="112"/>
      <c r="G56" s="112"/>
      <c r="H56" s="112"/>
      <c r="I56" s="112"/>
      <c r="J56" s="112"/>
      <c r="K56" s="110"/>
    </row>
    <row r="57" spans="2:11" s="1" customFormat="1" ht="15" customHeight="1" x14ac:dyDescent="0.2">
      <c r="B57" s="109"/>
      <c r="C57" s="325" t="s">
        <v>2963</v>
      </c>
      <c r="D57" s="325"/>
      <c r="E57" s="325"/>
      <c r="F57" s="325"/>
      <c r="G57" s="325"/>
      <c r="H57" s="325"/>
      <c r="I57" s="325"/>
      <c r="J57" s="325"/>
      <c r="K57" s="110"/>
    </row>
    <row r="58" spans="2:11" s="1" customFormat="1" ht="15" customHeight="1" x14ac:dyDescent="0.2">
      <c r="B58" s="109"/>
      <c r="C58" s="114"/>
      <c r="D58" s="325" t="s">
        <v>2964</v>
      </c>
      <c r="E58" s="325"/>
      <c r="F58" s="325"/>
      <c r="G58" s="325"/>
      <c r="H58" s="325"/>
      <c r="I58" s="325"/>
      <c r="J58" s="325"/>
      <c r="K58" s="110"/>
    </row>
    <row r="59" spans="2:11" s="1" customFormat="1" ht="15" customHeight="1" x14ac:dyDescent="0.2">
      <c r="B59" s="109"/>
      <c r="C59" s="114"/>
      <c r="D59" s="325" t="s">
        <v>2965</v>
      </c>
      <c r="E59" s="325"/>
      <c r="F59" s="325"/>
      <c r="G59" s="325"/>
      <c r="H59" s="325"/>
      <c r="I59" s="325"/>
      <c r="J59" s="325"/>
      <c r="K59" s="110"/>
    </row>
    <row r="60" spans="2:11" s="1" customFormat="1" ht="15" customHeight="1" x14ac:dyDescent="0.2">
      <c r="B60" s="109"/>
      <c r="C60" s="114"/>
      <c r="D60" s="325" t="s">
        <v>2966</v>
      </c>
      <c r="E60" s="325"/>
      <c r="F60" s="325"/>
      <c r="G60" s="325"/>
      <c r="H60" s="325"/>
      <c r="I60" s="325"/>
      <c r="J60" s="325"/>
      <c r="K60" s="110"/>
    </row>
    <row r="61" spans="2:11" s="1" customFormat="1" ht="15" customHeight="1" x14ac:dyDescent="0.2">
      <c r="B61" s="109"/>
      <c r="C61" s="114"/>
      <c r="D61" s="325" t="s">
        <v>2967</v>
      </c>
      <c r="E61" s="325"/>
      <c r="F61" s="325"/>
      <c r="G61" s="325"/>
      <c r="H61" s="325"/>
      <c r="I61" s="325"/>
      <c r="J61" s="325"/>
      <c r="K61" s="110"/>
    </row>
    <row r="62" spans="2:11" s="1" customFormat="1" ht="15" customHeight="1" x14ac:dyDescent="0.2">
      <c r="B62" s="109"/>
      <c r="C62" s="114"/>
      <c r="D62" s="329" t="s">
        <v>2968</v>
      </c>
      <c r="E62" s="329"/>
      <c r="F62" s="329"/>
      <c r="G62" s="329"/>
      <c r="H62" s="329"/>
      <c r="I62" s="329"/>
      <c r="J62" s="329"/>
      <c r="K62" s="110"/>
    </row>
    <row r="63" spans="2:11" s="1" customFormat="1" ht="15" customHeight="1" x14ac:dyDescent="0.2">
      <c r="B63" s="109"/>
      <c r="C63" s="114"/>
      <c r="D63" s="325" t="s">
        <v>2969</v>
      </c>
      <c r="E63" s="325"/>
      <c r="F63" s="325"/>
      <c r="G63" s="325"/>
      <c r="H63" s="325"/>
      <c r="I63" s="325"/>
      <c r="J63" s="325"/>
      <c r="K63" s="110"/>
    </row>
    <row r="64" spans="2:11" s="1" customFormat="1" ht="12.75" customHeight="1" x14ac:dyDescent="0.2">
      <c r="B64" s="109"/>
      <c r="C64" s="114"/>
      <c r="D64" s="114"/>
      <c r="E64" s="117"/>
      <c r="F64" s="114"/>
      <c r="G64" s="114"/>
      <c r="H64" s="114"/>
      <c r="I64" s="114"/>
      <c r="J64" s="114"/>
      <c r="K64" s="110"/>
    </row>
    <row r="65" spans="2:11" s="1" customFormat="1" ht="15" customHeight="1" x14ac:dyDescent="0.2">
      <c r="B65" s="109"/>
      <c r="C65" s="114"/>
      <c r="D65" s="325" t="s">
        <v>2970</v>
      </c>
      <c r="E65" s="325"/>
      <c r="F65" s="325"/>
      <c r="G65" s="325"/>
      <c r="H65" s="325"/>
      <c r="I65" s="325"/>
      <c r="J65" s="325"/>
      <c r="K65" s="110"/>
    </row>
    <row r="66" spans="2:11" s="1" customFormat="1" ht="15" customHeight="1" x14ac:dyDescent="0.2">
      <c r="B66" s="109"/>
      <c r="C66" s="114"/>
      <c r="D66" s="329" t="s">
        <v>2971</v>
      </c>
      <c r="E66" s="329"/>
      <c r="F66" s="329"/>
      <c r="G66" s="329"/>
      <c r="H66" s="329"/>
      <c r="I66" s="329"/>
      <c r="J66" s="329"/>
      <c r="K66" s="110"/>
    </row>
    <row r="67" spans="2:11" s="1" customFormat="1" ht="15" customHeight="1" x14ac:dyDescent="0.2">
      <c r="B67" s="109"/>
      <c r="C67" s="114"/>
      <c r="D67" s="325" t="s">
        <v>2972</v>
      </c>
      <c r="E67" s="325"/>
      <c r="F67" s="325"/>
      <c r="G67" s="325"/>
      <c r="H67" s="325"/>
      <c r="I67" s="325"/>
      <c r="J67" s="325"/>
      <c r="K67" s="110"/>
    </row>
    <row r="68" spans="2:11" s="1" customFormat="1" ht="15" customHeight="1" x14ac:dyDescent="0.2">
      <c r="B68" s="109"/>
      <c r="C68" s="114"/>
      <c r="D68" s="325" t="s">
        <v>2973</v>
      </c>
      <c r="E68" s="325"/>
      <c r="F68" s="325"/>
      <c r="G68" s="325"/>
      <c r="H68" s="325"/>
      <c r="I68" s="325"/>
      <c r="J68" s="325"/>
      <c r="K68" s="110"/>
    </row>
    <row r="69" spans="2:11" s="1" customFormat="1" ht="15" customHeight="1" x14ac:dyDescent="0.2">
      <c r="B69" s="109"/>
      <c r="C69" s="114"/>
      <c r="D69" s="325" t="s">
        <v>2974</v>
      </c>
      <c r="E69" s="325"/>
      <c r="F69" s="325"/>
      <c r="G69" s="325"/>
      <c r="H69" s="325"/>
      <c r="I69" s="325"/>
      <c r="J69" s="325"/>
      <c r="K69" s="110"/>
    </row>
    <row r="70" spans="2:11" s="1" customFormat="1" ht="15" customHeight="1" x14ac:dyDescent="0.2">
      <c r="B70" s="109"/>
      <c r="C70" s="114"/>
      <c r="D70" s="325" t="s">
        <v>2975</v>
      </c>
      <c r="E70" s="325"/>
      <c r="F70" s="325"/>
      <c r="G70" s="325"/>
      <c r="H70" s="325"/>
      <c r="I70" s="325"/>
      <c r="J70" s="325"/>
      <c r="K70" s="110"/>
    </row>
    <row r="71" spans="2:11" s="1" customFormat="1" ht="12.75" customHeight="1" x14ac:dyDescent="0.2">
      <c r="B71" s="118"/>
      <c r="C71" s="119"/>
      <c r="D71" s="119"/>
      <c r="E71" s="119"/>
      <c r="F71" s="119"/>
      <c r="G71" s="119"/>
      <c r="H71" s="119"/>
      <c r="I71" s="119"/>
      <c r="J71" s="119"/>
      <c r="K71" s="120"/>
    </row>
    <row r="72" spans="2:11" s="1" customFormat="1" ht="18.75" customHeight="1" x14ac:dyDescent="0.2">
      <c r="B72" s="121"/>
      <c r="C72" s="121"/>
      <c r="D72" s="121"/>
      <c r="E72" s="121"/>
      <c r="F72" s="121"/>
      <c r="G72" s="121"/>
      <c r="H72" s="121"/>
      <c r="I72" s="121"/>
      <c r="J72" s="121"/>
      <c r="K72" s="122"/>
    </row>
    <row r="73" spans="2:11" s="1" customFormat="1" ht="18.75" customHeight="1" x14ac:dyDescent="0.2">
      <c r="B73" s="122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2:11" s="1" customFormat="1" ht="7.5" customHeight="1" x14ac:dyDescent="0.2">
      <c r="B74" s="123"/>
      <c r="C74" s="124"/>
      <c r="D74" s="124"/>
      <c r="E74" s="124"/>
      <c r="F74" s="124"/>
      <c r="G74" s="124"/>
      <c r="H74" s="124"/>
      <c r="I74" s="124"/>
      <c r="J74" s="124"/>
      <c r="K74" s="125"/>
    </row>
    <row r="75" spans="2:11" s="1" customFormat="1" ht="45" customHeight="1" x14ac:dyDescent="0.2">
      <c r="B75" s="126"/>
      <c r="C75" s="328" t="s">
        <v>2976</v>
      </c>
      <c r="D75" s="328"/>
      <c r="E75" s="328"/>
      <c r="F75" s="328"/>
      <c r="G75" s="328"/>
      <c r="H75" s="328"/>
      <c r="I75" s="328"/>
      <c r="J75" s="328"/>
      <c r="K75" s="127"/>
    </row>
    <row r="76" spans="2:11" s="1" customFormat="1" ht="17.25" customHeight="1" x14ac:dyDescent="0.2">
      <c r="B76" s="126"/>
      <c r="C76" s="128" t="s">
        <v>2977</v>
      </c>
      <c r="D76" s="128"/>
      <c r="E76" s="128"/>
      <c r="F76" s="128" t="s">
        <v>2978</v>
      </c>
      <c r="G76" s="129"/>
      <c r="H76" s="128" t="s">
        <v>49</v>
      </c>
      <c r="I76" s="128" t="s">
        <v>52</v>
      </c>
      <c r="J76" s="128" t="s">
        <v>2979</v>
      </c>
      <c r="K76" s="127"/>
    </row>
    <row r="77" spans="2:11" s="1" customFormat="1" ht="17.25" customHeight="1" x14ac:dyDescent="0.2">
      <c r="B77" s="126"/>
      <c r="C77" s="130" t="s">
        <v>2980</v>
      </c>
      <c r="D77" s="130"/>
      <c r="E77" s="130"/>
      <c r="F77" s="131" t="s">
        <v>2981</v>
      </c>
      <c r="G77" s="132"/>
      <c r="H77" s="130"/>
      <c r="I77" s="130"/>
      <c r="J77" s="130" t="s">
        <v>2982</v>
      </c>
      <c r="K77" s="127"/>
    </row>
    <row r="78" spans="2:11" s="1" customFormat="1" ht="5.25" customHeight="1" x14ac:dyDescent="0.2">
      <c r="B78" s="126"/>
      <c r="C78" s="133"/>
      <c r="D78" s="133"/>
      <c r="E78" s="133"/>
      <c r="F78" s="133"/>
      <c r="G78" s="134"/>
      <c r="H78" s="133"/>
      <c r="I78" s="133"/>
      <c r="J78" s="133"/>
      <c r="K78" s="127"/>
    </row>
    <row r="79" spans="2:11" s="1" customFormat="1" ht="15" customHeight="1" x14ac:dyDescent="0.2">
      <c r="B79" s="126"/>
      <c r="C79" s="115" t="s">
        <v>48</v>
      </c>
      <c r="D79" s="135"/>
      <c r="E79" s="135"/>
      <c r="F79" s="136" t="s">
        <v>2611</v>
      </c>
      <c r="G79" s="137"/>
      <c r="H79" s="115" t="s">
        <v>2983</v>
      </c>
      <c r="I79" s="115" t="s">
        <v>2984</v>
      </c>
      <c r="J79" s="115">
        <v>20</v>
      </c>
      <c r="K79" s="127"/>
    </row>
    <row r="80" spans="2:11" s="1" customFormat="1" ht="15" customHeight="1" x14ac:dyDescent="0.2">
      <c r="B80" s="126"/>
      <c r="C80" s="115" t="s">
        <v>2985</v>
      </c>
      <c r="D80" s="115"/>
      <c r="E80" s="115"/>
      <c r="F80" s="136" t="s">
        <v>2611</v>
      </c>
      <c r="G80" s="137"/>
      <c r="H80" s="115" t="s">
        <v>2986</v>
      </c>
      <c r="I80" s="115" t="s">
        <v>2984</v>
      </c>
      <c r="J80" s="115">
        <v>120</v>
      </c>
      <c r="K80" s="127"/>
    </row>
    <row r="81" spans="2:11" s="1" customFormat="1" ht="15" customHeight="1" x14ac:dyDescent="0.2">
      <c r="B81" s="138"/>
      <c r="C81" s="115" t="s">
        <v>2987</v>
      </c>
      <c r="D81" s="115"/>
      <c r="E81" s="115"/>
      <c r="F81" s="136" t="s">
        <v>2988</v>
      </c>
      <c r="G81" s="137"/>
      <c r="H81" s="115" t="s">
        <v>2989</v>
      </c>
      <c r="I81" s="115" t="s">
        <v>2984</v>
      </c>
      <c r="J81" s="115">
        <v>50</v>
      </c>
      <c r="K81" s="127"/>
    </row>
    <row r="82" spans="2:11" s="1" customFormat="1" ht="15" customHeight="1" x14ac:dyDescent="0.2">
      <c r="B82" s="138"/>
      <c r="C82" s="115" t="s">
        <v>2990</v>
      </c>
      <c r="D82" s="115"/>
      <c r="E82" s="115"/>
      <c r="F82" s="136" t="s">
        <v>2611</v>
      </c>
      <c r="G82" s="137"/>
      <c r="H82" s="115" t="s">
        <v>2991</v>
      </c>
      <c r="I82" s="115" t="s">
        <v>2992</v>
      </c>
      <c r="J82" s="115"/>
      <c r="K82" s="127"/>
    </row>
    <row r="83" spans="2:11" s="1" customFormat="1" ht="15" customHeight="1" x14ac:dyDescent="0.2">
      <c r="B83" s="138"/>
      <c r="C83" s="139" t="s">
        <v>2993</v>
      </c>
      <c r="D83" s="139"/>
      <c r="E83" s="139"/>
      <c r="F83" s="140" t="s">
        <v>2988</v>
      </c>
      <c r="G83" s="139"/>
      <c r="H83" s="139" t="s">
        <v>2994</v>
      </c>
      <c r="I83" s="139" t="s">
        <v>2984</v>
      </c>
      <c r="J83" s="139">
        <v>15</v>
      </c>
      <c r="K83" s="127"/>
    </row>
    <row r="84" spans="2:11" s="1" customFormat="1" ht="15" customHeight="1" x14ac:dyDescent="0.2">
      <c r="B84" s="138"/>
      <c r="C84" s="139" t="s">
        <v>2995</v>
      </c>
      <c r="D84" s="139"/>
      <c r="E84" s="139"/>
      <c r="F84" s="140" t="s">
        <v>2988</v>
      </c>
      <c r="G84" s="139"/>
      <c r="H84" s="139" t="s">
        <v>2996</v>
      </c>
      <c r="I84" s="139" t="s">
        <v>2984</v>
      </c>
      <c r="J84" s="139">
        <v>15</v>
      </c>
      <c r="K84" s="127"/>
    </row>
    <row r="85" spans="2:11" s="1" customFormat="1" ht="15" customHeight="1" x14ac:dyDescent="0.2">
      <c r="B85" s="138"/>
      <c r="C85" s="139" t="s">
        <v>2997</v>
      </c>
      <c r="D85" s="139"/>
      <c r="E85" s="139"/>
      <c r="F85" s="140" t="s">
        <v>2988</v>
      </c>
      <c r="G85" s="139"/>
      <c r="H85" s="139" t="s">
        <v>2998</v>
      </c>
      <c r="I85" s="139" t="s">
        <v>2984</v>
      </c>
      <c r="J85" s="139">
        <v>20</v>
      </c>
      <c r="K85" s="127"/>
    </row>
    <row r="86" spans="2:11" s="1" customFormat="1" ht="15" customHeight="1" x14ac:dyDescent="0.2">
      <c r="B86" s="138"/>
      <c r="C86" s="139" t="s">
        <v>2999</v>
      </c>
      <c r="D86" s="139"/>
      <c r="E86" s="139"/>
      <c r="F86" s="140" t="s">
        <v>2988</v>
      </c>
      <c r="G86" s="139"/>
      <c r="H86" s="139" t="s">
        <v>3000</v>
      </c>
      <c r="I86" s="139" t="s">
        <v>2984</v>
      </c>
      <c r="J86" s="139">
        <v>20</v>
      </c>
      <c r="K86" s="127"/>
    </row>
    <row r="87" spans="2:11" s="1" customFormat="1" ht="15" customHeight="1" x14ac:dyDescent="0.2">
      <c r="B87" s="138"/>
      <c r="C87" s="115" t="s">
        <v>3001</v>
      </c>
      <c r="D87" s="115"/>
      <c r="E87" s="115"/>
      <c r="F87" s="136" t="s">
        <v>2988</v>
      </c>
      <c r="G87" s="137"/>
      <c r="H87" s="115" t="s">
        <v>3002</v>
      </c>
      <c r="I87" s="115" t="s">
        <v>2984</v>
      </c>
      <c r="J87" s="115">
        <v>50</v>
      </c>
      <c r="K87" s="127"/>
    </row>
    <row r="88" spans="2:11" s="1" customFormat="1" ht="15" customHeight="1" x14ac:dyDescent="0.2">
      <c r="B88" s="138"/>
      <c r="C88" s="115" t="s">
        <v>3003</v>
      </c>
      <c r="D88" s="115"/>
      <c r="E88" s="115"/>
      <c r="F88" s="136" t="s">
        <v>2988</v>
      </c>
      <c r="G88" s="137"/>
      <c r="H88" s="115" t="s">
        <v>3004</v>
      </c>
      <c r="I88" s="115" t="s">
        <v>2984</v>
      </c>
      <c r="J88" s="115">
        <v>20</v>
      </c>
      <c r="K88" s="127"/>
    </row>
    <row r="89" spans="2:11" s="1" customFormat="1" ht="15" customHeight="1" x14ac:dyDescent="0.2">
      <c r="B89" s="138"/>
      <c r="C89" s="115" t="s">
        <v>3005</v>
      </c>
      <c r="D89" s="115"/>
      <c r="E89" s="115"/>
      <c r="F89" s="136" t="s">
        <v>2988</v>
      </c>
      <c r="G89" s="137"/>
      <c r="H89" s="115" t="s">
        <v>3006</v>
      </c>
      <c r="I89" s="115" t="s">
        <v>2984</v>
      </c>
      <c r="J89" s="115">
        <v>20</v>
      </c>
      <c r="K89" s="127"/>
    </row>
    <row r="90" spans="2:11" s="1" customFormat="1" ht="15" customHeight="1" x14ac:dyDescent="0.2">
      <c r="B90" s="138"/>
      <c r="C90" s="115" t="s">
        <v>3007</v>
      </c>
      <c r="D90" s="115"/>
      <c r="E90" s="115"/>
      <c r="F90" s="136" t="s">
        <v>2988</v>
      </c>
      <c r="G90" s="137"/>
      <c r="H90" s="115" t="s">
        <v>3008</v>
      </c>
      <c r="I90" s="115" t="s">
        <v>2984</v>
      </c>
      <c r="J90" s="115">
        <v>50</v>
      </c>
      <c r="K90" s="127"/>
    </row>
    <row r="91" spans="2:11" s="1" customFormat="1" ht="15" customHeight="1" x14ac:dyDescent="0.2">
      <c r="B91" s="138"/>
      <c r="C91" s="115" t="s">
        <v>3009</v>
      </c>
      <c r="D91" s="115"/>
      <c r="E91" s="115"/>
      <c r="F91" s="136" t="s">
        <v>2988</v>
      </c>
      <c r="G91" s="137"/>
      <c r="H91" s="115" t="s">
        <v>3009</v>
      </c>
      <c r="I91" s="115" t="s">
        <v>2984</v>
      </c>
      <c r="J91" s="115">
        <v>50</v>
      </c>
      <c r="K91" s="127"/>
    </row>
    <row r="92" spans="2:11" s="1" customFormat="1" ht="15" customHeight="1" x14ac:dyDescent="0.2">
      <c r="B92" s="138"/>
      <c r="C92" s="115" t="s">
        <v>3010</v>
      </c>
      <c r="D92" s="115"/>
      <c r="E92" s="115"/>
      <c r="F92" s="136" t="s">
        <v>2988</v>
      </c>
      <c r="G92" s="137"/>
      <c r="H92" s="115" t="s">
        <v>3011</v>
      </c>
      <c r="I92" s="115" t="s">
        <v>2984</v>
      </c>
      <c r="J92" s="115">
        <v>255</v>
      </c>
      <c r="K92" s="127"/>
    </row>
    <row r="93" spans="2:11" s="1" customFormat="1" ht="15" customHeight="1" x14ac:dyDescent="0.2">
      <c r="B93" s="138"/>
      <c r="C93" s="115" t="s">
        <v>3012</v>
      </c>
      <c r="D93" s="115"/>
      <c r="E93" s="115"/>
      <c r="F93" s="136" t="s">
        <v>2611</v>
      </c>
      <c r="G93" s="137"/>
      <c r="H93" s="115" t="s">
        <v>3013</v>
      </c>
      <c r="I93" s="115" t="s">
        <v>3014</v>
      </c>
      <c r="J93" s="115"/>
      <c r="K93" s="127"/>
    </row>
    <row r="94" spans="2:11" s="1" customFormat="1" ht="15" customHeight="1" x14ac:dyDescent="0.2">
      <c r="B94" s="138"/>
      <c r="C94" s="115" t="s">
        <v>3015</v>
      </c>
      <c r="D94" s="115"/>
      <c r="E94" s="115"/>
      <c r="F94" s="136" t="s">
        <v>2611</v>
      </c>
      <c r="G94" s="137"/>
      <c r="H94" s="115" t="s">
        <v>3016</v>
      </c>
      <c r="I94" s="115" t="s">
        <v>3017</v>
      </c>
      <c r="J94" s="115"/>
      <c r="K94" s="127"/>
    </row>
    <row r="95" spans="2:11" s="1" customFormat="1" ht="15" customHeight="1" x14ac:dyDescent="0.2">
      <c r="B95" s="138"/>
      <c r="C95" s="115" t="s">
        <v>3018</v>
      </c>
      <c r="D95" s="115"/>
      <c r="E95" s="115"/>
      <c r="F95" s="136" t="s">
        <v>2611</v>
      </c>
      <c r="G95" s="137"/>
      <c r="H95" s="115" t="s">
        <v>3018</v>
      </c>
      <c r="I95" s="115" t="s">
        <v>3017</v>
      </c>
      <c r="J95" s="115"/>
      <c r="K95" s="127"/>
    </row>
    <row r="96" spans="2:11" s="1" customFormat="1" ht="15" customHeight="1" x14ac:dyDescent="0.2">
      <c r="B96" s="138"/>
      <c r="C96" s="115" t="s">
        <v>33</v>
      </c>
      <c r="D96" s="115"/>
      <c r="E96" s="115"/>
      <c r="F96" s="136" t="s">
        <v>2611</v>
      </c>
      <c r="G96" s="137"/>
      <c r="H96" s="115" t="s">
        <v>3019</v>
      </c>
      <c r="I96" s="115" t="s">
        <v>3017</v>
      </c>
      <c r="J96" s="115"/>
      <c r="K96" s="127"/>
    </row>
    <row r="97" spans="2:11" s="1" customFormat="1" ht="15" customHeight="1" x14ac:dyDescent="0.2">
      <c r="B97" s="138"/>
      <c r="C97" s="115" t="s">
        <v>43</v>
      </c>
      <c r="D97" s="115"/>
      <c r="E97" s="115"/>
      <c r="F97" s="136" t="s">
        <v>2611</v>
      </c>
      <c r="G97" s="137"/>
      <c r="H97" s="115" t="s">
        <v>3020</v>
      </c>
      <c r="I97" s="115" t="s">
        <v>3017</v>
      </c>
      <c r="J97" s="115"/>
      <c r="K97" s="127"/>
    </row>
    <row r="98" spans="2:11" s="1" customFormat="1" ht="15" customHeight="1" x14ac:dyDescent="0.2">
      <c r="B98" s="141"/>
      <c r="C98" s="142"/>
      <c r="D98" s="142"/>
      <c r="E98" s="142"/>
      <c r="F98" s="142"/>
      <c r="G98" s="142"/>
      <c r="H98" s="142"/>
      <c r="I98" s="142"/>
      <c r="J98" s="142"/>
      <c r="K98" s="143"/>
    </row>
    <row r="99" spans="2:11" s="1" customFormat="1" ht="18.75" customHeight="1" x14ac:dyDescent="0.2">
      <c r="B99" s="144"/>
      <c r="C99" s="145"/>
      <c r="D99" s="145"/>
      <c r="E99" s="145"/>
      <c r="F99" s="145"/>
      <c r="G99" s="145"/>
      <c r="H99" s="145"/>
      <c r="I99" s="145"/>
      <c r="J99" s="145"/>
      <c r="K99" s="144"/>
    </row>
    <row r="100" spans="2:11" s="1" customFormat="1" ht="18.75" customHeight="1" x14ac:dyDescent="0.2"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  <row r="101" spans="2:11" s="1" customFormat="1" ht="7.5" customHeight="1" x14ac:dyDescent="0.2">
      <c r="B101" s="123"/>
      <c r="C101" s="124"/>
      <c r="D101" s="124"/>
      <c r="E101" s="124"/>
      <c r="F101" s="124"/>
      <c r="G101" s="124"/>
      <c r="H101" s="124"/>
      <c r="I101" s="124"/>
      <c r="J101" s="124"/>
      <c r="K101" s="125"/>
    </row>
    <row r="102" spans="2:11" s="1" customFormat="1" ht="45" customHeight="1" x14ac:dyDescent="0.2">
      <c r="B102" s="126"/>
      <c r="C102" s="328" t="s">
        <v>3021</v>
      </c>
      <c r="D102" s="328"/>
      <c r="E102" s="328"/>
      <c r="F102" s="328"/>
      <c r="G102" s="328"/>
      <c r="H102" s="328"/>
      <c r="I102" s="328"/>
      <c r="J102" s="328"/>
      <c r="K102" s="127"/>
    </row>
    <row r="103" spans="2:11" s="1" customFormat="1" ht="17.25" customHeight="1" x14ac:dyDescent="0.2">
      <c r="B103" s="126"/>
      <c r="C103" s="128" t="s">
        <v>2977</v>
      </c>
      <c r="D103" s="128"/>
      <c r="E103" s="128"/>
      <c r="F103" s="128" t="s">
        <v>2978</v>
      </c>
      <c r="G103" s="129"/>
      <c r="H103" s="128" t="s">
        <v>49</v>
      </c>
      <c r="I103" s="128" t="s">
        <v>52</v>
      </c>
      <c r="J103" s="128" t="s">
        <v>2979</v>
      </c>
      <c r="K103" s="127"/>
    </row>
    <row r="104" spans="2:11" s="1" customFormat="1" ht="17.25" customHeight="1" x14ac:dyDescent="0.2">
      <c r="B104" s="126"/>
      <c r="C104" s="130" t="s">
        <v>2980</v>
      </c>
      <c r="D104" s="130"/>
      <c r="E104" s="130"/>
      <c r="F104" s="131" t="s">
        <v>2981</v>
      </c>
      <c r="G104" s="132"/>
      <c r="H104" s="130"/>
      <c r="I104" s="130"/>
      <c r="J104" s="130" t="s">
        <v>2982</v>
      </c>
      <c r="K104" s="127"/>
    </row>
    <row r="105" spans="2:11" s="1" customFormat="1" ht="5.25" customHeight="1" x14ac:dyDescent="0.2">
      <c r="B105" s="126"/>
      <c r="C105" s="128"/>
      <c r="D105" s="128"/>
      <c r="E105" s="128"/>
      <c r="F105" s="128"/>
      <c r="G105" s="146"/>
      <c r="H105" s="128"/>
      <c r="I105" s="128"/>
      <c r="J105" s="128"/>
      <c r="K105" s="127"/>
    </row>
    <row r="106" spans="2:11" s="1" customFormat="1" ht="15" customHeight="1" x14ac:dyDescent="0.2">
      <c r="B106" s="126"/>
      <c r="C106" s="115" t="s">
        <v>48</v>
      </c>
      <c r="D106" s="135"/>
      <c r="E106" s="135"/>
      <c r="F106" s="136" t="s">
        <v>2611</v>
      </c>
      <c r="G106" s="115"/>
      <c r="H106" s="115" t="s">
        <v>3022</v>
      </c>
      <c r="I106" s="115" t="s">
        <v>2984</v>
      </c>
      <c r="J106" s="115">
        <v>20</v>
      </c>
      <c r="K106" s="127"/>
    </row>
    <row r="107" spans="2:11" s="1" customFormat="1" ht="15" customHeight="1" x14ac:dyDescent="0.2">
      <c r="B107" s="126"/>
      <c r="C107" s="115" t="s">
        <v>2985</v>
      </c>
      <c r="D107" s="115"/>
      <c r="E107" s="115"/>
      <c r="F107" s="136" t="s">
        <v>2611</v>
      </c>
      <c r="G107" s="115"/>
      <c r="H107" s="115" t="s">
        <v>3022</v>
      </c>
      <c r="I107" s="115" t="s">
        <v>2984</v>
      </c>
      <c r="J107" s="115">
        <v>120</v>
      </c>
      <c r="K107" s="127"/>
    </row>
    <row r="108" spans="2:11" s="1" customFormat="1" ht="15" customHeight="1" x14ac:dyDescent="0.2">
      <c r="B108" s="138"/>
      <c r="C108" s="115" t="s">
        <v>2987</v>
      </c>
      <c r="D108" s="115"/>
      <c r="E108" s="115"/>
      <c r="F108" s="136" t="s">
        <v>2988</v>
      </c>
      <c r="G108" s="115"/>
      <c r="H108" s="115" t="s">
        <v>3022</v>
      </c>
      <c r="I108" s="115" t="s">
        <v>2984</v>
      </c>
      <c r="J108" s="115">
        <v>50</v>
      </c>
      <c r="K108" s="127"/>
    </row>
    <row r="109" spans="2:11" s="1" customFormat="1" ht="15" customHeight="1" x14ac:dyDescent="0.2">
      <c r="B109" s="138"/>
      <c r="C109" s="115" t="s">
        <v>2990</v>
      </c>
      <c r="D109" s="115"/>
      <c r="E109" s="115"/>
      <c r="F109" s="136" t="s">
        <v>2611</v>
      </c>
      <c r="G109" s="115"/>
      <c r="H109" s="115" t="s">
        <v>3022</v>
      </c>
      <c r="I109" s="115" t="s">
        <v>2992</v>
      </c>
      <c r="J109" s="115"/>
      <c r="K109" s="127"/>
    </row>
    <row r="110" spans="2:11" s="1" customFormat="1" ht="15" customHeight="1" x14ac:dyDescent="0.2">
      <c r="B110" s="138"/>
      <c r="C110" s="115" t="s">
        <v>3001</v>
      </c>
      <c r="D110" s="115"/>
      <c r="E110" s="115"/>
      <c r="F110" s="136" t="s">
        <v>2988</v>
      </c>
      <c r="G110" s="115"/>
      <c r="H110" s="115" t="s">
        <v>3022</v>
      </c>
      <c r="I110" s="115" t="s">
        <v>2984</v>
      </c>
      <c r="J110" s="115">
        <v>50</v>
      </c>
      <c r="K110" s="127"/>
    </row>
    <row r="111" spans="2:11" s="1" customFormat="1" ht="15" customHeight="1" x14ac:dyDescent="0.2">
      <c r="B111" s="138"/>
      <c r="C111" s="115" t="s">
        <v>3009</v>
      </c>
      <c r="D111" s="115"/>
      <c r="E111" s="115"/>
      <c r="F111" s="136" t="s">
        <v>2988</v>
      </c>
      <c r="G111" s="115"/>
      <c r="H111" s="115" t="s">
        <v>3022</v>
      </c>
      <c r="I111" s="115" t="s">
        <v>2984</v>
      </c>
      <c r="J111" s="115">
        <v>50</v>
      </c>
      <c r="K111" s="127"/>
    </row>
    <row r="112" spans="2:11" s="1" customFormat="1" ht="15" customHeight="1" x14ac:dyDescent="0.2">
      <c r="B112" s="138"/>
      <c r="C112" s="115" t="s">
        <v>3007</v>
      </c>
      <c r="D112" s="115"/>
      <c r="E112" s="115"/>
      <c r="F112" s="136" t="s">
        <v>2988</v>
      </c>
      <c r="G112" s="115"/>
      <c r="H112" s="115" t="s">
        <v>3022</v>
      </c>
      <c r="I112" s="115" t="s">
        <v>2984</v>
      </c>
      <c r="J112" s="115">
        <v>50</v>
      </c>
      <c r="K112" s="127"/>
    </row>
    <row r="113" spans="2:11" s="1" customFormat="1" ht="15" customHeight="1" x14ac:dyDescent="0.2">
      <c r="B113" s="138"/>
      <c r="C113" s="115" t="s">
        <v>48</v>
      </c>
      <c r="D113" s="115"/>
      <c r="E113" s="115"/>
      <c r="F113" s="136" t="s">
        <v>2611</v>
      </c>
      <c r="G113" s="115"/>
      <c r="H113" s="115" t="s">
        <v>3023</v>
      </c>
      <c r="I113" s="115" t="s">
        <v>2984</v>
      </c>
      <c r="J113" s="115">
        <v>20</v>
      </c>
      <c r="K113" s="127"/>
    </row>
    <row r="114" spans="2:11" s="1" customFormat="1" ht="15" customHeight="1" x14ac:dyDescent="0.2">
      <c r="B114" s="138"/>
      <c r="C114" s="115" t="s">
        <v>3024</v>
      </c>
      <c r="D114" s="115"/>
      <c r="E114" s="115"/>
      <c r="F114" s="136" t="s">
        <v>2611</v>
      </c>
      <c r="G114" s="115"/>
      <c r="H114" s="115" t="s">
        <v>3025</v>
      </c>
      <c r="I114" s="115" t="s">
        <v>2984</v>
      </c>
      <c r="J114" s="115">
        <v>120</v>
      </c>
      <c r="K114" s="127"/>
    </row>
    <row r="115" spans="2:11" s="1" customFormat="1" ht="15" customHeight="1" x14ac:dyDescent="0.2">
      <c r="B115" s="138"/>
      <c r="C115" s="115" t="s">
        <v>33</v>
      </c>
      <c r="D115" s="115"/>
      <c r="E115" s="115"/>
      <c r="F115" s="136" t="s">
        <v>2611</v>
      </c>
      <c r="G115" s="115"/>
      <c r="H115" s="115" t="s">
        <v>3026</v>
      </c>
      <c r="I115" s="115" t="s">
        <v>3017</v>
      </c>
      <c r="J115" s="115"/>
      <c r="K115" s="127"/>
    </row>
    <row r="116" spans="2:11" s="1" customFormat="1" ht="15" customHeight="1" x14ac:dyDescent="0.2">
      <c r="B116" s="138"/>
      <c r="C116" s="115" t="s">
        <v>43</v>
      </c>
      <c r="D116" s="115"/>
      <c r="E116" s="115"/>
      <c r="F116" s="136" t="s">
        <v>2611</v>
      </c>
      <c r="G116" s="115"/>
      <c r="H116" s="115" t="s">
        <v>3027</v>
      </c>
      <c r="I116" s="115" t="s">
        <v>3017</v>
      </c>
      <c r="J116" s="115"/>
      <c r="K116" s="127"/>
    </row>
    <row r="117" spans="2:11" s="1" customFormat="1" ht="15" customHeight="1" x14ac:dyDescent="0.2">
      <c r="B117" s="138"/>
      <c r="C117" s="115" t="s">
        <v>52</v>
      </c>
      <c r="D117" s="115"/>
      <c r="E117" s="115"/>
      <c r="F117" s="136" t="s">
        <v>2611</v>
      </c>
      <c r="G117" s="115"/>
      <c r="H117" s="115" t="s">
        <v>3028</v>
      </c>
      <c r="I117" s="115" t="s">
        <v>3029</v>
      </c>
      <c r="J117" s="115"/>
      <c r="K117" s="127"/>
    </row>
    <row r="118" spans="2:11" s="1" customFormat="1" ht="15" customHeight="1" x14ac:dyDescent="0.2">
      <c r="B118" s="141"/>
      <c r="C118" s="147"/>
      <c r="D118" s="147"/>
      <c r="E118" s="147"/>
      <c r="F118" s="147"/>
      <c r="G118" s="147"/>
      <c r="H118" s="147"/>
      <c r="I118" s="147"/>
      <c r="J118" s="147"/>
      <c r="K118" s="143"/>
    </row>
    <row r="119" spans="2:11" s="1" customFormat="1" ht="18.75" customHeight="1" x14ac:dyDescent="0.2">
      <c r="B119" s="148"/>
      <c r="C119" s="149"/>
      <c r="D119" s="149"/>
      <c r="E119" s="149"/>
      <c r="F119" s="150"/>
      <c r="G119" s="149"/>
      <c r="H119" s="149"/>
      <c r="I119" s="149"/>
      <c r="J119" s="149"/>
      <c r="K119" s="148"/>
    </row>
    <row r="120" spans="2:11" s="1" customFormat="1" ht="18.75" customHeight="1" x14ac:dyDescent="0.2"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</row>
    <row r="121" spans="2:11" s="1" customFormat="1" ht="7.5" customHeight="1" x14ac:dyDescent="0.2">
      <c r="B121" s="151"/>
      <c r="C121" s="152"/>
      <c r="D121" s="152"/>
      <c r="E121" s="152"/>
      <c r="F121" s="152"/>
      <c r="G121" s="152"/>
      <c r="H121" s="152"/>
      <c r="I121" s="152"/>
      <c r="J121" s="152"/>
      <c r="K121" s="153"/>
    </row>
    <row r="122" spans="2:11" s="1" customFormat="1" ht="45" customHeight="1" x14ac:dyDescent="0.2">
      <c r="B122" s="154"/>
      <c r="C122" s="326" t="s">
        <v>3030</v>
      </c>
      <c r="D122" s="326"/>
      <c r="E122" s="326"/>
      <c r="F122" s="326"/>
      <c r="G122" s="326"/>
      <c r="H122" s="326"/>
      <c r="I122" s="326"/>
      <c r="J122" s="326"/>
      <c r="K122" s="155"/>
    </row>
    <row r="123" spans="2:11" s="1" customFormat="1" ht="17.25" customHeight="1" x14ac:dyDescent="0.2">
      <c r="B123" s="156"/>
      <c r="C123" s="128" t="s">
        <v>2977</v>
      </c>
      <c r="D123" s="128"/>
      <c r="E123" s="128"/>
      <c r="F123" s="128" t="s">
        <v>2978</v>
      </c>
      <c r="G123" s="129"/>
      <c r="H123" s="128" t="s">
        <v>49</v>
      </c>
      <c r="I123" s="128" t="s">
        <v>52</v>
      </c>
      <c r="J123" s="128" t="s">
        <v>2979</v>
      </c>
      <c r="K123" s="157"/>
    </row>
    <row r="124" spans="2:11" s="1" customFormat="1" ht="17.25" customHeight="1" x14ac:dyDescent="0.2">
      <c r="B124" s="156"/>
      <c r="C124" s="130" t="s">
        <v>2980</v>
      </c>
      <c r="D124" s="130"/>
      <c r="E124" s="130"/>
      <c r="F124" s="131" t="s">
        <v>2981</v>
      </c>
      <c r="G124" s="132"/>
      <c r="H124" s="130"/>
      <c r="I124" s="130"/>
      <c r="J124" s="130" t="s">
        <v>2982</v>
      </c>
      <c r="K124" s="157"/>
    </row>
    <row r="125" spans="2:11" s="1" customFormat="1" ht="5.25" customHeight="1" x14ac:dyDescent="0.2">
      <c r="B125" s="158"/>
      <c r="C125" s="133"/>
      <c r="D125" s="133"/>
      <c r="E125" s="133"/>
      <c r="F125" s="133"/>
      <c r="G125" s="159"/>
      <c r="H125" s="133"/>
      <c r="I125" s="133"/>
      <c r="J125" s="133"/>
      <c r="K125" s="160"/>
    </row>
    <row r="126" spans="2:11" s="1" customFormat="1" ht="15" customHeight="1" x14ac:dyDescent="0.2">
      <c r="B126" s="158"/>
      <c r="C126" s="115" t="s">
        <v>2985</v>
      </c>
      <c r="D126" s="135"/>
      <c r="E126" s="135"/>
      <c r="F126" s="136" t="s">
        <v>2611</v>
      </c>
      <c r="G126" s="115"/>
      <c r="H126" s="115" t="s">
        <v>3022</v>
      </c>
      <c r="I126" s="115" t="s">
        <v>2984</v>
      </c>
      <c r="J126" s="115">
        <v>120</v>
      </c>
      <c r="K126" s="161"/>
    </row>
    <row r="127" spans="2:11" s="1" customFormat="1" ht="15" customHeight="1" x14ac:dyDescent="0.2">
      <c r="B127" s="158"/>
      <c r="C127" s="115" t="s">
        <v>3031</v>
      </c>
      <c r="D127" s="115"/>
      <c r="E127" s="115"/>
      <c r="F127" s="136" t="s">
        <v>2611</v>
      </c>
      <c r="G127" s="115"/>
      <c r="H127" s="115" t="s">
        <v>3032</v>
      </c>
      <c r="I127" s="115" t="s">
        <v>2984</v>
      </c>
      <c r="J127" s="115" t="s">
        <v>3033</v>
      </c>
      <c r="K127" s="161"/>
    </row>
    <row r="128" spans="2:11" s="1" customFormat="1" ht="15" customHeight="1" x14ac:dyDescent="0.2">
      <c r="B128" s="158"/>
      <c r="C128" s="115" t="s">
        <v>2931</v>
      </c>
      <c r="D128" s="115"/>
      <c r="E128" s="115"/>
      <c r="F128" s="136" t="s">
        <v>2611</v>
      </c>
      <c r="G128" s="115"/>
      <c r="H128" s="115" t="s">
        <v>3034</v>
      </c>
      <c r="I128" s="115" t="s">
        <v>2984</v>
      </c>
      <c r="J128" s="115" t="s">
        <v>3033</v>
      </c>
      <c r="K128" s="161"/>
    </row>
    <row r="129" spans="2:11" s="1" customFormat="1" ht="15" customHeight="1" x14ac:dyDescent="0.2">
      <c r="B129" s="158"/>
      <c r="C129" s="115" t="s">
        <v>2993</v>
      </c>
      <c r="D129" s="115"/>
      <c r="E129" s="115"/>
      <c r="F129" s="136" t="s">
        <v>2988</v>
      </c>
      <c r="G129" s="115"/>
      <c r="H129" s="115" t="s">
        <v>2994</v>
      </c>
      <c r="I129" s="115" t="s">
        <v>2984</v>
      </c>
      <c r="J129" s="115">
        <v>15</v>
      </c>
      <c r="K129" s="161"/>
    </row>
    <row r="130" spans="2:11" s="1" customFormat="1" ht="15" customHeight="1" x14ac:dyDescent="0.2">
      <c r="B130" s="158"/>
      <c r="C130" s="139" t="s">
        <v>2995</v>
      </c>
      <c r="D130" s="139"/>
      <c r="E130" s="139"/>
      <c r="F130" s="140" t="s">
        <v>2988</v>
      </c>
      <c r="G130" s="139"/>
      <c r="H130" s="139" t="s">
        <v>2996</v>
      </c>
      <c r="I130" s="139" t="s">
        <v>2984</v>
      </c>
      <c r="J130" s="139">
        <v>15</v>
      </c>
      <c r="K130" s="161"/>
    </row>
    <row r="131" spans="2:11" s="1" customFormat="1" ht="15" customHeight="1" x14ac:dyDescent="0.2">
      <c r="B131" s="158"/>
      <c r="C131" s="139" t="s">
        <v>2997</v>
      </c>
      <c r="D131" s="139"/>
      <c r="E131" s="139"/>
      <c r="F131" s="140" t="s">
        <v>2988</v>
      </c>
      <c r="G131" s="139"/>
      <c r="H131" s="139" t="s">
        <v>2998</v>
      </c>
      <c r="I131" s="139" t="s">
        <v>2984</v>
      </c>
      <c r="J131" s="139">
        <v>20</v>
      </c>
      <c r="K131" s="161"/>
    </row>
    <row r="132" spans="2:11" s="1" customFormat="1" ht="15" customHeight="1" x14ac:dyDescent="0.2">
      <c r="B132" s="158"/>
      <c r="C132" s="139" t="s">
        <v>2999</v>
      </c>
      <c r="D132" s="139"/>
      <c r="E132" s="139"/>
      <c r="F132" s="140" t="s">
        <v>2988</v>
      </c>
      <c r="G132" s="139"/>
      <c r="H132" s="139" t="s">
        <v>3000</v>
      </c>
      <c r="I132" s="139" t="s">
        <v>2984</v>
      </c>
      <c r="J132" s="139">
        <v>20</v>
      </c>
      <c r="K132" s="161"/>
    </row>
    <row r="133" spans="2:11" s="1" customFormat="1" ht="15" customHeight="1" x14ac:dyDescent="0.2">
      <c r="B133" s="158"/>
      <c r="C133" s="115" t="s">
        <v>2987</v>
      </c>
      <c r="D133" s="115"/>
      <c r="E133" s="115"/>
      <c r="F133" s="136" t="s">
        <v>2988</v>
      </c>
      <c r="G133" s="115"/>
      <c r="H133" s="115" t="s">
        <v>3022</v>
      </c>
      <c r="I133" s="115" t="s">
        <v>2984</v>
      </c>
      <c r="J133" s="115">
        <v>50</v>
      </c>
      <c r="K133" s="161"/>
    </row>
    <row r="134" spans="2:11" s="1" customFormat="1" ht="15" customHeight="1" x14ac:dyDescent="0.2">
      <c r="B134" s="158"/>
      <c r="C134" s="115" t="s">
        <v>3001</v>
      </c>
      <c r="D134" s="115"/>
      <c r="E134" s="115"/>
      <c r="F134" s="136" t="s">
        <v>2988</v>
      </c>
      <c r="G134" s="115"/>
      <c r="H134" s="115" t="s">
        <v>3022</v>
      </c>
      <c r="I134" s="115" t="s">
        <v>2984</v>
      </c>
      <c r="J134" s="115">
        <v>50</v>
      </c>
      <c r="K134" s="161"/>
    </row>
    <row r="135" spans="2:11" s="1" customFormat="1" ht="15" customHeight="1" x14ac:dyDescent="0.2">
      <c r="B135" s="158"/>
      <c r="C135" s="115" t="s">
        <v>3007</v>
      </c>
      <c r="D135" s="115"/>
      <c r="E135" s="115"/>
      <c r="F135" s="136" t="s">
        <v>2988</v>
      </c>
      <c r="G135" s="115"/>
      <c r="H135" s="115" t="s">
        <v>3022</v>
      </c>
      <c r="I135" s="115" t="s">
        <v>2984</v>
      </c>
      <c r="J135" s="115">
        <v>50</v>
      </c>
      <c r="K135" s="161"/>
    </row>
    <row r="136" spans="2:11" s="1" customFormat="1" ht="15" customHeight="1" x14ac:dyDescent="0.2">
      <c r="B136" s="158"/>
      <c r="C136" s="115" t="s">
        <v>3009</v>
      </c>
      <c r="D136" s="115"/>
      <c r="E136" s="115"/>
      <c r="F136" s="136" t="s">
        <v>2988</v>
      </c>
      <c r="G136" s="115"/>
      <c r="H136" s="115" t="s">
        <v>3022</v>
      </c>
      <c r="I136" s="115" t="s">
        <v>2984</v>
      </c>
      <c r="J136" s="115">
        <v>50</v>
      </c>
      <c r="K136" s="161"/>
    </row>
    <row r="137" spans="2:11" s="1" customFormat="1" ht="15" customHeight="1" x14ac:dyDescent="0.2">
      <c r="B137" s="158"/>
      <c r="C137" s="115" t="s">
        <v>3010</v>
      </c>
      <c r="D137" s="115"/>
      <c r="E137" s="115"/>
      <c r="F137" s="136" t="s">
        <v>2988</v>
      </c>
      <c r="G137" s="115"/>
      <c r="H137" s="115" t="s">
        <v>3035</v>
      </c>
      <c r="I137" s="115" t="s">
        <v>2984</v>
      </c>
      <c r="J137" s="115">
        <v>255</v>
      </c>
      <c r="K137" s="161"/>
    </row>
    <row r="138" spans="2:11" s="1" customFormat="1" ht="15" customHeight="1" x14ac:dyDescent="0.2">
      <c r="B138" s="158"/>
      <c r="C138" s="115" t="s">
        <v>3012</v>
      </c>
      <c r="D138" s="115"/>
      <c r="E138" s="115"/>
      <c r="F138" s="136" t="s">
        <v>2611</v>
      </c>
      <c r="G138" s="115"/>
      <c r="H138" s="115" t="s">
        <v>3036</v>
      </c>
      <c r="I138" s="115" t="s">
        <v>3014</v>
      </c>
      <c r="J138" s="115"/>
      <c r="K138" s="161"/>
    </row>
    <row r="139" spans="2:11" s="1" customFormat="1" ht="15" customHeight="1" x14ac:dyDescent="0.2">
      <c r="B139" s="158"/>
      <c r="C139" s="115" t="s">
        <v>3015</v>
      </c>
      <c r="D139" s="115"/>
      <c r="E139" s="115"/>
      <c r="F139" s="136" t="s">
        <v>2611</v>
      </c>
      <c r="G139" s="115"/>
      <c r="H139" s="115" t="s">
        <v>3037</v>
      </c>
      <c r="I139" s="115" t="s">
        <v>3017</v>
      </c>
      <c r="J139" s="115"/>
      <c r="K139" s="161"/>
    </row>
    <row r="140" spans="2:11" s="1" customFormat="1" ht="15" customHeight="1" x14ac:dyDescent="0.2">
      <c r="B140" s="158"/>
      <c r="C140" s="115" t="s">
        <v>3018</v>
      </c>
      <c r="D140" s="115"/>
      <c r="E140" s="115"/>
      <c r="F140" s="136" t="s">
        <v>2611</v>
      </c>
      <c r="G140" s="115"/>
      <c r="H140" s="115" t="s">
        <v>3018</v>
      </c>
      <c r="I140" s="115" t="s">
        <v>3017</v>
      </c>
      <c r="J140" s="115"/>
      <c r="K140" s="161"/>
    </row>
    <row r="141" spans="2:11" s="1" customFormat="1" ht="15" customHeight="1" x14ac:dyDescent="0.2">
      <c r="B141" s="158"/>
      <c r="C141" s="115" t="s">
        <v>33</v>
      </c>
      <c r="D141" s="115"/>
      <c r="E141" s="115"/>
      <c r="F141" s="136" t="s">
        <v>2611</v>
      </c>
      <c r="G141" s="115"/>
      <c r="H141" s="115" t="s">
        <v>3038</v>
      </c>
      <c r="I141" s="115" t="s">
        <v>3017</v>
      </c>
      <c r="J141" s="115"/>
      <c r="K141" s="161"/>
    </row>
    <row r="142" spans="2:11" s="1" customFormat="1" ht="15" customHeight="1" x14ac:dyDescent="0.2">
      <c r="B142" s="158"/>
      <c r="C142" s="115" t="s">
        <v>3039</v>
      </c>
      <c r="D142" s="115"/>
      <c r="E142" s="115"/>
      <c r="F142" s="136" t="s">
        <v>2611</v>
      </c>
      <c r="G142" s="115"/>
      <c r="H142" s="115" t="s">
        <v>3040</v>
      </c>
      <c r="I142" s="115" t="s">
        <v>3017</v>
      </c>
      <c r="J142" s="115"/>
      <c r="K142" s="161"/>
    </row>
    <row r="143" spans="2:11" s="1" customFormat="1" ht="15" customHeight="1" x14ac:dyDescent="0.2">
      <c r="B143" s="162"/>
      <c r="C143" s="163"/>
      <c r="D143" s="163"/>
      <c r="E143" s="163"/>
      <c r="F143" s="163"/>
      <c r="G143" s="163"/>
      <c r="H143" s="163"/>
      <c r="I143" s="163"/>
      <c r="J143" s="163"/>
      <c r="K143" s="164"/>
    </row>
    <row r="144" spans="2:11" s="1" customFormat="1" ht="18.75" customHeight="1" x14ac:dyDescent="0.2">
      <c r="B144" s="149"/>
      <c r="C144" s="149"/>
      <c r="D144" s="149"/>
      <c r="E144" s="149"/>
      <c r="F144" s="150"/>
      <c r="G144" s="149"/>
      <c r="H144" s="149"/>
      <c r="I144" s="149"/>
      <c r="J144" s="149"/>
      <c r="K144" s="149"/>
    </row>
    <row r="145" spans="2:11" s="1" customFormat="1" ht="18.75" customHeight="1" x14ac:dyDescent="0.2"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</row>
    <row r="146" spans="2:11" s="1" customFormat="1" ht="7.5" customHeight="1" x14ac:dyDescent="0.2">
      <c r="B146" s="123"/>
      <c r="C146" s="124"/>
      <c r="D146" s="124"/>
      <c r="E146" s="124"/>
      <c r="F146" s="124"/>
      <c r="G146" s="124"/>
      <c r="H146" s="124"/>
      <c r="I146" s="124"/>
      <c r="J146" s="124"/>
      <c r="K146" s="125"/>
    </row>
    <row r="147" spans="2:11" s="1" customFormat="1" ht="45" customHeight="1" x14ac:dyDescent="0.2">
      <c r="B147" s="126"/>
      <c r="C147" s="328" t="s">
        <v>3041</v>
      </c>
      <c r="D147" s="328"/>
      <c r="E147" s="328"/>
      <c r="F147" s="328"/>
      <c r="G147" s="328"/>
      <c r="H147" s="328"/>
      <c r="I147" s="328"/>
      <c r="J147" s="328"/>
      <c r="K147" s="127"/>
    </row>
    <row r="148" spans="2:11" s="1" customFormat="1" ht="17.25" customHeight="1" x14ac:dyDescent="0.2">
      <c r="B148" s="126"/>
      <c r="C148" s="128" t="s">
        <v>2977</v>
      </c>
      <c r="D148" s="128"/>
      <c r="E148" s="128"/>
      <c r="F148" s="128" t="s">
        <v>2978</v>
      </c>
      <c r="G148" s="129"/>
      <c r="H148" s="128" t="s">
        <v>49</v>
      </c>
      <c r="I148" s="128" t="s">
        <v>52</v>
      </c>
      <c r="J148" s="128" t="s">
        <v>2979</v>
      </c>
      <c r="K148" s="127"/>
    </row>
    <row r="149" spans="2:11" s="1" customFormat="1" ht="17.25" customHeight="1" x14ac:dyDescent="0.2">
      <c r="B149" s="126"/>
      <c r="C149" s="130" t="s">
        <v>2980</v>
      </c>
      <c r="D149" s="130"/>
      <c r="E149" s="130"/>
      <c r="F149" s="131" t="s">
        <v>2981</v>
      </c>
      <c r="G149" s="132"/>
      <c r="H149" s="130"/>
      <c r="I149" s="130"/>
      <c r="J149" s="130" t="s">
        <v>2982</v>
      </c>
      <c r="K149" s="127"/>
    </row>
    <row r="150" spans="2:11" s="1" customFormat="1" ht="5.25" customHeight="1" x14ac:dyDescent="0.2">
      <c r="B150" s="138"/>
      <c r="C150" s="133"/>
      <c r="D150" s="133"/>
      <c r="E150" s="133"/>
      <c r="F150" s="133"/>
      <c r="G150" s="134"/>
      <c r="H150" s="133"/>
      <c r="I150" s="133"/>
      <c r="J150" s="133"/>
      <c r="K150" s="161"/>
    </row>
    <row r="151" spans="2:11" s="1" customFormat="1" ht="15" customHeight="1" x14ac:dyDescent="0.2">
      <c r="B151" s="138"/>
      <c r="C151" s="165" t="s">
        <v>2985</v>
      </c>
      <c r="D151" s="115"/>
      <c r="E151" s="115"/>
      <c r="F151" s="166" t="s">
        <v>2611</v>
      </c>
      <c r="G151" s="115"/>
      <c r="H151" s="165" t="s">
        <v>3022</v>
      </c>
      <c r="I151" s="165" t="s">
        <v>2984</v>
      </c>
      <c r="J151" s="165">
        <v>120</v>
      </c>
      <c r="K151" s="161"/>
    </row>
    <row r="152" spans="2:11" s="1" customFormat="1" ht="15" customHeight="1" x14ac:dyDescent="0.2">
      <c r="B152" s="138"/>
      <c r="C152" s="165" t="s">
        <v>3031</v>
      </c>
      <c r="D152" s="115"/>
      <c r="E152" s="115"/>
      <c r="F152" s="166" t="s">
        <v>2611</v>
      </c>
      <c r="G152" s="115"/>
      <c r="H152" s="165" t="s">
        <v>3042</v>
      </c>
      <c r="I152" s="165" t="s">
        <v>2984</v>
      </c>
      <c r="J152" s="165" t="s">
        <v>3033</v>
      </c>
      <c r="K152" s="161"/>
    </row>
    <row r="153" spans="2:11" s="1" customFormat="1" ht="15" customHeight="1" x14ac:dyDescent="0.2">
      <c r="B153" s="138"/>
      <c r="C153" s="165" t="s">
        <v>2931</v>
      </c>
      <c r="D153" s="115"/>
      <c r="E153" s="115"/>
      <c r="F153" s="166" t="s">
        <v>2611</v>
      </c>
      <c r="G153" s="115"/>
      <c r="H153" s="165" t="s">
        <v>3043</v>
      </c>
      <c r="I153" s="165" t="s">
        <v>2984</v>
      </c>
      <c r="J153" s="165" t="s">
        <v>3033</v>
      </c>
      <c r="K153" s="161"/>
    </row>
    <row r="154" spans="2:11" s="1" customFormat="1" ht="15" customHeight="1" x14ac:dyDescent="0.2">
      <c r="B154" s="138"/>
      <c r="C154" s="165" t="s">
        <v>2987</v>
      </c>
      <c r="D154" s="115"/>
      <c r="E154" s="115"/>
      <c r="F154" s="166" t="s">
        <v>2988</v>
      </c>
      <c r="G154" s="115"/>
      <c r="H154" s="165" t="s">
        <v>3022</v>
      </c>
      <c r="I154" s="165" t="s">
        <v>2984</v>
      </c>
      <c r="J154" s="165">
        <v>50</v>
      </c>
      <c r="K154" s="161"/>
    </row>
    <row r="155" spans="2:11" s="1" customFormat="1" ht="15" customHeight="1" x14ac:dyDescent="0.2">
      <c r="B155" s="138"/>
      <c r="C155" s="165" t="s">
        <v>2990</v>
      </c>
      <c r="D155" s="115"/>
      <c r="E155" s="115"/>
      <c r="F155" s="166" t="s">
        <v>2611</v>
      </c>
      <c r="G155" s="115"/>
      <c r="H155" s="165" t="s">
        <v>3022</v>
      </c>
      <c r="I155" s="165" t="s">
        <v>2992</v>
      </c>
      <c r="J155" s="165"/>
      <c r="K155" s="161"/>
    </row>
    <row r="156" spans="2:11" s="1" customFormat="1" ht="15" customHeight="1" x14ac:dyDescent="0.2">
      <c r="B156" s="138"/>
      <c r="C156" s="165" t="s">
        <v>3001</v>
      </c>
      <c r="D156" s="115"/>
      <c r="E156" s="115"/>
      <c r="F156" s="166" t="s">
        <v>2988</v>
      </c>
      <c r="G156" s="115"/>
      <c r="H156" s="165" t="s">
        <v>3022</v>
      </c>
      <c r="I156" s="165" t="s">
        <v>2984</v>
      </c>
      <c r="J156" s="165">
        <v>50</v>
      </c>
      <c r="K156" s="161"/>
    </row>
    <row r="157" spans="2:11" s="1" customFormat="1" ht="15" customHeight="1" x14ac:dyDescent="0.2">
      <c r="B157" s="138"/>
      <c r="C157" s="165" t="s">
        <v>3009</v>
      </c>
      <c r="D157" s="115"/>
      <c r="E157" s="115"/>
      <c r="F157" s="166" t="s">
        <v>2988</v>
      </c>
      <c r="G157" s="115"/>
      <c r="H157" s="165" t="s">
        <v>3022</v>
      </c>
      <c r="I157" s="165" t="s">
        <v>2984</v>
      </c>
      <c r="J157" s="165">
        <v>50</v>
      </c>
      <c r="K157" s="161"/>
    </row>
    <row r="158" spans="2:11" s="1" customFormat="1" ht="15" customHeight="1" x14ac:dyDescent="0.2">
      <c r="B158" s="138"/>
      <c r="C158" s="165" t="s">
        <v>3007</v>
      </c>
      <c r="D158" s="115"/>
      <c r="E158" s="115"/>
      <c r="F158" s="166" t="s">
        <v>2988</v>
      </c>
      <c r="G158" s="115"/>
      <c r="H158" s="165" t="s">
        <v>3022</v>
      </c>
      <c r="I158" s="165" t="s">
        <v>2984</v>
      </c>
      <c r="J158" s="165">
        <v>50</v>
      </c>
      <c r="K158" s="161"/>
    </row>
    <row r="159" spans="2:11" s="1" customFormat="1" ht="15" customHeight="1" x14ac:dyDescent="0.2">
      <c r="B159" s="138"/>
      <c r="C159" s="165" t="s">
        <v>101</v>
      </c>
      <c r="D159" s="115"/>
      <c r="E159" s="115"/>
      <c r="F159" s="166" t="s">
        <v>2611</v>
      </c>
      <c r="G159" s="115"/>
      <c r="H159" s="165" t="s">
        <v>3044</v>
      </c>
      <c r="I159" s="165" t="s">
        <v>2984</v>
      </c>
      <c r="J159" s="165" t="s">
        <v>3045</v>
      </c>
      <c r="K159" s="161"/>
    </row>
    <row r="160" spans="2:11" s="1" customFormat="1" ht="15" customHeight="1" x14ac:dyDescent="0.2">
      <c r="B160" s="138"/>
      <c r="C160" s="165" t="s">
        <v>3046</v>
      </c>
      <c r="D160" s="115"/>
      <c r="E160" s="115"/>
      <c r="F160" s="166" t="s">
        <v>2611</v>
      </c>
      <c r="G160" s="115"/>
      <c r="H160" s="165" t="s">
        <v>3047</v>
      </c>
      <c r="I160" s="165" t="s">
        <v>3017</v>
      </c>
      <c r="J160" s="165"/>
      <c r="K160" s="161"/>
    </row>
    <row r="161" spans="2:11" s="1" customFormat="1" ht="15" customHeight="1" x14ac:dyDescent="0.2">
      <c r="B161" s="167"/>
      <c r="C161" s="147"/>
      <c r="D161" s="147"/>
      <c r="E161" s="147"/>
      <c r="F161" s="147"/>
      <c r="G161" s="147"/>
      <c r="H161" s="147"/>
      <c r="I161" s="147"/>
      <c r="J161" s="147"/>
      <c r="K161" s="168"/>
    </row>
    <row r="162" spans="2:11" s="1" customFormat="1" ht="18.75" customHeight="1" x14ac:dyDescent="0.2">
      <c r="B162" s="149"/>
      <c r="C162" s="159"/>
      <c r="D162" s="159"/>
      <c r="E162" s="159"/>
      <c r="F162" s="169"/>
      <c r="G162" s="159"/>
      <c r="H162" s="159"/>
      <c r="I162" s="159"/>
      <c r="J162" s="159"/>
      <c r="K162" s="149"/>
    </row>
    <row r="163" spans="2:11" s="1" customFormat="1" ht="18.75" customHeight="1" x14ac:dyDescent="0.2"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</row>
    <row r="164" spans="2:11" s="1" customFormat="1" ht="7.5" customHeight="1" x14ac:dyDescent="0.2">
      <c r="B164" s="104"/>
      <c r="C164" s="105"/>
      <c r="D164" s="105"/>
      <c r="E164" s="105"/>
      <c r="F164" s="105"/>
      <c r="G164" s="105"/>
      <c r="H164" s="105"/>
      <c r="I164" s="105"/>
      <c r="J164" s="105"/>
      <c r="K164" s="106"/>
    </row>
    <row r="165" spans="2:11" s="1" customFormat="1" ht="45" customHeight="1" x14ac:dyDescent="0.2">
      <c r="B165" s="107"/>
      <c r="C165" s="326" t="s">
        <v>3048</v>
      </c>
      <c r="D165" s="326"/>
      <c r="E165" s="326"/>
      <c r="F165" s="326"/>
      <c r="G165" s="326"/>
      <c r="H165" s="326"/>
      <c r="I165" s="326"/>
      <c r="J165" s="326"/>
      <c r="K165" s="108"/>
    </row>
    <row r="166" spans="2:11" s="1" customFormat="1" ht="17.25" customHeight="1" x14ac:dyDescent="0.2">
      <c r="B166" s="107"/>
      <c r="C166" s="128" t="s">
        <v>2977</v>
      </c>
      <c r="D166" s="128"/>
      <c r="E166" s="128"/>
      <c r="F166" s="128" t="s">
        <v>2978</v>
      </c>
      <c r="G166" s="170"/>
      <c r="H166" s="171" t="s">
        <v>49</v>
      </c>
      <c r="I166" s="171" t="s">
        <v>52</v>
      </c>
      <c r="J166" s="128" t="s">
        <v>2979</v>
      </c>
      <c r="K166" s="108"/>
    </row>
    <row r="167" spans="2:11" s="1" customFormat="1" ht="17.25" customHeight="1" x14ac:dyDescent="0.2">
      <c r="B167" s="109"/>
      <c r="C167" s="130" t="s">
        <v>2980</v>
      </c>
      <c r="D167" s="130"/>
      <c r="E167" s="130"/>
      <c r="F167" s="131" t="s">
        <v>2981</v>
      </c>
      <c r="G167" s="172"/>
      <c r="H167" s="173"/>
      <c r="I167" s="173"/>
      <c r="J167" s="130" t="s">
        <v>2982</v>
      </c>
      <c r="K167" s="110"/>
    </row>
    <row r="168" spans="2:11" s="1" customFormat="1" ht="5.25" customHeight="1" x14ac:dyDescent="0.2">
      <c r="B168" s="138"/>
      <c r="C168" s="133"/>
      <c r="D168" s="133"/>
      <c r="E168" s="133"/>
      <c r="F168" s="133"/>
      <c r="G168" s="134"/>
      <c r="H168" s="133"/>
      <c r="I168" s="133"/>
      <c r="J168" s="133"/>
      <c r="K168" s="161"/>
    </row>
    <row r="169" spans="2:11" s="1" customFormat="1" ht="15" customHeight="1" x14ac:dyDescent="0.2">
      <c r="B169" s="138"/>
      <c r="C169" s="115" t="s">
        <v>2985</v>
      </c>
      <c r="D169" s="115"/>
      <c r="E169" s="115"/>
      <c r="F169" s="136" t="s">
        <v>2611</v>
      </c>
      <c r="G169" s="115"/>
      <c r="H169" s="115" t="s">
        <v>3022</v>
      </c>
      <c r="I169" s="115" t="s">
        <v>2984</v>
      </c>
      <c r="J169" s="115">
        <v>120</v>
      </c>
      <c r="K169" s="161"/>
    </row>
    <row r="170" spans="2:11" s="1" customFormat="1" ht="15" customHeight="1" x14ac:dyDescent="0.2">
      <c r="B170" s="138"/>
      <c r="C170" s="115" t="s">
        <v>3031</v>
      </c>
      <c r="D170" s="115"/>
      <c r="E170" s="115"/>
      <c r="F170" s="136" t="s">
        <v>2611</v>
      </c>
      <c r="G170" s="115"/>
      <c r="H170" s="115" t="s">
        <v>3032</v>
      </c>
      <c r="I170" s="115" t="s">
        <v>2984</v>
      </c>
      <c r="J170" s="115" t="s">
        <v>3033</v>
      </c>
      <c r="K170" s="161"/>
    </row>
    <row r="171" spans="2:11" s="1" customFormat="1" ht="15" customHeight="1" x14ac:dyDescent="0.2">
      <c r="B171" s="138"/>
      <c r="C171" s="115" t="s">
        <v>2931</v>
      </c>
      <c r="D171" s="115"/>
      <c r="E171" s="115"/>
      <c r="F171" s="136" t="s">
        <v>2611</v>
      </c>
      <c r="G171" s="115"/>
      <c r="H171" s="115" t="s">
        <v>3049</v>
      </c>
      <c r="I171" s="115" t="s">
        <v>2984</v>
      </c>
      <c r="J171" s="115" t="s">
        <v>3033</v>
      </c>
      <c r="K171" s="161"/>
    </row>
    <row r="172" spans="2:11" s="1" customFormat="1" ht="15" customHeight="1" x14ac:dyDescent="0.2">
      <c r="B172" s="138"/>
      <c r="C172" s="115" t="s">
        <v>2987</v>
      </c>
      <c r="D172" s="115"/>
      <c r="E172" s="115"/>
      <c r="F172" s="136" t="s">
        <v>2988</v>
      </c>
      <c r="G172" s="115"/>
      <c r="H172" s="115" t="s">
        <v>3049</v>
      </c>
      <c r="I172" s="115" t="s">
        <v>2984</v>
      </c>
      <c r="J172" s="115">
        <v>50</v>
      </c>
      <c r="K172" s="161"/>
    </row>
    <row r="173" spans="2:11" s="1" customFormat="1" ht="15" customHeight="1" x14ac:dyDescent="0.2">
      <c r="B173" s="138"/>
      <c r="C173" s="115" t="s">
        <v>2990</v>
      </c>
      <c r="D173" s="115"/>
      <c r="E173" s="115"/>
      <c r="F173" s="136" t="s">
        <v>2611</v>
      </c>
      <c r="G173" s="115"/>
      <c r="H173" s="115" t="s">
        <v>3049</v>
      </c>
      <c r="I173" s="115" t="s">
        <v>2992</v>
      </c>
      <c r="J173" s="115"/>
      <c r="K173" s="161"/>
    </row>
    <row r="174" spans="2:11" s="1" customFormat="1" ht="15" customHeight="1" x14ac:dyDescent="0.2">
      <c r="B174" s="138"/>
      <c r="C174" s="115" t="s">
        <v>3001</v>
      </c>
      <c r="D174" s="115"/>
      <c r="E174" s="115"/>
      <c r="F174" s="136" t="s">
        <v>2988</v>
      </c>
      <c r="G174" s="115"/>
      <c r="H174" s="115" t="s">
        <v>3049</v>
      </c>
      <c r="I174" s="115" t="s">
        <v>2984</v>
      </c>
      <c r="J174" s="115">
        <v>50</v>
      </c>
      <c r="K174" s="161"/>
    </row>
    <row r="175" spans="2:11" s="1" customFormat="1" ht="15" customHeight="1" x14ac:dyDescent="0.2">
      <c r="B175" s="138"/>
      <c r="C175" s="115" t="s">
        <v>3009</v>
      </c>
      <c r="D175" s="115"/>
      <c r="E175" s="115"/>
      <c r="F175" s="136" t="s">
        <v>2988</v>
      </c>
      <c r="G175" s="115"/>
      <c r="H175" s="115" t="s">
        <v>3049</v>
      </c>
      <c r="I175" s="115" t="s">
        <v>2984</v>
      </c>
      <c r="J175" s="115">
        <v>50</v>
      </c>
      <c r="K175" s="161"/>
    </row>
    <row r="176" spans="2:11" s="1" customFormat="1" ht="15" customHeight="1" x14ac:dyDescent="0.2">
      <c r="B176" s="138"/>
      <c r="C176" s="115" t="s">
        <v>3007</v>
      </c>
      <c r="D176" s="115"/>
      <c r="E176" s="115"/>
      <c r="F176" s="136" t="s">
        <v>2988</v>
      </c>
      <c r="G176" s="115"/>
      <c r="H176" s="115" t="s">
        <v>3049</v>
      </c>
      <c r="I176" s="115" t="s">
        <v>2984</v>
      </c>
      <c r="J176" s="115">
        <v>50</v>
      </c>
      <c r="K176" s="161"/>
    </row>
    <row r="177" spans="2:11" s="1" customFormat="1" ht="15" customHeight="1" x14ac:dyDescent="0.2">
      <c r="B177" s="138"/>
      <c r="C177" s="115" t="s">
        <v>141</v>
      </c>
      <c r="D177" s="115"/>
      <c r="E177" s="115"/>
      <c r="F177" s="136" t="s">
        <v>2611</v>
      </c>
      <c r="G177" s="115"/>
      <c r="H177" s="115" t="s">
        <v>3050</v>
      </c>
      <c r="I177" s="115" t="s">
        <v>3051</v>
      </c>
      <c r="J177" s="115"/>
      <c r="K177" s="161"/>
    </row>
    <row r="178" spans="2:11" s="1" customFormat="1" ht="15" customHeight="1" x14ac:dyDescent="0.2">
      <c r="B178" s="138"/>
      <c r="C178" s="115" t="s">
        <v>52</v>
      </c>
      <c r="D178" s="115"/>
      <c r="E178" s="115"/>
      <c r="F178" s="136" t="s">
        <v>2611</v>
      </c>
      <c r="G178" s="115"/>
      <c r="H178" s="115" t="s">
        <v>3052</v>
      </c>
      <c r="I178" s="115" t="s">
        <v>3053</v>
      </c>
      <c r="J178" s="115">
        <v>1</v>
      </c>
      <c r="K178" s="161"/>
    </row>
    <row r="179" spans="2:11" s="1" customFormat="1" ht="15" customHeight="1" x14ac:dyDescent="0.2">
      <c r="B179" s="138"/>
      <c r="C179" s="115" t="s">
        <v>48</v>
      </c>
      <c r="D179" s="115"/>
      <c r="E179" s="115"/>
      <c r="F179" s="136" t="s">
        <v>2611</v>
      </c>
      <c r="G179" s="115"/>
      <c r="H179" s="115" t="s">
        <v>3054</v>
      </c>
      <c r="I179" s="115" t="s">
        <v>2984</v>
      </c>
      <c r="J179" s="115">
        <v>20</v>
      </c>
      <c r="K179" s="161"/>
    </row>
    <row r="180" spans="2:11" s="1" customFormat="1" ht="15" customHeight="1" x14ac:dyDescent="0.2">
      <c r="B180" s="138"/>
      <c r="C180" s="115" t="s">
        <v>49</v>
      </c>
      <c r="D180" s="115"/>
      <c r="E180" s="115"/>
      <c r="F180" s="136" t="s">
        <v>2611</v>
      </c>
      <c r="G180" s="115"/>
      <c r="H180" s="115" t="s">
        <v>3055</v>
      </c>
      <c r="I180" s="115" t="s">
        <v>2984</v>
      </c>
      <c r="J180" s="115">
        <v>255</v>
      </c>
      <c r="K180" s="161"/>
    </row>
    <row r="181" spans="2:11" s="1" customFormat="1" ht="15" customHeight="1" x14ac:dyDescent="0.2">
      <c r="B181" s="138"/>
      <c r="C181" s="115" t="s">
        <v>142</v>
      </c>
      <c r="D181" s="115"/>
      <c r="E181" s="115"/>
      <c r="F181" s="136" t="s">
        <v>2611</v>
      </c>
      <c r="G181" s="115"/>
      <c r="H181" s="115" t="s">
        <v>2947</v>
      </c>
      <c r="I181" s="115" t="s">
        <v>2984</v>
      </c>
      <c r="J181" s="115">
        <v>10</v>
      </c>
      <c r="K181" s="161"/>
    </row>
    <row r="182" spans="2:11" s="1" customFormat="1" ht="15" customHeight="1" x14ac:dyDescent="0.2">
      <c r="B182" s="138"/>
      <c r="C182" s="115" t="s">
        <v>143</v>
      </c>
      <c r="D182" s="115"/>
      <c r="E182" s="115"/>
      <c r="F182" s="136" t="s">
        <v>2611</v>
      </c>
      <c r="G182" s="115"/>
      <c r="H182" s="115" t="s">
        <v>3056</v>
      </c>
      <c r="I182" s="115" t="s">
        <v>3017</v>
      </c>
      <c r="J182" s="115"/>
      <c r="K182" s="161"/>
    </row>
    <row r="183" spans="2:11" s="1" customFormat="1" ht="15" customHeight="1" x14ac:dyDescent="0.2">
      <c r="B183" s="138"/>
      <c r="C183" s="115" t="s">
        <v>3057</v>
      </c>
      <c r="D183" s="115"/>
      <c r="E183" s="115"/>
      <c r="F183" s="136" t="s">
        <v>2611</v>
      </c>
      <c r="G183" s="115"/>
      <c r="H183" s="115" t="s">
        <v>3058</v>
      </c>
      <c r="I183" s="115" t="s">
        <v>3017</v>
      </c>
      <c r="J183" s="115"/>
      <c r="K183" s="161"/>
    </row>
    <row r="184" spans="2:11" s="1" customFormat="1" ht="15" customHeight="1" x14ac:dyDescent="0.2">
      <c r="B184" s="138"/>
      <c r="C184" s="115" t="s">
        <v>3046</v>
      </c>
      <c r="D184" s="115"/>
      <c r="E184" s="115"/>
      <c r="F184" s="136" t="s">
        <v>2611</v>
      </c>
      <c r="G184" s="115"/>
      <c r="H184" s="115" t="s">
        <v>3059</v>
      </c>
      <c r="I184" s="115" t="s">
        <v>3017</v>
      </c>
      <c r="J184" s="115"/>
      <c r="K184" s="161"/>
    </row>
    <row r="185" spans="2:11" s="1" customFormat="1" ht="15" customHeight="1" x14ac:dyDescent="0.2">
      <c r="B185" s="138"/>
      <c r="C185" s="115" t="s">
        <v>145</v>
      </c>
      <c r="D185" s="115"/>
      <c r="E185" s="115"/>
      <c r="F185" s="136" t="s">
        <v>2988</v>
      </c>
      <c r="G185" s="115"/>
      <c r="H185" s="115" t="s">
        <v>3060</v>
      </c>
      <c r="I185" s="115" t="s">
        <v>2984</v>
      </c>
      <c r="J185" s="115">
        <v>50</v>
      </c>
      <c r="K185" s="161"/>
    </row>
    <row r="186" spans="2:11" s="1" customFormat="1" ht="15" customHeight="1" x14ac:dyDescent="0.2">
      <c r="B186" s="138"/>
      <c r="C186" s="115" t="s">
        <v>3061</v>
      </c>
      <c r="D186" s="115"/>
      <c r="E186" s="115"/>
      <c r="F186" s="136" t="s">
        <v>2988</v>
      </c>
      <c r="G186" s="115"/>
      <c r="H186" s="115" t="s">
        <v>3062</v>
      </c>
      <c r="I186" s="115" t="s">
        <v>3063</v>
      </c>
      <c r="J186" s="115"/>
      <c r="K186" s="161"/>
    </row>
    <row r="187" spans="2:11" s="1" customFormat="1" ht="15" customHeight="1" x14ac:dyDescent="0.2">
      <c r="B187" s="138"/>
      <c r="C187" s="115" t="s">
        <v>3064</v>
      </c>
      <c r="D187" s="115"/>
      <c r="E187" s="115"/>
      <c r="F187" s="136" t="s">
        <v>2988</v>
      </c>
      <c r="G187" s="115"/>
      <c r="H187" s="115" t="s">
        <v>3065</v>
      </c>
      <c r="I187" s="115" t="s">
        <v>3063</v>
      </c>
      <c r="J187" s="115"/>
      <c r="K187" s="161"/>
    </row>
    <row r="188" spans="2:11" s="1" customFormat="1" ht="15" customHeight="1" x14ac:dyDescent="0.2">
      <c r="B188" s="138"/>
      <c r="C188" s="115" t="s">
        <v>3066</v>
      </c>
      <c r="D188" s="115"/>
      <c r="E188" s="115"/>
      <c r="F188" s="136" t="s">
        <v>2988</v>
      </c>
      <c r="G188" s="115"/>
      <c r="H188" s="115" t="s">
        <v>3067</v>
      </c>
      <c r="I188" s="115" t="s">
        <v>3063</v>
      </c>
      <c r="J188" s="115"/>
      <c r="K188" s="161"/>
    </row>
    <row r="189" spans="2:11" s="1" customFormat="1" ht="15" customHeight="1" x14ac:dyDescent="0.2">
      <c r="B189" s="138"/>
      <c r="C189" s="174" t="s">
        <v>3068</v>
      </c>
      <c r="D189" s="115"/>
      <c r="E189" s="115"/>
      <c r="F189" s="136" t="s">
        <v>2988</v>
      </c>
      <c r="G189" s="115"/>
      <c r="H189" s="115" t="s">
        <v>3069</v>
      </c>
      <c r="I189" s="115" t="s">
        <v>3070</v>
      </c>
      <c r="J189" s="175" t="s">
        <v>3071</v>
      </c>
      <c r="K189" s="161"/>
    </row>
    <row r="190" spans="2:11" s="1" customFormat="1" ht="15" customHeight="1" x14ac:dyDescent="0.2">
      <c r="B190" s="138"/>
      <c r="C190" s="174" t="s">
        <v>37</v>
      </c>
      <c r="D190" s="115"/>
      <c r="E190" s="115"/>
      <c r="F190" s="136" t="s">
        <v>2611</v>
      </c>
      <c r="G190" s="115"/>
      <c r="H190" s="112" t="s">
        <v>3072</v>
      </c>
      <c r="I190" s="115" t="s">
        <v>3073</v>
      </c>
      <c r="J190" s="115"/>
      <c r="K190" s="161"/>
    </row>
    <row r="191" spans="2:11" s="1" customFormat="1" ht="15" customHeight="1" x14ac:dyDescent="0.2">
      <c r="B191" s="138"/>
      <c r="C191" s="174" t="s">
        <v>3074</v>
      </c>
      <c r="D191" s="115"/>
      <c r="E191" s="115"/>
      <c r="F191" s="136" t="s">
        <v>2611</v>
      </c>
      <c r="G191" s="115"/>
      <c r="H191" s="115" t="s">
        <v>3075</v>
      </c>
      <c r="I191" s="115" t="s">
        <v>3017</v>
      </c>
      <c r="J191" s="115"/>
      <c r="K191" s="161"/>
    </row>
    <row r="192" spans="2:11" s="1" customFormat="1" ht="15" customHeight="1" x14ac:dyDescent="0.2">
      <c r="B192" s="138"/>
      <c r="C192" s="174" t="s">
        <v>3076</v>
      </c>
      <c r="D192" s="115"/>
      <c r="E192" s="115"/>
      <c r="F192" s="136" t="s">
        <v>2611</v>
      </c>
      <c r="G192" s="115"/>
      <c r="H192" s="115" t="s">
        <v>3077</v>
      </c>
      <c r="I192" s="115" t="s">
        <v>3017</v>
      </c>
      <c r="J192" s="115"/>
      <c r="K192" s="161"/>
    </row>
    <row r="193" spans="2:11" s="1" customFormat="1" ht="15" customHeight="1" x14ac:dyDescent="0.2">
      <c r="B193" s="138"/>
      <c r="C193" s="174" t="s">
        <v>3078</v>
      </c>
      <c r="D193" s="115"/>
      <c r="E193" s="115"/>
      <c r="F193" s="136" t="s">
        <v>2988</v>
      </c>
      <c r="G193" s="115"/>
      <c r="H193" s="115" t="s">
        <v>3079</v>
      </c>
      <c r="I193" s="115" t="s">
        <v>3017</v>
      </c>
      <c r="J193" s="115"/>
      <c r="K193" s="161"/>
    </row>
    <row r="194" spans="2:11" s="1" customFormat="1" ht="15" customHeight="1" x14ac:dyDescent="0.2">
      <c r="B194" s="167"/>
      <c r="C194" s="176"/>
      <c r="D194" s="147"/>
      <c r="E194" s="147"/>
      <c r="F194" s="147"/>
      <c r="G194" s="147"/>
      <c r="H194" s="147"/>
      <c r="I194" s="147"/>
      <c r="J194" s="147"/>
      <c r="K194" s="168"/>
    </row>
    <row r="195" spans="2:11" s="1" customFormat="1" ht="18.75" customHeight="1" x14ac:dyDescent="0.2">
      <c r="B195" s="149"/>
      <c r="C195" s="159"/>
      <c r="D195" s="159"/>
      <c r="E195" s="159"/>
      <c r="F195" s="169"/>
      <c r="G195" s="159"/>
      <c r="H195" s="159"/>
      <c r="I195" s="159"/>
      <c r="J195" s="159"/>
      <c r="K195" s="149"/>
    </row>
    <row r="196" spans="2:11" s="1" customFormat="1" ht="18.75" customHeight="1" x14ac:dyDescent="0.2">
      <c r="B196" s="149"/>
      <c r="C196" s="159"/>
      <c r="D196" s="159"/>
      <c r="E196" s="159"/>
      <c r="F196" s="169"/>
      <c r="G196" s="159"/>
      <c r="H196" s="159"/>
      <c r="I196" s="159"/>
      <c r="J196" s="159"/>
      <c r="K196" s="149"/>
    </row>
    <row r="197" spans="2:11" s="1" customFormat="1" ht="18.75" customHeight="1" x14ac:dyDescent="0.2"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</row>
    <row r="198" spans="2:11" s="1" customFormat="1" ht="13.5" x14ac:dyDescent="0.2">
      <c r="B198" s="104"/>
      <c r="C198" s="105"/>
      <c r="D198" s="105"/>
      <c r="E198" s="105"/>
      <c r="F198" s="105"/>
      <c r="G198" s="105"/>
      <c r="H198" s="105"/>
      <c r="I198" s="105"/>
      <c r="J198" s="105"/>
      <c r="K198" s="106"/>
    </row>
    <row r="199" spans="2:11" s="1" customFormat="1" ht="21" x14ac:dyDescent="0.2">
      <c r="B199" s="107"/>
      <c r="C199" s="326" t="s">
        <v>3080</v>
      </c>
      <c r="D199" s="326"/>
      <c r="E199" s="326"/>
      <c r="F199" s="326"/>
      <c r="G199" s="326"/>
      <c r="H199" s="326"/>
      <c r="I199" s="326"/>
      <c r="J199" s="326"/>
      <c r="K199" s="108"/>
    </row>
    <row r="200" spans="2:11" s="1" customFormat="1" ht="25.5" customHeight="1" x14ac:dyDescent="0.3">
      <c r="B200" s="107"/>
      <c r="C200" s="177" t="s">
        <v>3081</v>
      </c>
      <c r="D200" s="177"/>
      <c r="E200" s="177"/>
      <c r="F200" s="177" t="s">
        <v>3082</v>
      </c>
      <c r="G200" s="178"/>
      <c r="H200" s="332" t="s">
        <v>3083</v>
      </c>
      <c r="I200" s="332"/>
      <c r="J200" s="332"/>
      <c r="K200" s="108"/>
    </row>
    <row r="201" spans="2:11" s="1" customFormat="1" ht="5.25" customHeight="1" x14ac:dyDescent="0.2">
      <c r="B201" s="138"/>
      <c r="C201" s="133"/>
      <c r="D201" s="133"/>
      <c r="E201" s="133"/>
      <c r="F201" s="133"/>
      <c r="G201" s="159"/>
      <c r="H201" s="133"/>
      <c r="I201" s="133"/>
      <c r="J201" s="133"/>
      <c r="K201" s="161"/>
    </row>
    <row r="202" spans="2:11" s="1" customFormat="1" ht="15" customHeight="1" x14ac:dyDescent="0.2">
      <c r="B202" s="138"/>
      <c r="C202" s="115" t="s">
        <v>3073</v>
      </c>
      <c r="D202" s="115"/>
      <c r="E202" s="115"/>
      <c r="F202" s="136" t="s">
        <v>38</v>
      </c>
      <c r="G202" s="115"/>
      <c r="H202" s="331" t="s">
        <v>3084</v>
      </c>
      <c r="I202" s="331"/>
      <c r="J202" s="331"/>
      <c r="K202" s="161"/>
    </row>
    <row r="203" spans="2:11" s="1" customFormat="1" ht="15" customHeight="1" x14ac:dyDescent="0.2">
      <c r="B203" s="138"/>
      <c r="C203" s="115"/>
      <c r="D203" s="115"/>
      <c r="E203" s="115"/>
      <c r="F203" s="136" t="s">
        <v>39</v>
      </c>
      <c r="G203" s="115"/>
      <c r="H203" s="331" t="s">
        <v>3085</v>
      </c>
      <c r="I203" s="331"/>
      <c r="J203" s="331"/>
      <c r="K203" s="161"/>
    </row>
    <row r="204" spans="2:11" s="1" customFormat="1" ht="15" customHeight="1" x14ac:dyDescent="0.2">
      <c r="B204" s="138"/>
      <c r="C204" s="115"/>
      <c r="D204" s="115"/>
      <c r="E204" s="115"/>
      <c r="F204" s="136" t="s">
        <v>42</v>
      </c>
      <c r="G204" s="115"/>
      <c r="H204" s="331" t="s">
        <v>3086</v>
      </c>
      <c r="I204" s="331"/>
      <c r="J204" s="331"/>
      <c r="K204" s="161"/>
    </row>
    <row r="205" spans="2:11" s="1" customFormat="1" ht="15" customHeight="1" x14ac:dyDescent="0.2">
      <c r="B205" s="138"/>
      <c r="C205" s="115"/>
      <c r="D205" s="115"/>
      <c r="E205" s="115"/>
      <c r="F205" s="136" t="s">
        <v>40</v>
      </c>
      <c r="G205" s="115"/>
      <c r="H205" s="331" t="s">
        <v>3087</v>
      </c>
      <c r="I205" s="331"/>
      <c r="J205" s="331"/>
      <c r="K205" s="161"/>
    </row>
    <row r="206" spans="2:11" s="1" customFormat="1" ht="15" customHeight="1" x14ac:dyDescent="0.2">
      <c r="B206" s="138"/>
      <c r="C206" s="115"/>
      <c r="D206" s="115"/>
      <c r="E206" s="115"/>
      <c r="F206" s="136" t="s">
        <v>41</v>
      </c>
      <c r="G206" s="115"/>
      <c r="H206" s="331" t="s">
        <v>3088</v>
      </c>
      <c r="I206" s="331"/>
      <c r="J206" s="331"/>
      <c r="K206" s="161"/>
    </row>
    <row r="207" spans="2:11" s="1" customFormat="1" ht="15" customHeight="1" x14ac:dyDescent="0.2">
      <c r="B207" s="138"/>
      <c r="C207" s="115"/>
      <c r="D207" s="115"/>
      <c r="E207" s="115"/>
      <c r="F207" s="136"/>
      <c r="G207" s="115"/>
      <c r="H207" s="115"/>
      <c r="I207" s="115"/>
      <c r="J207" s="115"/>
      <c r="K207" s="161"/>
    </row>
    <row r="208" spans="2:11" s="1" customFormat="1" ht="15" customHeight="1" x14ac:dyDescent="0.2">
      <c r="B208" s="138"/>
      <c r="C208" s="115" t="s">
        <v>3029</v>
      </c>
      <c r="D208" s="115"/>
      <c r="E208" s="115"/>
      <c r="F208" s="136" t="s">
        <v>74</v>
      </c>
      <c r="G208" s="115"/>
      <c r="H208" s="331" t="s">
        <v>3089</v>
      </c>
      <c r="I208" s="331"/>
      <c r="J208" s="331"/>
      <c r="K208" s="161"/>
    </row>
    <row r="209" spans="2:11" s="1" customFormat="1" ht="15" customHeight="1" x14ac:dyDescent="0.2">
      <c r="B209" s="138"/>
      <c r="C209" s="115"/>
      <c r="D209" s="115"/>
      <c r="E209" s="115"/>
      <c r="F209" s="136" t="s">
        <v>2927</v>
      </c>
      <c r="G209" s="115"/>
      <c r="H209" s="331" t="s">
        <v>2928</v>
      </c>
      <c r="I209" s="331"/>
      <c r="J209" s="331"/>
      <c r="K209" s="161"/>
    </row>
    <row r="210" spans="2:11" s="1" customFormat="1" ht="15" customHeight="1" x14ac:dyDescent="0.2">
      <c r="B210" s="138"/>
      <c r="C210" s="115"/>
      <c r="D210" s="115"/>
      <c r="E210" s="115"/>
      <c r="F210" s="136" t="s">
        <v>2925</v>
      </c>
      <c r="G210" s="115"/>
      <c r="H210" s="331" t="s">
        <v>3090</v>
      </c>
      <c r="I210" s="331"/>
      <c r="J210" s="331"/>
      <c r="K210" s="161"/>
    </row>
    <row r="211" spans="2:11" s="1" customFormat="1" ht="15" customHeight="1" x14ac:dyDescent="0.2">
      <c r="B211" s="179"/>
      <c r="C211" s="115"/>
      <c r="D211" s="115"/>
      <c r="E211" s="115"/>
      <c r="F211" s="136" t="s">
        <v>2929</v>
      </c>
      <c r="G211" s="174"/>
      <c r="H211" s="330" t="s">
        <v>2930</v>
      </c>
      <c r="I211" s="330"/>
      <c r="J211" s="330"/>
      <c r="K211" s="180"/>
    </row>
    <row r="212" spans="2:11" s="1" customFormat="1" ht="15" customHeight="1" x14ac:dyDescent="0.2">
      <c r="B212" s="179"/>
      <c r="C212" s="115"/>
      <c r="D212" s="115"/>
      <c r="E212" s="115"/>
      <c r="F212" s="136" t="s">
        <v>2053</v>
      </c>
      <c r="G212" s="174"/>
      <c r="H212" s="330" t="s">
        <v>3091</v>
      </c>
      <c r="I212" s="330"/>
      <c r="J212" s="330"/>
      <c r="K212" s="180"/>
    </row>
    <row r="213" spans="2:11" s="1" customFormat="1" ht="15" customHeight="1" x14ac:dyDescent="0.2">
      <c r="B213" s="179"/>
      <c r="C213" s="115"/>
      <c r="D213" s="115"/>
      <c r="E213" s="115"/>
      <c r="F213" s="136"/>
      <c r="G213" s="174"/>
      <c r="H213" s="165"/>
      <c r="I213" s="165"/>
      <c r="J213" s="165"/>
      <c r="K213" s="180"/>
    </row>
    <row r="214" spans="2:11" s="1" customFormat="1" ht="15" customHeight="1" x14ac:dyDescent="0.2">
      <c r="B214" s="179"/>
      <c r="C214" s="115" t="s">
        <v>3053</v>
      </c>
      <c r="D214" s="115"/>
      <c r="E214" s="115"/>
      <c r="F214" s="136">
        <v>1</v>
      </c>
      <c r="G214" s="174"/>
      <c r="H214" s="330" t="s">
        <v>3092</v>
      </c>
      <c r="I214" s="330"/>
      <c r="J214" s="330"/>
      <c r="K214" s="180"/>
    </row>
    <row r="215" spans="2:11" s="1" customFormat="1" ht="15" customHeight="1" x14ac:dyDescent="0.2">
      <c r="B215" s="179"/>
      <c r="C215" s="115"/>
      <c r="D215" s="115"/>
      <c r="E215" s="115"/>
      <c r="F215" s="136">
        <v>2</v>
      </c>
      <c r="G215" s="174"/>
      <c r="H215" s="330" t="s">
        <v>3093</v>
      </c>
      <c r="I215" s="330"/>
      <c r="J215" s="330"/>
      <c r="K215" s="180"/>
    </row>
    <row r="216" spans="2:11" s="1" customFormat="1" ht="15" customHeight="1" x14ac:dyDescent="0.2">
      <c r="B216" s="179"/>
      <c r="C216" s="115"/>
      <c r="D216" s="115"/>
      <c r="E216" s="115"/>
      <c r="F216" s="136">
        <v>3</v>
      </c>
      <c r="G216" s="174"/>
      <c r="H216" s="330" t="s">
        <v>3094</v>
      </c>
      <c r="I216" s="330"/>
      <c r="J216" s="330"/>
      <c r="K216" s="180"/>
    </row>
    <row r="217" spans="2:11" s="1" customFormat="1" ht="15" customHeight="1" x14ac:dyDescent="0.2">
      <c r="B217" s="179"/>
      <c r="C217" s="115"/>
      <c r="D217" s="115"/>
      <c r="E217" s="115"/>
      <c r="F217" s="136">
        <v>4</v>
      </c>
      <c r="G217" s="174"/>
      <c r="H217" s="330" t="s">
        <v>3095</v>
      </c>
      <c r="I217" s="330"/>
      <c r="J217" s="330"/>
      <c r="K217" s="180"/>
    </row>
    <row r="218" spans="2:11" s="1" customFormat="1" ht="12.75" customHeight="1" x14ac:dyDescent="0.2">
      <c r="B218" s="181"/>
      <c r="C218" s="182"/>
      <c r="D218" s="182"/>
      <c r="E218" s="182"/>
      <c r="F218" s="182"/>
      <c r="G218" s="182"/>
      <c r="H218" s="182"/>
      <c r="I218" s="182"/>
      <c r="J218" s="182"/>
      <c r="K218" s="18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 stavby</vt:lpstr>
      <vt:lpstr>01 - Stavební část</vt:lpstr>
      <vt:lpstr>02 - Vytápění</vt:lpstr>
      <vt:lpstr>03 - ZTI</vt:lpstr>
      <vt:lpstr>04 - Vzduchotechnika</vt:lpstr>
      <vt:lpstr>05 - Silnoproud</vt:lpstr>
      <vt:lpstr>06 - Slaboproud</vt:lpstr>
      <vt:lpstr>07 - Vedlejší náklady</vt:lpstr>
      <vt:lpstr>Pokyny pro vyplnění</vt:lpstr>
      <vt:lpstr>'Pokyny pro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Cernohorsky Dusan</cp:lastModifiedBy>
  <dcterms:created xsi:type="dcterms:W3CDTF">2022-02-08T14:34:04Z</dcterms:created>
  <dcterms:modified xsi:type="dcterms:W3CDTF">2022-03-29T07:50:02Z</dcterms:modified>
</cp:coreProperties>
</file>