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ZRN1 - KOMUNIKACE" sheetId="2" r:id="rId2"/>
    <sheet name="ZRN2 - VEŘEJNÉ OSVĚTLENÍ" sheetId="3" r:id="rId3"/>
    <sheet name="ZRN3 - SADOVÉ ÚPRAVY" sheetId="4" r:id="rId4"/>
    <sheet name="VON1 - VEDLEJŠÍ A OSTATNÍ..." sheetId="5" r:id="rId5"/>
    <sheet name="Seznam figur" sheetId="6" r:id="rId6"/>
  </sheets>
  <definedNames>
    <definedName name="_xlnm.Print_Area" localSheetId="0">'Rekapitulace stavby'!$D$4:$AO$76,'Rekapitulace stavby'!$C$82:$AQ$99</definedName>
    <definedName name="_xlnm._FilterDatabase" localSheetId="1" hidden="1">'ZRN1 - KOMUNIKACE'!$C$126:$K$316</definedName>
    <definedName name="_xlnm.Print_Area" localSheetId="1">'ZRN1 - KOMUNIKACE'!$C$4:$J$76,'ZRN1 - KOMUNIKACE'!$C$114:$K$316</definedName>
    <definedName name="_xlnm._FilterDatabase" localSheetId="2" hidden="1">'ZRN2 - VEŘEJNÉ OSVĚTLENÍ'!$C$119:$K$211</definedName>
    <definedName name="_xlnm.Print_Area" localSheetId="2">'ZRN2 - VEŘEJNÉ OSVĚTLENÍ'!$C$4:$J$76,'ZRN2 - VEŘEJNÉ OSVĚTLENÍ'!$C$107:$K$211</definedName>
    <definedName name="_xlnm._FilterDatabase" localSheetId="3" hidden="1">'ZRN3 - SADOVÉ ÚPRAVY'!$C$117:$K$146</definedName>
    <definedName name="_xlnm.Print_Area" localSheetId="3">'ZRN3 - SADOVÉ ÚPRAVY'!$C$4:$J$76,'ZRN3 - SADOVÉ ÚPRAVY'!$C$105:$K$146</definedName>
    <definedName name="_xlnm._FilterDatabase" localSheetId="4" hidden="1">'VON1 - VEDLEJŠÍ A OSTATNÍ...'!$C$119:$K$158</definedName>
    <definedName name="_xlnm.Print_Area" localSheetId="4">'VON1 - VEDLEJŠÍ A OSTATNÍ...'!$C$4:$J$76,'VON1 - VEDLEJŠÍ A OSTATNÍ...'!$C$107:$K$158</definedName>
    <definedName name="_xlnm.Print_Area" localSheetId="5">'Seznam figur'!$C$4:$G$185</definedName>
    <definedName name="_xlnm.Print_Titles" localSheetId="0">'Rekapitulace stavby'!$92:$92</definedName>
    <definedName name="_xlnm.Print_Titles" localSheetId="1">'ZRN1 - KOMUNIKACE'!$126:$126</definedName>
    <definedName name="_xlnm.Print_Titles" localSheetId="2">'ZRN2 - VEŘEJNÉ OSVĚTLENÍ'!$119:$119</definedName>
    <definedName name="_xlnm.Print_Titles" localSheetId="3">'ZRN3 - SADOVÉ ÚPRAVY'!$117:$117</definedName>
    <definedName name="_xlnm.Print_Titles" localSheetId="4">'VON1 - VEDLEJŠÍ A OSTATNÍ...'!$119:$119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<sst xmlns="http://schemas.openxmlformats.org/spreadsheetml/2006/main" count="4992" uniqueCount="848">
  <si>
    <t>Export Komplet</t>
  </si>
  <si>
    <t/>
  </si>
  <si>
    <t>2.0</t>
  </si>
  <si>
    <t>ZAMOK</t>
  </si>
  <si>
    <t>False</t>
  </si>
  <si>
    <t>{8ed2e1e4-d250-4db2-9f5d-55875e77a72c}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</si>
  <si>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</si>
  <si>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</si>
  <si>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</si>
  <si>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</si>
  <si>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</si>
  <si>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</si>
  <si>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</si>
  <si>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</si>
  <si>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21-12-30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</si>
  <si>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</si>
  <si>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</si>
  <si>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K2106 MOSTECKÁ Č.P.2012-2016 LITVÍNOV</t>
  </si>
  <si>
    <t>KSO:</t>
  </si>
  <si>
    <t>CC-CZ:</t>
  </si>
  <si>
    <t>Místo:</t>
  </si>
  <si>
    <t xml:space="preserve"> </t>
  </si>
  <si>
    <t>Datum:</t>
  </si>
  <si>
    <t>30. 12. 2021</t>
  </si>
  <si>
    <t>Zadavatel:</t>
  </si>
  <si>
    <t>IČ:</t>
  </si>
  <si>
    <t>MĚSTO LITVÍNOV</t>
  </si>
  <si>
    <t>DIČ:</t>
  </si>
  <si>
    <t>Uchazeč:</t>
  </si>
  <si>
    <t>Vyplň údaj</t>
  </si>
  <si>
    <t>Projektant:</t>
  </si>
  <si>
    <t>NE2D PROJEKT</t>
  </si>
  <si>
    <t>True</t>
  </si>
  <si>
    <t>Zpracovatel:</t>
  </si>
  <si>
    <t>PLHÁK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</si>
  <si>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</si>
  <si>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</si>
  <si>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</si>
  <si>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</si>
  <si>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</si>
  <si>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</si>
  <si>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</si>
  <si>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</si>
  <si>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</si>
  <si>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</si>
  <si>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</si>
  <si>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</si>
  <si>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</si>
  <si>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</si>
  <si>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</si>
  <si>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</si>
  <si>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</si>
  <si>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</si>
  <si>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</si>
  <si>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</si>
  <si>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</si>
  <si>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</si>
  <si>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</si>
  <si>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</si>
  <si>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</si>
  <si>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</si>
  <si>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</si>
  <si>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</si>
  <si>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</si>
  <si>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</si>
  <si>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</si>
  <si>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</si>
  <si>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</si>
  <si>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</si>
  <si>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</si>
  <si>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</si>
  <si>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</si>
  <si>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</si>
  <si>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</si>
  <si>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</si>
  <si>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</si>
  <si>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</si>
  <si>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</si>
  <si>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</si>
  <si>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</si>
  <si>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</si>
  <si>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ZRN1</t>
  </si>
  <si>
    <t>KOMUNIKACE</t>
  </si>
  <si>
    <t>ING</t>
  </si>
  <si>
    <t>1</t>
  </si>
  <si>
    <t>{dabf3eaa-6544-464c-800b-b103d8240fd5}</t>
  </si>
  <si>
    <t>2</t>
  </si>
  <si>
    <t>ZRN2</t>
  </si>
  <si>
    <t>VEŘEJNÉ OSVĚTLENÍ</t>
  </si>
  <si>
    <t>{f05e6ca4-c62d-49f8-b8f1-c3d9625ae636}</t>
  </si>
  <si>
    <t>ZRN3</t>
  </si>
  <si>
    <t>SADOVÉ ÚPRAVY</t>
  </si>
  <si>
    <t>OST</t>
  </si>
  <si>
    <t>{ea448cb4-6ac4-473b-b2a2-cd97ef31c28f}</t>
  </si>
  <si>
    <t>VON1</t>
  </si>
  <si>
    <t>VEDLEJŠÍ A OSTATNÍ NÁKLADY</t>
  </si>
  <si>
    <t>VON</t>
  </si>
  <si>
    <t>{73ca5b58-f5fc-476c-8a75-6d93de49ed70}</t>
  </si>
  <si>
    <t>ODKOP3</t>
  </si>
  <si>
    <t>VÝKOPY ZEMINY</t>
  </si>
  <si>
    <t>m3</t>
  </si>
  <si>
    <t>570</t>
  </si>
  <si>
    <t>3</t>
  </si>
  <si>
    <t>ODKOP4</t>
  </si>
  <si>
    <t>KRYCÍ LIST SOUPISU PRACÍ</t>
  </si>
  <si>
    <t>ZELEŇ</t>
  </si>
  <si>
    <t>SADOVÉ ÚPRAVY – TRÁVNÍK</t>
  </si>
  <si>
    <t>m2</t>
  </si>
  <si>
    <t>892</t>
  </si>
  <si>
    <t>KCE240MMDP</t>
  </si>
  <si>
    <t>DLAŽBA CHODNÍK</t>
  </si>
  <si>
    <t>97</t>
  </si>
  <si>
    <t>KCE240MMDR</t>
  </si>
  <si>
    <t>ODKOP2</t>
  </si>
  <si>
    <t>112,9</t>
  </si>
  <si>
    <t>Objekt:</t>
  </si>
  <si>
    <t>DEM1</t>
  </si>
  <si>
    <t xml:space="preserve">Bourání asfaltové komunikace </t>
  </si>
  <si>
    <t>648</t>
  </si>
  <si>
    <t>ZRN1 - KOMUNIKACE</t>
  </si>
  <si>
    <t>DEM2</t>
  </si>
  <si>
    <t>Bourání dlážděného chodníku</t>
  </si>
  <si>
    <t>179</t>
  </si>
  <si>
    <t>DEM3</t>
  </si>
  <si>
    <t>Bourání betonových panelů</t>
  </si>
  <si>
    <t>304</t>
  </si>
  <si>
    <t>KCE320MMDP</t>
  </si>
  <si>
    <t>DLAŽBA VOZOVKA</t>
  </si>
  <si>
    <t>714</t>
  </si>
  <si>
    <t>KCE320MMVP</t>
  </si>
  <si>
    <t>DLAŽBA PARKOVIŠTĚ</t>
  </si>
  <si>
    <t>586</t>
  </si>
  <si>
    <t>KCE250MMAB</t>
  </si>
  <si>
    <t>ASFALT CHODNÍK</t>
  </si>
  <si>
    <t>36</t>
  </si>
  <si>
    <t>KCE230MMAB</t>
  </si>
  <si>
    <t>ASFALT DOPLNĚNÍ</t>
  </si>
  <si>
    <t>11</t>
  </si>
  <si>
    <t>ODVOZ3</t>
  </si>
  <si>
    <t>ODVOZY</t>
  </si>
  <si>
    <t>682,9</t>
  </si>
  <si>
    <t>ODVOZ4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</si>
  <si>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</si>
  <si>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</si>
  <si>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</si>
  <si>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</si>
  <si>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</si>
  <si>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</si>
  <si>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</si>
  <si>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</si>
  <si>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</si>
  <si>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</si>
  <si>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</si>
  <si>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</si>
  <si>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</si>
  <si>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M - Práce a dodávky M</t>
  </si>
  <si>
    <t xml:space="preserve">    21-M - Elektromontáže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</si>
  <si>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</si>
  <si>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</si>
  <si>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</si>
  <si>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</si>
  <si>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</si>
  <si>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</si>
  <si>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</si>
  <si>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</si>
  <si>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</si>
  <si>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</si>
  <si>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</si>
  <si>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</si>
  <si>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</si>
  <si>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</si>
  <si>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</si>
  <si>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</si>
  <si>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</si>
  <si>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</si>
  <si>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</si>
  <si>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112201117</t>
  </si>
  <si>
    <t>Odstranění pařezů D přes 0,7 do 0,8 m v rovině a svahu do 1:5 s odklizením do 20 m a zasypáním jámy</t>
  </si>
  <si>
    <t>kus</t>
  </si>
  <si>
    <t>CS ÚRS 2021 02</t>
  </si>
  <si>
    <t>4</t>
  </si>
  <si>
    <t>1398244638</t>
  </si>
  <si>
    <t>112201121</t>
  </si>
  <si>
    <t>Odstranění pařezů D přes 1,1 do 1,2 m v rovině a svahu do 1:5 s odklizením do 20 m a zasypáním jámy</t>
  </si>
  <si>
    <t>135091654</t>
  </si>
  <si>
    <t>5</t>
  </si>
  <si>
    <t>113106142</t>
  </si>
  <si>
    <t>Rozebrání dlažeb z betonových nebo kamenných dlaždic komunikací pro pěší strojně pl přes 50 m2</t>
  </si>
  <si>
    <t>1513575516</t>
  </si>
  <si>
    <t>VV</t>
  </si>
  <si>
    <t>6</t>
  </si>
  <si>
    <t>113106242</t>
  </si>
  <si>
    <t>Rozebrání vozovek ze silničních dílců se spárami zalitými cementovou maltou strojně pl přes 200 m2</t>
  </si>
  <si>
    <t>1612648225</t>
  </si>
  <si>
    <t>7</t>
  </si>
  <si>
    <t>113107171</t>
  </si>
  <si>
    <t>Odstranění podkladu z betonu prostého tl 150 mm strojně pl přes 50 do 200 m2</t>
  </si>
  <si>
    <t>976384016</t>
  </si>
  <si>
    <t>8</t>
  </si>
  <si>
    <t>113107221</t>
  </si>
  <si>
    <t>Odstranění podkladu z kameniva drceného tl do 100 mm strojně pl přes 200 m2</t>
  </si>
  <si>
    <t>-673216370</t>
  </si>
  <si>
    <t>9</t>
  </si>
  <si>
    <t>113107222</t>
  </si>
  <si>
    <t>Odstranění podkladu z kameniva drceného tl přes 100 do 200 mm strojně pl přes 200 m2</t>
  </si>
  <si>
    <t>-1401240830</t>
  </si>
  <si>
    <t>10</t>
  </si>
  <si>
    <t>113107230</t>
  </si>
  <si>
    <t>Odstranění podkladu z betonu prostého tl do 100 mm strojně pl přes 200 m2</t>
  </si>
  <si>
    <t>-747317966</t>
  </si>
  <si>
    <t>113107243</t>
  </si>
  <si>
    <t>Odstranění podkladu živičného tl přes 100 do 150 mm strojně pl přes 200 m2</t>
  </si>
  <si>
    <t>1276380031</t>
  </si>
  <si>
    <t>12</t>
  </si>
  <si>
    <t>113202111</t>
  </si>
  <si>
    <t>Vytrhání obrub krajníků obrubníků stojatých</t>
  </si>
  <si>
    <t>m</t>
  </si>
  <si>
    <t>128186150</t>
  </si>
  <si>
    <t>13</t>
  </si>
  <si>
    <t>122151104</t>
  </si>
  <si>
    <t>Odkopávky a prokopávky nezapažené v hornině třídy těžitelnosti I skupiny 1 a 2 objem do 500 m3 strojně</t>
  </si>
  <si>
    <t>173359582</t>
  </si>
  <si>
    <t>14</t>
  </si>
  <si>
    <t>122211101</t>
  </si>
  <si>
    <t>Odkopávky a prokopávky v hornině třídy těžitelnosti I, skupiny 3 ručně</t>
  </si>
  <si>
    <t>425305620</t>
  </si>
  <si>
    <t>P</t>
  </si>
  <si>
    <t>Poznámka k položce:
25%
odhad projektanta</t>
  </si>
  <si>
    <t>570*0,25 'Přepočtené koeficientem množství</t>
  </si>
  <si>
    <t>122251104</t>
  </si>
  <si>
    <t>Odkopávky a prokopávky nezapažené v hornině třídy těžitelnosti I, skupiny 3 objem do 500 m3 strojně</t>
  </si>
  <si>
    <t>-966544268</t>
  </si>
  <si>
    <t>Poznámka k položce:
75%
odhad projektanta</t>
  </si>
  <si>
    <t>570*0,75 'Přepočtené koeficientem množství</t>
  </si>
  <si>
    <t>16</t>
  </si>
  <si>
    <t>122311101</t>
  </si>
  <si>
    <t>Odkopávky a prokopávky v hornině třídy těžitelnosti II, skupiny 4 ručně</t>
  </si>
  <si>
    <t>1959219735</t>
  </si>
  <si>
    <t>Poznámka k položce:
15%
odhad projektanta</t>
  </si>
  <si>
    <t>570*0,15 'Přepočtené koeficientem množství</t>
  </si>
  <si>
    <t>17</t>
  </si>
  <si>
    <t>122351104</t>
  </si>
  <si>
    <t>Odkopávky a prokopávky nezapažené v hornině třídy těžitelnosti II, skupiny 4 objem do 500 m3 strojně</t>
  </si>
  <si>
    <t>-652605908</t>
  </si>
  <si>
    <t>Poznámka k položce:
85%
odhad projektanta</t>
  </si>
  <si>
    <t>570*0,85 'Přepočtené koeficientem množství</t>
  </si>
  <si>
    <t>18</t>
  </si>
  <si>
    <t>162751117</t>
  </si>
  <si>
    <t>Vodorovné přemístění do 10000 m výkopku/sypaniny z horniny třídy těžitelnosti I, skupiny 1 až 3</t>
  </si>
  <si>
    <t>-813698661</t>
  </si>
  <si>
    <t>Součet</t>
  </si>
  <si>
    <t>19</t>
  </si>
  <si>
    <t>162751119</t>
  </si>
  <si>
    <t>Příplatek k vodorovnému přemístění výkopku/sypaniny z horniny třídy těžitelnosti I, skupiny 1 až 3 ZKD 1000 m přes 10000 m</t>
  </si>
  <si>
    <t>161064129</t>
  </si>
  <si>
    <t>Poznámka k položce:
dalších 5km</t>
  </si>
  <si>
    <t>682,9*5 'Přepočtené koeficientem množství</t>
  </si>
  <si>
    <t>20</t>
  </si>
  <si>
    <t>162751137</t>
  </si>
  <si>
    <t>Vodorovné přemístění do 10000 m výkopku/sypaniny z horniny třídy těžitelnosti II, skupiny 4 a 5</t>
  </si>
  <si>
    <t>-1358497581</t>
  </si>
  <si>
    <t>162751139</t>
  </si>
  <si>
    <t>Příplatek k vodorovnému přemístění výkopku/sypaniny z horniny třídy těžitelnosti II, skupiny 4 a 5 ZKD 1000 m přes 10000 m</t>
  </si>
  <si>
    <t>703879588</t>
  </si>
  <si>
    <t xml:space="preserve">Poznámka k položce:
dalších 5km
</t>
  </si>
  <si>
    <t>570*5 'Přepočtené koeficientem množství</t>
  </si>
  <si>
    <t>22</t>
  </si>
  <si>
    <t>171201231</t>
  </si>
  <si>
    <t>Poplatek za uložení zeminy a kamení na recyklační skládce (skládkovné) kód odpadu 17 05 04</t>
  </si>
  <si>
    <t>t</t>
  </si>
  <si>
    <t>965850721</t>
  </si>
  <si>
    <t>Poznámka k položce:
převod m3/t</t>
  </si>
  <si>
    <t>1252,9*1,75 'Přepočtené koeficientem množství</t>
  </si>
  <si>
    <t>23</t>
  </si>
  <si>
    <t>171251201</t>
  </si>
  <si>
    <t>Uložení sypaniny na skládky nebo meziskládky</t>
  </si>
  <si>
    <t>-1473189590</t>
  </si>
  <si>
    <t>24</t>
  </si>
  <si>
    <t>174101101</t>
  </si>
  <si>
    <t>Zásyp jam, šachet rýh nebo kolem objektů sypaninou se zhutněním</t>
  </si>
  <si>
    <t>683840627</t>
  </si>
  <si>
    <t>15"pomocné zásypy odhad</t>
  </si>
  <si>
    <t>25</t>
  </si>
  <si>
    <t>M</t>
  </si>
  <si>
    <t>58331200</t>
  </si>
  <si>
    <t>štěrkopísek netříděný zásypový</t>
  </si>
  <si>
    <t>-1442915241</t>
  </si>
  <si>
    <t>15*1,8 'Přepočtené koeficientem množství</t>
  </si>
  <si>
    <t>26</t>
  </si>
  <si>
    <t>180404111</t>
  </si>
  <si>
    <t>Založení hřišťového trávníku výsevem na vrstvě ornice</t>
  </si>
  <si>
    <t>-1546350667</t>
  </si>
  <si>
    <t>27</t>
  </si>
  <si>
    <t>005724100</t>
  </si>
  <si>
    <t>osivo směs travní parková</t>
  </si>
  <si>
    <t>kg</t>
  </si>
  <si>
    <t>1860253347</t>
  </si>
  <si>
    <t>Poznámka k položce:
1kg/50m2</t>
  </si>
  <si>
    <t>892*0,02 'Přepočtené koeficientem množství</t>
  </si>
  <si>
    <t>28</t>
  </si>
  <si>
    <t>181351103</t>
  </si>
  <si>
    <t>Rozprostření ornice tl vrstvy do 200 mm pl do 500 m2 v rovině nebo ve svahu do 1:5 strojně</t>
  </si>
  <si>
    <t>1483339346</t>
  </si>
  <si>
    <t>29</t>
  </si>
  <si>
    <t>10364100</t>
  </si>
  <si>
    <t>zemina pro terénní úpravy - tříděná</t>
  </si>
  <si>
    <t>-812709596</t>
  </si>
  <si>
    <t>ZELEŇ*0,2</t>
  </si>
  <si>
    <t>30</t>
  </si>
  <si>
    <t>181951111</t>
  </si>
  <si>
    <t>Úprava pláně v hornině třídy těžitelnosti I, skupiny 1 až 3 bez zhutnění</t>
  </si>
  <si>
    <t>-888096460</t>
  </si>
  <si>
    <t>31</t>
  </si>
  <si>
    <t>181951112</t>
  </si>
  <si>
    <t>Úprava pláně v hornině třídy těžitelnosti I, skupiny 1 až 3 se zhutněním</t>
  </si>
  <si>
    <t>215733794</t>
  </si>
  <si>
    <t>KCE240MMDP+KCE240MMDR+KCE250MMAB</t>
  </si>
  <si>
    <t>32</t>
  </si>
  <si>
    <t>181951114</t>
  </si>
  <si>
    <t>Úprava pláně v hornině třídy těžitelnosti II skupiny 4 a 5 se zhutněním strojně</t>
  </si>
  <si>
    <t>1978608444</t>
  </si>
  <si>
    <t>KCE320MMDP+KCE320MMVP</t>
  </si>
  <si>
    <t>Svislé a kompletní konstrukce</t>
  </si>
  <si>
    <t>33</t>
  </si>
  <si>
    <t>339921132</t>
  </si>
  <si>
    <t>Osazování betonových palisád do betonového základu v řadě výšky prvku přes 0,5 do 1 m</t>
  </si>
  <si>
    <t>838808132</t>
  </si>
  <si>
    <t>34</t>
  </si>
  <si>
    <t>59228413</t>
  </si>
  <si>
    <t>palisáda betonová tyčová půlkulatá přírodní 175x200x800mm</t>
  </si>
  <si>
    <t>471305613</t>
  </si>
  <si>
    <t>11/0,175</t>
  </si>
  <si>
    <t>Komunikace</t>
  </si>
  <si>
    <t>35</t>
  </si>
  <si>
    <t>564831111</t>
  </si>
  <si>
    <t>Podklad ze štěrkodrtě ŠD tl 100 mm</t>
  </si>
  <si>
    <t>-170105334</t>
  </si>
  <si>
    <t>564851111</t>
  </si>
  <si>
    <t>Podklad ze štěrkodrtě ŠD tl 150 mm</t>
  </si>
  <si>
    <t>-413266827</t>
  </si>
  <si>
    <t>37</t>
  </si>
  <si>
    <t>564861111</t>
  </si>
  <si>
    <t>Podklad ze štěrkodrtě ŠD tl 200 mm</t>
  </si>
  <si>
    <t>-1191932504</t>
  </si>
  <si>
    <t>38</t>
  </si>
  <si>
    <t>564921411</t>
  </si>
  <si>
    <t>Podklad z asfaltového recyklátu tl 60 mm</t>
  </si>
  <si>
    <t>-369549032</t>
  </si>
  <si>
    <t>39</t>
  </si>
  <si>
    <t>565165111</t>
  </si>
  <si>
    <t>Asfaltový beton vrstva podkladní ACP 16 (obalované kamenivo OKS) tl 80 mm š do 3 m</t>
  </si>
  <si>
    <t>-1669535084</t>
  </si>
  <si>
    <t>40</t>
  </si>
  <si>
    <t>573211111</t>
  </si>
  <si>
    <t>Postřik živičný spojovací z asfaltu v množství do 0,70 kg/m2</t>
  </si>
  <si>
    <t>-733228257</t>
  </si>
  <si>
    <t>41</t>
  </si>
  <si>
    <t>577133111</t>
  </si>
  <si>
    <t>Asfaltový beton vrstva obrusná ACO 8 (ABJ) tl 40 mm š do 3 m z nemodifikovaného asfaltu</t>
  </si>
  <si>
    <t>-1803741250</t>
  </si>
  <si>
    <t>42</t>
  </si>
  <si>
    <t>577144111</t>
  </si>
  <si>
    <t>Asfaltový beton vrstva obrusná ACO 11 (ABS) tř. I tl 50 mm š do 3 m z nemodifikovaného asfaltu</t>
  </si>
  <si>
    <t>992117302</t>
  </si>
  <si>
    <t>43</t>
  </si>
  <si>
    <t>596211111</t>
  </si>
  <si>
    <t>Kladení zámkové dlažby komunikací pro pěší tl 60 mm skupiny A pl přes 50 do 100 m2</t>
  </si>
  <si>
    <t>-119714235</t>
  </si>
  <si>
    <t>KCE240MMDR+KCE240MMDP</t>
  </si>
  <si>
    <t>44</t>
  </si>
  <si>
    <t>59245006</t>
  </si>
  <si>
    <t>dlažba skladebná betonová základní pro nevidomé 20 x 10 x 6 cm barevná</t>
  </si>
  <si>
    <t>-21730712</t>
  </si>
  <si>
    <t>45</t>
  </si>
  <si>
    <t>59245018</t>
  </si>
  <si>
    <t>dlažba skladebná betonová 20x10x6 cm přírodní</t>
  </si>
  <si>
    <t>-435438694</t>
  </si>
  <si>
    <t>97*1,01 'Přepočtené koeficientem množství</t>
  </si>
  <si>
    <t>46</t>
  </si>
  <si>
    <t>596211114</t>
  </si>
  <si>
    <t>Příplatek za kombinaci dvou barev u kladení betonových dlažeb komunikací pro pěší tl 60 mm skupiny A</t>
  </si>
  <si>
    <t>-1393437527</t>
  </si>
  <si>
    <t>47</t>
  </si>
  <si>
    <t>596211213</t>
  </si>
  <si>
    <t>Kladení zámkové dlažby komunikací pro pěší tl 80 mm skupiny A pl přes 300 m2</t>
  </si>
  <si>
    <t>1891505992</t>
  </si>
  <si>
    <t>48</t>
  </si>
  <si>
    <t>59245213</t>
  </si>
  <si>
    <t>dlažba zámková tvaru I 196x161x80mm přírodní</t>
  </si>
  <si>
    <t>-653991966</t>
  </si>
  <si>
    <t>Poznámka k položce:
Spotřeba: 36 kus/m2</t>
  </si>
  <si>
    <t>714*1,01 'Přepočtené koeficientem množství</t>
  </si>
  <si>
    <t>49</t>
  </si>
  <si>
    <t>596412213</t>
  </si>
  <si>
    <t>Kladení dlažby z vegetačních tvárnic pozemních komunikací tl 80 mm pl přes 300 m2</t>
  </si>
  <si>
    <t>-688160329</t>
  </si>
  <si>
    <t>50</t>
  </si>
  <si>
    <t>59245031R</t>
  </si>
  <si>
    <t>dlažba plošná betonová vegetační Erbo tl.80mm</t>
  </si>
  <si>
    <t>-1119019252</t>
  </si>
  <si>
    <t>586*1,01 'Přepočtené koeficientem množství</t>
  </si>
  <si>
    <t>Trubní vedení</t>
  </si>
  <si>
    <t>51</t>
  </si>
  <si>
    <t>899331111</t>
  </si>
  <si>
    <t>Výšková úprava uličního vstupu nebo vpusti do 200 mm zvýšením poklopu</t>
  </si>
  <si>
    <t>-1540580886</t>
  </si>
  <si>
    <t>Ostatní konstrukce a práce-bourání</t>
  </si>
  <si>
    <t>52</t>
  </si>
  <si>
    <t>914111111</t>
  </si>
  <si>
    <t>Montáž svislé dopravní značky do velikosti 1 m2 objímkami na sloupek nebo konzolu</t>
  </si>
  <si>
    <t>-504485848</t>
  </si>
  <si>
    <t>53</t>
  </si>
  <si>
    <t>40445625</t>
  </si>
  <si>
    <t>informativní značky provozní IP8, IP9, IP11-IP13 500x700mm</t>
  </si>
  <si>
    <t>971142406</t>
  </si>
  <si>
    <t>54</t>
  </si>
  <si>
    <t>914511111</t>
  </si>
  <si>
    <t>Montáž sloupku dopravních značek délky do 3,5 m s betonovým základem</t>
  </si>
  <si>
    <t>-640420111</t>
  </si>
  <si>
    <t>55</t>
  </si>
  <si>
    <t>40445230</t>
  </si>
  <si>
    <t>sloupek pro dopravní značku Zn D 70mm v 3,5m</t>
  </si>
  <si>
    <t>-1290611977</t>
  </si>
  <si>
    <t>56</t>
  </si>
  <si>
    <t>40445254</t>
  </si>
  <si>
    <t>víčko plastové na sloupek D 70mm</t>
  </si>
  <si>
    <t>23698405</t>
  </si>
  <si>
    <t>57</t>
  </si>
  <si>
    <t>40445257</t>
  </si>
  <si>
    <t>svorka upínací na sloupek D 70mm</t>
  </si>
  <si>
    <t>850987724</t>
  </si>
  <si>
    <t>58</t>
  </si>
  <si>
    <t>915211111</t>
  </si>
  <si>
    <t>Vodorovné dopravní značení bílým plastem dělící čáry souvislé šířky 125 mm</t>
  </si>
  <si>
    <t>-35182187</t>
  </si>
  <si>
    <t>59</t>
  </si>
  <si>
    <t>915221111</t>
  </si>
  <si>
    <t>Vodorovné dopravní značení vodící čáry souvislé š 250 mm bílý plast</t>
  </si>
  <si>
    <t>-333430875</t>
  </si>
  <si>
    <t>60</t>
  </si>
  <si>
    <t>915611111</t>
  </si>
  <si>
    <t>Předznačení vodorovného liniového značení</t>
  </si>
  <si>
    <t>1244085687</t>
  </si>
  <si>
    <t>61</t>
  </si>
  <si>
    <t>916131213</t>
  </si>
  <si>
    <t>Osazení silničního obrubníku betonového stojatého s boční opěrou do lože z betonu prostého</t>
  </si>
  <si>
    <t>1734393358</t>
  </si>
  <si>
    <t>269+30+14</t>
  </si>
  <si>
    <t>62</t>
  </si>
  <si>
    <t>59217023</t>
  </si>
  <si>
    <t>obrubník betonový chodníkový 1000x150x250mm</t>
  </si>
  <si>
    <t>-351847905</t>
  </si>
  <si>
    <t>Poznámka k položce:
prořez 1%</t>
  </si>
  <si>
    <t>269</t>
  </si>
  <si>
    <t>63</t>
  </si>
  <si>
    <t>59217029</t>
  </si>
  <si>
    <t>obrubník betonový silniční nájezdový 1000x150x150mm</t>
  </si>
  <si>
    <t>-2111038018</t>
  </si>
  <si>
    <t>64</t>
  </si>
  <si>
    <t>59217030</t>
  </si>
  <si>
    <t>obrubník betonový silniční přechodový 1000x150x150-250mm</t>
  </si>
  <si>
    <t>-1429667146</t>
  </si>
  <si>
    <t>65</t>
  </si>
  <si>
    <t>916231213</t>
  </si>
  <si>
    <t>Osazení chodníkového obrubníku betonového stojatého s boční opěrou do lože z betonu prostého</t>
  </si>
  <si>
    <t>2057688709</t>
  </si>
  <si>
    <t>66</t>
  </si>
  <si>
    <t>59217016</t>
  </si>
  <si>
    <t>obrubník betonový chodníkový 1000x80x250mm</t>
  </si>
  <si>
    <t>-608483869</t>
  </si>
  <si>
    <t>67</t>
  </si>
  <si>
    <t>916991121</t>
  </si>
  <si>
    <t>Lože pod obrubníky, krajníky nebo obruby z dlažebních kostek z betonu prostého</t>
  </si>
  <si>
    <t>243881806</t>
  </si>
  <si>
    <t xml:space="preserve">Poznámka k položce:
</t>
  </si>
  <si>
    <t>563*0,1*0,1</t>
  </si>
  <si>
    <t>68</t>
  </si>
  <si>
    <t>919111213</t>
  </si>
  <si>
    <t>Řezání spár pro vytvoření komůrky š 10 mm hl 25 mm pro těsnící zálivku v CB krytu</t>
  </si>
  <si>
    <t>-57333593</t>
  </si>
  <si>
    <t>69</t>
  </si>
  <si>
    <t>919122112</t>
  </si>
  <si>
    <t>Těsnění spár zálivkou za tepla pro komůrky š 10 mm hl 25 mm s těsnicím profilem</t>
  </si>
  <si>
    <t>482933452</t>
  </si>
  <si>
    <t>70</t>
  </si>
  <si>
    <t>919726123R</t>
  </si>
  <si>
    <t>Geotextilie pro ochranu, separaci a filtraci netkaná měrná hmotnost do 500 g/m2</t>
  </si>
  <si>
    <t>CS ÚRS 2021 01</t>
  </si>
  <si>
    <t>-2013744166</t>
  </si>
  <si>
    <t>oceň sorpční!</t>
  </si>
  <si>
    <t>586*1,1 'Přepočtené koeficientem množství</t>
  </si>
  <si>
    <t>71</t>
  </si>
  <si>
    <t>919731122</t>
  </si>
  <si>
    <t>Zarovnání styčné plochy podkladu nebo krytu živičného tl do 100 mm</t>
  </si>
  <si>
    <t>1056184178</t>
  </si>
  <si>
    <t>72</t>
  </si>
  <si>
    <t>919735112</t>
  </si>
  <si>
    <t>Řezání stávajícího živičného krytu hl do 100 mm</t>
  </si>
  <si>
    <t>2008661525</t>
  </si>
  <si>
    <t>997</t>
  </si>
  <si>
    <t>Přesun sutě</t>
  </si>
  <si>
    <t>73</t>
  </si>
  <si>
    <t>997221551</t>
  </si>
  <si>
    <t>Vodorovná doprava suti ze sypkých materiálů do 1 km</t>
  </si>
  <si>
    <t>-1814110571</t>
  </si>
  <si>
    <t>74</t>
  </si>
  <si>
    <t>997221559</t>
  </si>
  <si>
    <t>Příplatek ZKD 1 km u vodorovné dopravy suti ze sypkých materiálů</t>
  </si>
  <si>
    <t>1329671682</t>
  </si>
  <si>
    <t>Poznámka k položce:
dalších 14km</t>
  </si>
  <si>
    <t>239,6*14 'Přepočtené koeficientem množství</t>
  </si>
  <si>
    <t>75</t>
  </si>
  <si>
    <t>997221561</t>
  </si>
  <si>
    <t>Vodorovná doprava suti z kusových materiálů do 1 km</t>
  </si>
  <si>
    <t>-1737601359</t>
  </si>
  <si>
    <t>76</t>
  </si>
  <si>
    <t>997221569</t>
  </si>
  <si>
    <t>Příplatek ZKD 1 km u vodorovné dopravy suti z kusových materiálů</t>
  </si>
  <si>
    <t>788867586</t>
  </si>
  <si>
    <t>485,633*14 'Přepočtené koeficientem množství</t>
  </si>
  <si>
    <t>77</t>
  </si>
  <si>
    <t>997221571</t>
  </si>
  <si>
    <t>Vodorovná doprava vybouraných hmot do 1 km</t>
  </si>
  <si>
    <t>-1335466871</t>
  </si>
  <si>
    <t>78</t>
  </si>
  <si>
    <t>997221579</t>
  </si>
  <si>
    <t>Příplatek ZKD 1 km u vodorovné dopravy vybouraných hmot</t>
  </si>
  <si>
    <t>-1704173834</t>
  </si>
  <si>
    <t>129,2*14 'Přepočtené koeficientem množství</t>
  </si>
  <si>
    <t>79</t>
  </si>
  <si>
    <t>997221861</t>
  </si>
  <si>
    <t>Poplatek za uložení stavebního odpadu na recyklační skládce (skládkovné) z prostého betonu pod kódem 17 01 01</t>
  </si>
  <si>
    <t>-248436617</t>
  </si>
  <si>
    <t>80</t>
  </si>
  <si>
    <t>997221873</t>
  </si>
  <si>
    <t>Poplatek za uložení stavebního odpadu na recyklační skládce (skládkovné) zeminy a kamení zatříděného do Katalogu odpadů pod kódem 17 05 04</t>
  </si>
  <si>
    <t>611091708</t>
  </si>
  <si>
    <t>81</t>
  </si>
  <si>
    <t>997221875</t>
  </si>
  <si>
    <t>Poplatek za uložení stavebního odpadu na recyklační skládce (skládkovné) asfaltového bez obsahu dehtu zatříděného do Katalogu odpadů pod kódem 17 03 02</t>
  </si>
  <si>
    <t>-507017379</t>
  </si>
  <si>
    <t>Poznámka k položce:
asfaltobetonová směs zařazena do kvalitativní třídy ZAS-T1</t>
  </si>
  <si>
    <t>998</t>
  </si>
  <si>
    <t>Přesun hmot</t>
  </si>
  <si>
    <t>82</t>
  </si>
  <si>
    <t>998223011</t>
  </si>
  <si>
    <t>Přesun hmot pro pozemní komunikace s krytem dlážděným</t>
  </si>
  <si>
    <t>45007954</t>
  </si>
  <si>
    <t>Práce a dodávky M</t>
  </si>
  <si>
    <t>21-M</t>
  </si>
  <si>
    <t>Elektromontáže</t>
  </si>
  <si>
    <t>83</t>
  </si>
  <si>
    <t>210010020R</t>
  </si>
  <si>
    <t>Montáž trubek plastových tuhých D 110 mm uložených volně</t>
  </si>
  <si>
    <t>-591578989</t>
  </si>
  <si>
    <t>84</t>
  </si>
  <si>
    <t>345713700R</t>
  </si>
  <si>
    <t>trubka elektroinstalační ohebná Kopos 06110/2 BA Kopohalf</t>
  </si>
  <si>
    <t>128</t>
  </si>
  <si>
    <t>-597138548</t>
  </si>
  <si>
    <t>Poznámka k položce:
EAN 8595057698239</t>
  </si>
  <si>
    <t>46-M</t>
  </si>
  <si>
    <t>Zemní práce při extr.mont.pracích</t>
  </si>
  <si>
    <t>85</t>
  </si>
  <si>
    <t>460080014</t>
  </si>
  <si>
    <t>Základové konstrukce z monolitického betonu C 16/20 bez bednění</t>
  </si>
  <si>
    <t>-545113796</t>
  </si>
  <si>
    <t>135*0,1*0,2</t>
  </si>
  <si>
    <t>A2_STOŽÁR</t>
  </si>
  <si>
    <t>počet stožárů</t>
  </si>
  <si>
    <t>A3_HLAVA</t>
  </si>
  <si>
    <t>počet ukončení kabelu</t>
  </si>
  <si>
    <t>A4_SVÍTIDLA</t>
  </si>
  <si>
    <t>počet svítidel</t>
  </si>
  <si>
    <t>A1_CYKY16</t>
  </si>
  <si>
    <t>délka kabelů CYKY 4*16mm2</t>
  </si>
  <si>
    <t>238</t>
  </si>
  <si>
    <t>A5_CYKY15</t>
  </si>
  <si>
    <t>délka kabelů CYKY 5*1,5mm2</t>
  </si>
  <si>
    <t>A7_RÝHA120</t>
  </si>
  <si>
    <t xml:space="preserve">šířka rýhy 40cm, hloubka rýhy 120cm   </t>
  </si>
  <si>
    <t>A8_PATKA</t>
  </si>
  <si>
    <t xml:space="preserve">základ pro stožár   </t>
  </si>
  <si>
    <t>2,304</t>
  </si>
  <si>
    <t>ZRN2 - VEŘEJNÉ OSVĚTLENÍ</t>
  </si>
  <si>
    <t>A6_RÝHA40</t>
  </si>
  <si>
    <t xml:space="preserve">šířka rýhy 40cm, hloubka rýhy 60cm   </t>
  </si>
  <si>
    <t>170</t>
  </si>
  <si>
    <t xml:space="preserve">    58-M - Revize vyhrazených technických zařízení</t>
  </si>
  <si>
    <t>210100001</t>
  </si>
  <si>
    <t>Ukončení vodičů v rozváděči nebo na přístroji včetně zapojení průřezu žíly do 2,5 mm2</t>
  </si>
  <si>
    <t>1198795393</t>
  </si>
  <si>
    <t>Poznámka k položce:
počet vodičů (5x)</t>
  </si>
  <si>
    <t>8*5 'Přepočtené koeficientem množství</t>
  </si>
  <si>
    <t>210100003</t>
  </si>
  <si>
    <t>Ukončení vodičů v rozváděči nebo na přístroji včetně zapojení průřezu žíly do 16 mm2</t>
  </si>
  <si>
    <t>378438402</t>
  </si>
  <si>
    <t>Poznámka k položce:
počet vodičů (4x)</t>
  </si>
  <si>
    <t>16*4 'Přepočtené koeficientem množství</t>
  </si>
  <si>
    <t>210100152</t>
  </si>
  <si>
    <t>Ukončení kabelů smršťovací záklopkou nebo páskou se zapojením bez letování žíly do 4x35 mm2</t>
  </si>
  <si>
    <t>-675513972</t>
  </si>
  <si>
    <t>35436315</t>
  </si>
  <si>
    <t>hlava rozdělovací smršťovaná přímá do 1kV SKE 4f/3+4 kabel 27-45mm/průřez 35-150mm</t>
  </si>
  <si>
    <t>500783143</t>
  </si>
  <si>
    <t>210202013</t>
  </si>
  <si>
    <t>Montáž svítidel výbojkových průmyslových stropních závěsných na výložník</t>
  </si>
  <si>
    <t>-866330586</t>
  </si>
  <si>
    <t>SV01</t>
  </si>
  <si>
    <t>svítidlo dle specifikace</t>
  </si>
  <si>
    <t>-154854668</t>
  </si>
  <si>
    <t>při objednávce uvést název stavby!</t>
  </si>
  <si>
    <t>Svítidlo Schréder TECEO S/5119/16 LED/500mA/</t>
  </si>
  <si>
    <t xml:space="preserve">WW/2700 K/Back light/ Light Exhauster / 25,8 W   </t>
  </si>
  <si>
    <t>SV02</t>
  </si>
  <si>
    <t>-1261630038</t>
  </si>
  <si>
    <t xml:space="preserve">WW/2700 K/Light Exhauster/25,8 W  </t>
  </si>
  <si>
    <t>210204011</t>
  </si>
  <si>
    <t>Montáž stožárů osvětlení ocelových samostatně stojících délky do 12 m</t>
  </si>
  <si>
    <t>1335880558</t>
  </si>
  <si>
    <t>ST01</t>
  </si>
  <si>
    <t>stožár dle specifikace</t>
  </si>
  <si>
    <t>-216369972</t>
  </si>
  <si>
    <t xml:space="preserve">Stožár K-6 </t>
  </si>
  <si>
    <t>210204201</t>
  </si>
  <si>
    <t>Montáž elektrovýzbroje stožárů osvětlení 1 okruh</t>
  </si>
  <si>
    <t>216344717</t>
  </si>
  <si>
    <t>SR01</t>
  </si>
  <si>
    <t>svorkovnice dle specifikace</t>
  </si>
  <si>
    <t>320178414</t>
  </si>
  <si>
    <t>Poznámka k položce:
SR721-25/N</t>
  </si>
  <si>
    <t xml:space="preserve">SvorkovniceSR721-25/N </t>
  </si>
  <si>
    <t>210220022</t>
  </si>
  <si>
    <t>Montáž uzemňovacího vedení vodičů FeZn pomocí svorek v zemi drátem do 10 mm ve městské zástavbě</t>
  </si>
  <si>
    <t>2109371475</t>
  </si>
  <si>
    <t>35441073</t>
  </si>
  <si>
    <t>drát D 10mm FeZn</t>
  </si>
  <si>
    <t>899100523</t>
  </si>
  <si>
    <t>Poznámka k položce:
převod kg/m (0,62)</t>
  </si>
  <si>
    <t>238*0,62 'Přepočtené koeficientem množství</t>
  </si>
  <si>
    <t>210812035</t>
  </si>
  <si>
    <t>Montáž kabel Cu plný kulatý do 1 kV 4x16 mm2 uložený volně nebo v liště (CYKY)</t>
  </si>
  <si>
    <t>-22195682</t>
  </si>
  <si>
    <t>34111080</t>
  </si>
  <si>
    <t>kabel silový s Cu jádrem 1 kV 4x16mm2</t>
  </si>
  <si>
    <t>1828100054</t>
  </si>
  <si>
    <t>210812061</t>
  </si>
  <si>
    <t>Montáž kabel Cu plný kulatý do 1 kV 5x1,5 až 2,5 mm2 uložený volně nebo v liště (CYKY)</t>
  </si>
  <si>
    <t>1606281738</t>
  </si>
  <si>
    <t>34111090</t>
  </si>
  <si>
    <t>kabel silový s Cu jádrem 1 kV 5x1,5mm2</t>
  </si>
  <si>
    <t>-478996995</t>
  </si>
  <si>
    <t>PM</t>
  </si>
  <si>
    <t>Přidružený materiál</t>
  </si>
  <si>
    <t>%</t>
  </si>
  <si>
    <t>868043532</t>
  </si>
  <si>
    <t>PPV</t>
  </si>
  <si>
    <t>Podíl přidružených výkonů</t>
  </si>
  <si>
    <t>559555641</t>
  </si>
  <si>
    <t>ZV</t>
  </si>
  <si>
    <t>Zednické výpomoci</t>
  </si>
  <si>
    <t>-1088897533</t>
  </si>
  <si>
    <t>460010024</t>
  </si>
  <si>
    <t>Vytyčení trasy vedení kabelového podzemního v zastavěném prostoru</t>
  </si>
  <si>
    <t>km</t>
  </si>
  <si>
    <t>-1188086429</t>
  </si>
  <si>
    <t>Poznámka k položce:
převod m/km (0,001)</t>
  </si>
  <si>
    <t>238*0,001 'Přepočtené koeficientem množství</t>
  </si>
  <si>
    <t>460141113</t>
  </si>
  <si>
    <t>Hloubení nezapažených jam při elektromontážích strojně v hornině tř II skupiny 4</t>
  </si>
  <si>
    <t>1723863621</t>
  </si>
  <si>
    <t>Poznámka k položce:
nerovnost 25%</t>
  </si>
  <si>
    <t>2,304*1,25 'Přepočtené koeficientem množství</t>
  </si>
  <si>
    <t>460080012</t>
  </si>
  <si>
    <t>Základové konstrukce z monolitického betonu C 8/10 bez bednění</t>
  </si>
  <si>
    <t>-692753318</t>
  </si>
  <si>
    <t>chráničky</t>
  </si>
  <si>
    <t>0,5*0,2*A7_RÝHA120</t>
  </si>
  <si>
    <t>1759975861</t>
  </si>
  <si>
    <t>460171253</t>
  </si>
  <si>
    <t>Hloubení kabelových nezapažených rýh strojně š 50 cm hl 60 cm v hornině tř II skupiny 4</t>
  </si>
  <si>
    <t>980251916</t>
  </si>
  <si>
    <t>460202304</t>
  </si>
  <si>
    <t>Hloubení kabelových nezapažených rýh strojně š 50 cm, hl 120 cm, v hornině tř 4</t>
  </si>
  <si>
    <t>1175671610</t>
  </si>
  <si>
    <t>460421172</t>
  </si>
  <si>
    <t>Lože kabelů z písku nebo štěrkopísku tl 10 cm nad kabel, kryté plastovou deskou, š lože do 50 cm</t>
  </si>
  <si>
    <t>836983488</t>
  </si>
  <si>
    <t>-1124945674</t>
  </si>
  <si>
    <t>Poznámka k položce:
0,4*0,1*1,75 (šxtl.xpřevod t/m3)</t>
  </si>
  <si>
    <t>460490014</t>
  </si>
  <si>
    <t>Krytí kabelů výstražnou fólií šířky 40 cm</t>
  </si>
  <si>
    <t>1707473373</t>
  </si>
  <si>
    <t>A6_RÝHA40+A7_RÝHA120</t>
  </si>
  <si>
    <t>34575121</t>
  </si>
  <si>
    <t>deska kabelová krycí PE červená, 250x9x4mm</t>
  </si>
  <si>
    <t>-1550692413</t>
  </si>
  <si>
    <t>460520173</t>
  </si>
  <si>
    <t>Montáž trubek ochranných plastových ohebných do 90 mm uložených do rýhy</t>
  </si>
  <si>
    <t>2051452052</t>
  </si>
  <si>
    <t>34571354</t>
  </si>
  <si>
    <t>trubka elektroinstalační ohebná dvouplášťová korugovaná D 75/90 mm, HDPE+LDPE</t>
  </si>
  <si>
    <t>2037185517</t>
  </si>
  <si>
    <t xml:space="preserve">Poznámka k položce:
KF 09063
</t>
  </si>
  <si>
    <t>460451253</t>
  </si>
  <si>
    <t>Zásyp kabelových rýh strojně se zhutněním š 50 cm hl 50 cm z horniny tř II skupiny 4</t>
  </si>
  <si>
    <t>2056104321</t>
  </si>
  <si>
    <t>460560294</t>
  </si>
  <si>
    <t>Zásyp rýh ručně šířky 50 cm, hloubky 110 cm, z horniny třídy 4</t>
  </si>
  <si>
    <t>669386174</t>
  </si>
  <si>
    <t>58-M</t>
  </si>
  <si>
    <t>Revize vyhrazených technických zařízení</t>
  </si>
  <si>
    <t>580108014</t>
  </si>
  <si>
    <t>Kontrola stavu přes 10 stožárových svítidel parkových nebo sadových</t>
  </si>
  <si>
    <t>1150378339</t>
  </si>
  <si>
    <t>K01</t>
  </si>
  <si>
    <t xml:space="preserve">Nastavení svítidla podle měření vertikální osvětlenosti </t>
  </si>
  <si>
    <t>1973374147</t>
  </si>
  <si>
    <t>ocenit včetně celkové prohlídky elektroinstalace</t>
  </si>
  <si>
    <t>měření intenzity osvětlení po dokončení  VO</t>
  </si>
  <si>
    <t>K02</t>
  </si>
  <si>
    <t xml:space="preserve">Provedení označení (očíslování) stožárů </t>
  </si>
  <si>
    <t>-1316789357</t>
  </si>
  <si>
    <t>DŘEVINA</t>
  </si>
  <si>
    <t xml:space="preserve">POČET </t>
  </si>
  <si>
    <t>ZRN3 - SADOVÉ ÚPRAVY</t>
  </si>
  <si>
    <t>183101221</t>
  </si>
  <si>
    <t>Jamky pro výsadbu s výměnou 50 % půdy zeminy tř 1 až 4 objem do 1 m3 v rovině a svahu do 1:5</t>
  </si>
  <si>
    <t>-1550626025</t>
  </si>
  <si>
    <t>10321100</t>
  </si>
  <si>
    <t>zahradní substrát pro výsadbu VL</t>
  </si>
  <si>
    <t>613867819</t>
  </si>
  <si>
    <t>DŘEVINA/2</t>
  </si>
  <si>
    <t>184102117</t>
  </si>
  <si>
    <t>Výsadba dřeviny s balem D do 1 m do jamky se zalitím v rovině a svahu do 1:5</t>
  </si>
  <si>
    <t>-275476253</t>
  </si>
  <si>
    <t>026VD01</t>
  </si>
  <si>
    <t>Javor babyka /Acer campestre/</t>
  </si>
  <si>
    <t>-1938857739</t>
  </si>
  <si>
    <t xml:space="preserve">dřevina o obvodu kmene 14-16 cm </t>
  </si>
  <si>
    <t>184215133</t>
  </si>
  <si>
    <t>Ukotvení kmene dřevin třemi kůly D do 0,1 m délky do 3 m</t>
  </si>
  <si>
    <t>-1157871654</t>
  </si>
  <si>
    <t>DŘEVINA*3</t>
  </si>
  <si>
    <t>05217108-1R</t>
  </si>
  <si>
    <t>tyče dřevěné v kůře D 80mm dl 2,5m</t>
  </si>
  <si>
    <t>-1286914390</t>
  </si>
  <si>
    <t>kůl vyvazovací s impregnací průměr 8 cm, výška 250 cm</t>
  </si>
  <si>
    <t>05217108-2R</t>
  </si>
  <si>
    <t>tyče dřevěné - spojovací příčka s impregnací</t>
  </si>
  <si>
    <t>1844286157</t>
  </si>
  <si>
    <t>půlkulatka z průměru 8 cm,délka cca 50cm</t>
  </si>
  <si>
    <t>DŘEVINA*6</t>
  </si>
  <si>
    <t>05217108-3R</t>
  </si>
  <si>
    <t>vyvazovací páska cca 1,7 m</t>
  </si>
  <si>
    <t>-405115483</t>
  </si>
  <si>
    <t>DŘEVINA*1,7</t>
  </si>
  <si>
    <t>184911421</t>
  </si>
  <si>
    <t>Mulčování rostlin kůrou tl. do 0,1 m v rovině a svahu do 1:5</t>
  </si>
  <si>
    <t>-1536539281</t>
  </si>
  <si>
    <t>1,5*1,5*DŘEVINA</t>
  </si>
  <si>
    <t>103911000</t>
  </si>
  <si>
    <t>kůra mulčovací VL</t>
  </si>
  <si>
    <t>-667055832</t>
  </si>
  <si>
    <t>Poznámka k položce:
tl.20cm</t>
  </si>
  <si>
    <t>3*0,2 'Přepočtené koeficientem množství</t>
  </si>
  <si>
    <t>185804311</t>
  </si>
  <si>
    <t>Zalití rostlin vodou plocha do 20 m2</t>
  </si>
  <si>
    <t>1151977940</t>
  </si>
  <si>
    <t>1,0*DŘEVINA</t>
  </si>
  <si>
    <t>VON1 -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</si>
  <si>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</si>
  <si>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</si>
  <si>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</si>
  <si>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</si>
  <si>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</si>
  <si>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</si>
  <si>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</si>
  <si>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</si>
  <si>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011503000</t>
  </si>
  <si>
    <t>Stavební průzkum bez rozlišení</t>
  </si>
  <si>
    <t>Nh</t>
  </si>
  <si>
    <t>1024</t>
  </si>
  <si>
    <t>-911872524</t>
  </si>
  <si>
    <t>20"ruční výkopy sondy pro zjištění sítí  (HZS1212 kopáč)</t>
  </si>
  <si>
    <t>012103000</t>
  </si>
  <si>
    <t>Geodetické práce před výstavbou</t>
  </si>
  <si>
    <t>1214145303</t>
  </si>
  <si>
    <t>10"HZS4221 geodet</t>
  </si>
  <si>
    <t>012203000</t>
  </si>
  <si>
    <t>Geodetické práce při provádění stavby</t>
  </si>
  <si>
    <t>-1957050755</t>
  </si>
  <si>
    <t>012303000</t>
  </si>
  <si>
    <t>Geodetické práce po výstavbě</t>
  </si>
  <si>
    <t>-975827172</t>
  </si>
  <si>
    <t>20"HZS4221 geodet</t>
  </si>
  <si>
    <t>012403000</t>
  </si>
  <si>
    <t>Kartografické práce</t>
  </si>
  <si>
    <t>100m</t>
  </si>
  <si>
    <t>-1974009180</t>
  </si>
  <si>
    <t xml:space="preserve">zpracování geometrického plánu </t>
  </si>
  <si>
    <t>3"jednotka za 100m</t>
  </si>
  <si>
    <t>013254000</t>
  </si>
  <si>
    <t>Dokumentace skutečného provedení stavby</t>
  </si>
  <si>
    <t>190665338</t>
  </si>
  <si>
    <t>10"HZS4232 technik odborný</t>
  </si>
  <si>
    <t>VRN3</t>
  </si>
  <si>
    <t>Zařízení staveniště</t>
  </si>
  <si>
    <t>030001000</t>
  </si>
  <si>
    <t>Kpl</t>
  </si>
  <si>
    <t>-1086861900</t>
  </si>
  <si>
    <t xml:space="preserve">Poznámka k položce:
2,5% z IN
</t>
  </si>
  <si>
    <t>1"zařízení staveniště - ocenit zejména:</t>
  </si>
  <si>
    <t>Náklady na stavební buňky</t>
  </si>
  <si>
    <t>Skládky na staveništi, osvětlení</t>
  </si>
  <si>
    <t>Náklady na provoz a údržbu vybavení staveniště, energie</t>
  </si>
  <si>
    <t>Oplocení, informační tabule</t>
  </si>
  <si>
    <t>Rozebrání, bourání a odvoz zařízení staveniště</t>
  </si>
  <si>
    <t>Úprava terénu po zrušení zařízení staveniště</t>
  </si>
  <si>
    <t>034403000</t>
  </si>
  <si>
    <t>Dopravní značení na staveništi</t>
  </si>
  <si>
    <t>1983421668</t>
  </si>
  <si>
    <t>Poznámka k položce:
1% z IN</t>
  </si>
  <si>
    <t>přechodné DZ-DIO - ocenit zejména:</t>
  </si>
  <si>
    <t>přechodné DZ - návrh, pronájem, montáž a demontáž značek</t>
  </si>
  <si>
    <t>VRN4</t>
  </si>
  <si>
    <t>Inženýrská činnost</t>
  </si>
  <si>
    <t>043134000</t>
  </si>
  <si>
    <t>Zkoušky zatěžovací</t>
  </si>
  <si>
    <t>918464487</t>
  </si>
  <si>
    <t>Zkoušky dleTP 170 stanovené normou ČSN 72 1006</t>
  </si>
  <si>
    <t>043194000</t>
  </si>
  <si>
    <t>Ostatní zkoušky</t>
  </si>
  <si>
    <t>761284910</t>
  </si>
  <si>
    <t>1"výchozí revize - veřejné osvětlení</t>
  </si>
  <si>
    <t>1"vsakovací zkouška</t>
  </si>
  <si>
    <t>SEZNAM FIGUR</t>
  </si>
  <si>
    <t>Výměra</t>
  </si>
  <si>
    <t xml:space="preserve"> ZRN1</t>
  </si>
  <si>
    <t>předpoklad tl. 400mm</t>
  </si>
  <si>
    <t>Použití figury:</t>
  </si>
  <si>
    <t>předpoklad tl. 240mm</t>
  </si>
  <si>
    <t>předpoklad tl. 200mm</t>
  </si>
  <si>
    <t>VÝKAZ VÝMĚR</t>
  </si>
  <si>
    <t>1129*0,1</t>
  </si>
  <si>
    <t xml:space="preserve"> ZRN2</t>
  </si>
  <si>
    <t>0,6*0,6*0,8*A2_STOŽÁR</t>
  </si>
  <si>
    <t xml:space="preserve"> ZRN3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</si>
</sst>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21-12-30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K2106 MOSTECKÁ Č.P.2012-2016 LITVÍNOV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30. 12. 2021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LITVÍNOV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NE2D PROJEKT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>PLHÁK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pans="1:91" s="7" customFormat="1" ht="16.5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'ZRN1 - KOMUNIKACE'!J30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'ZRN1 - KOMUNIKACE'!P127</f>
        <v>0</v>
      </c>
      <c r="AV95" s="128">
        <f>'ZRN1 - KOMUNIKACE'!J33</f>
        <v>0</v>
      </c>
      <c r="AW95" s="128">
        <f>'ZRN1 - KOMUNIKACE'!J34</f>
        <v>0</v>
      </c>
      <c r="AX95" s="128">
        <f>'ZRN1 - KOMUNIKACE'!J35</f>
        <v>0</v>
      </c>
      <c r="AY95" s="128">
        <f>'ZRN1 - KOMUNIKACE'!J36</f>
        <v>0</v>
      </c>
      <c r="AZ95" s="128">
        <f>'ZRN1 - KOMUNIKACE'!F33</f>
        <v>0</v>
      </c>
      <c r="BA95" s="128">
        <f>'ZRN1 - KOMUNIKACE'!F34</f>
        <v>0</v>
      </c>
      <c r="BB95" s="128">
        <f>'ZRN1 - KOMUNIKACE'!F35</f>
        <v>0</v>
      </c>
      <c r="BC95" s="128">
        <f>'ZRN1 - KOMUNIKACE'!F36</f>
        <v>0</v>
      </c>
      <c r="BD95" s="130">
        <f>'ZRN1 - KOMUNIKACE'!F37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1" s="7" customFormat="1" ht="16.5" customHeight="1">
      <c r="A96" s="119" t="s">
        <v>80</v>
      </c>
      <c r="B96" s="120"/>
      <c r="C96" s="121"/>
      <c r="D96" s="122" t="s">
        <v>87</v>
      </c>
      <c r="E96" s="122"/>
      <c r="F96" s="122"/>
      <c r="G96" s="122"/>
      <c r="H96" s="122"/>
      <c r="I96" s="123"/>
      <c r="J96" s="122" t="s">
        <v>88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'ZRN2 - VEŘEJNÉ OSVĚTLENÍ'!J30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27">
        <v>0</v>
      </c>
      <c r="AT96" s="128">
        <f>ROUND(SUM(AV96:AW96),2)</f>
        <v>0</v>
      </c>
      <c r="AU96" s="129">
        <f>'ZRN2 - VEŘEJNÉ OSVĚTLENÍ'!P120</f>
        <v>0</v>
      </c>
      <c r="AV96" s="128">
        <f>'ZRN2 - VEŘEJNÉ OSVĚTLENÍ'!J33</f>
        <v>0</v>
      </c>
      <c r="AW96" s="128">
        <f>'ZRN2 - VEŘEJNÉ OSVĚTLENÍ'!J34</f>
        <v>0</v>
      </c>
      <c r="AX96" s="128">
        <f>'ZRN2 - VEŘEJNÉ OSVĚTLENÍ'!J35</f>
        <v>0</v>
      </c>
      <c r="AY96" s="128">
        <f>'ZRN2 - VEŘEJNÉ OSVĚTLENÍ'!J36</f>
        <v>0</v>
      </c>
      <c r="AZ96" s="128">
        <f>'ZRN2 - VEŘEJNÉ OSVĚTLENÍ'!F33</f>
        <v>0</v>
      </c>
      <c r="BA96" s="128">
        <f>'ZRN2 - VEŘEJNÉ OSVĚTLENÍ'!F34</f>
        <v>0</v>
      </c>
      <c r="BB96" s="128">
        <f>'ZRN2 - VEŘEJNÉ OSVĚTLENÍ'!F35</f>
        <v>0</v>
      </c>
      <c r="BC96" s="128">
        <f>'ZRN2 - VEŘEJNÉ OSVĚTLENÍ'!F36</f>
        <v>0</v>
      </c>
      <c r="BD96" s="130">
        <f>'ZRN2 - VEŘEJNÉ OSVĚTLENÍ'!F37</f>
        <v>0</v>
      </c>
      <c r="BE96" s="7"/>
      <c r="BT96" s="131" t="s">
        <v>84</v>
      </c>
      <c r="BV96" s="131" t="s">
        <v>78</v>
      </c>
      <c r="BW96" s="131" t="s">
        <v>89</v>
      </c>
      <c r="BX96" s="131" t="s">
        <v>5</v>
      </c>
      <c r="CL96" s="131" t="s">
        <v>1</v>
      </c>
      <c r="CM96" s="131" t="s">
        <v>86</v>
      </c>
    </row>
    <row r="97" spans="1:91" s="7" customFormat="1" ht="16.5" customHeight="1">
      <c r="A97" s="119" t="s">
        <v>80</v>
      </c>
      <c r="B97" s="120"/>
      <c r="C97" s="121"/>
      <c r="D97" s="122" t="s">
        <v>90</v>
      </c>
      <c r="E97" s="122"/>
      <c r="F97" s="122"/>
      <c r="G97" s="122"/>
      <c r="H97" s="122"/>
      <c r="I97" s="123"/>
      <c r="J97" s="122" t="s">
        <v>91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'ZRN3 - SADOVÉ ÚPRAVY'!J30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92</v>
      </c>
      <c r="AR97" s="126"/>
      <c r="AS97" s="127">
        <v>0</v>
      </c>
      <c r="AT97" s="128">
        <f>ROUND(SUM(AV97:AW97),2)</f>
        <v>0</v>
      </c>
      <c r="AU97" s="129">
        <f>'ZRN3 - SADOVÉ ÚPRAVY'!P118</f>
        <v>0</v>
      </c>
      <c r="AV97" s="128">
        <f>'ZRN3 - SADOVÉ ÚPRAVY'!J33</f>
        <v>0</v>
      </c>
      <c r="AW97" s="128">
        <f>'ZRN3 - SADOVÉ ÚPRAVY'!J34</f>
        <v>0</v>
      </c>
      <c r="AX97" s="128">
        <f>'ZRN3 - SADOVÉ ÚPRAVY'!J35</f>
        <v>0</v>
      </c>
      <c r="AY97" s="128">
        <f>'ZRN3 - SADOVÉ ÚPRAVY'!J36</f>
        <v>0</v>
      </c>
      <c r="AZ97" s="128">
        <f>'ZRN3 - SADOVÉ ÚPRAVY'!F33</f>
        <v>0</v>
      </c>
      <c r="BA97" s="128">
        <f>'ZRN3 - SADOVÉ ÚPRAVY'!F34</f>
        <v>0</v>
      </c>
      <c r="BB97" s="128">
        <f>'ZRN3 - SADOVÉ ÚPRAVY'!F35</f>
        <v>0</v>
      </c>
      <c r="BC97" s="128">
        <f>'ZRN3 - SADOVÉ ÚPRAVY'!F36</f>
        <v>0</v>
      </c>
      <c r="BD97" s="130">
        <f>'ZRN3 - SADOVÉ ÚPRAVY'!F37</f>
        <v>0</v>
      </c>
      <c r="BE97" s="7"/>
      <c r="BT97" s="131" t="s">
        <v>84</v>
      </c>
      <c r="BV97" s="131" t="s">
        <v>78</v>
      </c>
      <c r="BW97" s="131" t="s">
        <v>93</v>
      </c>
      <c r="BX97" s="131" t="s">
        <v>5</v>
      </c>
      <c r="CL97" s="131" t="s">
        <v>1</v>
      </c>
      <c r="CM97" s="131" t="s">
        <v>86</v>
      </c>
    </row>
    <row r="98" spans="1:91" s="7" customFormat="1" ht="16.5" customHeight="1">
      <c r="A98" s="119" t="s">
        <v>80</v>
      </c>
      <c r="B98" s="120"/>
      <c r="C98" s="121"/>
      <c r="D98" s="122" t="s">
        <v>94</v>
      </c>
      <c r="E98" s="122"/>
      <c r="F98" s="122"/>
      <c r="G98" s="122"/>
      <c r="H98" s="122"/>
      <c r="I98" s="123"/>
      <c r="J98" s="122" t="s">
        <v>95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'VON1 - VEDLEJŠÍ A OSTATNÍ...'!J30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96</v>
      </c>
      <c r="AR98" s="126"/>
      <c r="AS98" s="132">
        <v>0</v>
      </c>
      <c r="AT98" s="133">
        <f>ROUND(SUM(AV98:AW98),2)</f>
        <v>0</v>
      </c>
      <c r="AU98" s="134">
        <f>'VON1 - VEDLEJŠÍ A OSTATNÍ...'!P120</f>
        <v>0</v>
      </c>
      <c r="AV98" s="133">
        <f>'VON1 - VEDLEJŠÍ A OSTATNÍ...'!J33</f>
        <v>0</v>
      </c>
      <c r="AW98" s="133">
        <f>'VON1 - VEDLEJŠÍ A OSTATNÍ...'!J34</f>
        <v>0</v>
      </c>
      <c r="AX98" s="133">
        <f>'VON1 - VEDLEJŠÍ A OSTATNÍ...'!J35</f>
        <v>0</v>
      </c>
      <c r="AY98" s="133">
        <f>'VON1 - VEDLEJŠÍ A OSTATNÍ...'!J36</f>
        <v>0</v>
      </c>
      <c r="AZ98" s="133">
        <f>'VON1 - VEDLEJŠÍ A OSTATNÍ...'!F33</f>
        <v>0</v>
      </c>
      <c r="BA98" s="133">
        <f>'VON1 - VEDLEJŠÍ A OSTATNÍ...'!F34</f>
        <v>0</v>
      </c>
      <c r="BB98" s="133">
        <f>'VON1 - VEDLEJŠÍ A OSTATNÍ...'!F35</f>
        <v>0</v>
      </c>
      <c r="BC98" s="133">
        <f>'VON1 - VEDLEJŠÍ A OSTATNÍ...'!F36</f>
        <v>0</v>
      </c>
      <c r="BD98" s="135">
        <f>'VON1 - VEDLEJŠÍ A OSTATNÍ...'!F37</f>
        <v>0</v>
      </c>
      <c r="BE98" s="7"/>
      <c r="BT98" s="131" t="s">
        <v>84</v>
      </c>
      <c r="BV98" s="131" t="s">
        <v>78</v>
      </c>
      <c r="BW98" s="131" t="s">
        <v>97</v>
      </c>
      <c r="BX98" s="131" t="s">
        <v>5</v>
      </c>
      <c r="CL98" s="131" t="s">
        <v>1</v>
      </c>
      <c r="CM98" s="131" t="s">
        <v>86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ZRN1 - KOMUNIKACE'!C2" display="/"/>
    <hyperlink ref="A96" location="'ZRN2 - VEŘEJNÉ OSVĚTLENÍ'!C2" display="/"/>
    <hyperlink ref="A97" location="'ZRN3 - SADOVÉ ÚPRAVY'!C2" display="/"/>
    <hyperlink ref="A98" location="'VON1 - VEDLEJŠÍ A OSTAT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  <c r="AZ2" s="136" t="s">
        <v>98</v>
      </c>
      <c r="BA2" s="136" t="s">
        <v>99</v>
      </c>
      <c r="BB2" s="136" t="s">
        <v>100</v>
      </c>
      <c r="BC2" s="136" t="s">
        <v>101</v>
      </c>
      <c r="BD2" s="136" t="s">
        <v>102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  <c r="AZ3" s="136" t="s">
        <v>103</v>
      </c>
      <c r="BA3" s="136" t="s">
        <v>99</v>
      </c>
      <c r="BB3" s="136" t="s">
        <v>100</v>
      </c>
      <c r="BC3" s="136" t="s">
        <v>101</v>
      </c>
      <c r="BD3" s="136" t="s">
        <v>102</v>
      </c>
    </row>
    <row r="4" spans="2:56" s="1" customFormat="1" ht="24.95" customHeight="1">
      <c r="B4" s="20"/>
      <c r="D4" s="139" t="s">
        <v>104</v>
      </c>
      <c r="L4" s="20"/>
      <c r="M4" s="140" t="s">
        <v>10</v>
      </c>
      <c r="AT4" s="17" t="s">
        <v>4</v>
      </c>
      <c r="AZ4" s="136" t="s">
        <v>105</v>
      </c>
      <c r="BA4" s="136" t="s">
        <v>106</v>
      </c>
      <c r="BB4" s="136" t="s">
        <v>107</v>
      </c>
      <c r="BC4" s="136" t="s">
        <v>108</v>
      </c>
      <c r="BD4" s="136" t="s">
        <v>102</v>
      </c>
    </row>
    <row r="5" spans="2:56" s="1" customFormat="1" ht="6.95" customHeight="1">
      <c r="B5" s="20"/>
      <c r="L5" s="20"/>
      <c r="AZ5" s="136" t="s">
        <v>109</v>
      </c>
      <c r="BA5" s="136" t="s">
        <v>110</v>
      </c>
      <c r="BB5" s="136" t="s">
        <v>107</v>
      </c>
      <c r="BC5" s="136" t="s">
        <v>111</v>
      </c>
      <c r="BD5" s="136" t="s">
        <v>102</v>
      </c>
    </row>
    <row r="6" spans="2:56" s="1" customFormat="1" ht="12" customHeight="1">
      <c r="B6" s="20"/>
      <c r="D6" s="141" t="s">
        <v>16</v>
      </c>
      <c r="L6" s="20"/>
      <c r="AZ6" s="136" t="s">
        <v>112</v>
      </c>
      <c r="BA6" s="136" t="s">
        <v>110</v>
      </c>
      <c r="BB6" s="136" t="s">
        <v>107</v>
      </c>
      <c r="BC6" s="136" t="s">
        <v>102</v>
      </c>
      <c r="BD6" s="136" t="s">
        <v>102</v>
      </c>
    </row>
    <row r="7" spans="2:56" s="1" customFormat="1" ht="16.5" customHeight="1">
      <c r="B7" s="20"/>
      <c r="E7" s="142" t="str">
        <f>'Rekapitulace stavby'!K6</f>
        <v>K2106 MOSTECKÁ Č.P.2012-2016 LITVÍNOV</v>
      </c>
      <c r="F7" s="141"/>
      <c r="G7" s="141"/>
      <c r="H7" s="141"/>
      <c r="L7" s="20"/>
      <c r="AZ7" s="136" t="s">
        <v>113</v>
      </c>
      <c r="BA7" s="136" t="s">
        <v>99</v>
      </c>
      <c r="BB7" s="136" t="s">
        <v>100</v>
      </c>
      <c r="BC7" s="136" t="s">
        <v>114</v>
      </c>
      <c r="BD7" s="136" t="s">
        <v>102</v>
      </c>
    </row>
    <row r="8" spans="1:56" s="2" customFormat="1" ht="12" customHeight="1">
      <c r="A8" s="38"/>
      <c r="B8" s="44"/>
      <c r="C8" s="38"/>
      <c r="D8" s="141" t="s">
        <v>115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36" t="s">
        <v>116</v>
      </c>
      <c r="BA8" s="136" t="s">
        <v>117</v>
      </c>
      <c r="BB8" s="136" t="s">
        <v>107</v>
      </c>
      <c r="BC8" s="136" t="s">
        <v>118</v>
      </c>
      <c r="BD8" s="136" t="s">
        <v>102</v>
      </c>
    </row>
    <row r="9" spans="1:56" s="2" customFormat="1" ht="16.5" customHeight="1">
      <c r="A9" s="38"/>
      <c r="B9" s="44"/>
      <c r="C9" s="38"/>
      <c r="D9" s="38"/>
      <c r="E9" s="143" t="s">
        <v>119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36" t="s">
        <v>120</v>
      </c>
      <c r="BA9" s="136" t="s">
        <v>121</v>
      </c>
      <c r="BB9" s="136" t="s">
        <v>107</v>
      </c>
      <c r="BC9" s="136" t="s">
        <v>122</v>
      </c>
      <c r="BD9" s="136" t="s">
        <v>102</v>
      </c>
    </row>
    <row r="10" spans="1:56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36" t="s">
        <v>123</v>
      </c>
      <c r="BA10" s="136" t="s">
        <v>124</v>
      </c>
      <c r="BB10" s="136" t="s">
        <v>107</v>
      </c>
      <c r="BC10" s="136" t="s">
        <v>125</v>
      </c>
      <c r="BD10" s="136" t="s">
        <v>102</v>
      </c>
    </row>
    <row r="11" spans="1:56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36" t="s">
        <v>126</v>
      </c>
      <c r="BA11" s="136" t="s">
        <v>127</v>
      </c>
      <c r="BB11" s="136" t="s">
        <v>107</v>
      </c>
      <c r="BC11" s="136" t="s">
        <v>128</v>
      </c>
      <c r="BD11" s="136" t="s">
        <v>102</v>
      </c>
    </row>
    <row r="12" spans="1:56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30. 12. 2021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Z12" s="136" t="s">
        <v>129</v>
      </c>
      <c r="BA12" s="136" t="s">
        <v>130</v>
      </c>
      <c r="BB12" s="136" t="s">
        <v>107</v>
      </c>
      <c r="BC12" s="136" t="s">
        <v>131</v>
      </c>
      <c r="BD12" s="136" t="s">
        <v>102</v>
      </c>
    </row>
    <row r="13" spans="1:56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Z13" s="136" t="s">
        <v>132</v>
      </c>
      <c r="BA13" s="136" t="s">
        <v>133</v>
      </c>
      <c r="BB13" s="136" t="s">
        <v>107</v>
      </c>
      <c r="BC13" s="136" t="s">
        <v>134</v>
      </c>
      <c r="BD13" s="136" t="s">
        <v>102</v>
      </c>
    </row>
    <row r="14" spans="1:56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Z14" s="136" t="s">
        <v>135</v>
      </c>
      <c r="BA14" s="136" t="s">
        <v>136</v>
      </c>
      <c r="BB14" s="136" t="s">
        <v>107</v>
      </c>
      <c r="BC14" s="136" t="s">
        <v>137</v>
      </c>
      <c r="BD14" s="136" t="s">
        <v>102</v>
      </c>
    </row>
    <row r="15" spans="1:56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Z15" s="136" t="s">
        <v>138</v>
      </c>
      <c r="BA15" s="136" t="s">
        <v>139</v>
      </c>
      <c r="BB15" s="136" t="s">
        <v>100</v>
      </c>
      <c r="BC15" s="136" t="s">
        <v>140</v>
      </c>
      <c r="BD15" s="136" t="s">
        <v>86</v>
      </c>
    </row>
    <row r="16" spans="1:56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Z16" s="136" t="s">
        <v>141</v>
      </c>
      <c r="BA16" s="136" t="s">
        <v>139</v>
      </c>
      <c r="BB16" s="136" t="s">
        <v>100</v>
      </c>
      <c r="BC16" s="136" t="s">
        <v>101</v>
      </c>
      <c r="BD16" s="136" t="s">
        <v>86</v>
      </c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ROUND((SUM(BE127:BE316)),2)</f>
        <v>0</v>
      </c>
      <c r="G33" s="38"/>
      <c r="H33" s="38"/>
      <c r="I33" s="156">
        <v>0.21</v>
      </c>
      <c r="J33" s="155">
        <f>ROUND(((SUM(BE127:BE316))*I33),2)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ROUND((SUM(BF127:BF316)),2)</f>
        <v>0</v>
      </c>
      <c r="G34" s="38"/>
      <c r="H34" s="38"/>
      <c r="I34" s="156">
        <v>0.15</v>
      </c>
      <c r="J34" s="155">
        <f>ROUND(((SUM(BF127:BF316))*I34),2)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ROUND((SUM(BG127:BG316)),2)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ROUND((SUM(BH127:BH316)),2)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ROUND((SUM(BI127:BI316)),2)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5" t="str">
        <f>E7</f>
        <v>K2106 MOSTECKÁ Č.P.2012-2016 LITVÍNOV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ZRN1 - KOMUNIKACE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30. 12. 2021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>MĚSTO LITVÍNOV</v>
      </c>
      <c r="G91" s="40"/>
      <c r="H91" s="40"/>
      <c r="I91" s="32" t="s">
        <v>30</v>
      </c>
      <c r="J91" s="36" t="str">
        <f>E21</f>
        <v>NE2D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PLHÁK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6" t="s">
        <v>143</v>
      </c>
      <c r="D94" s="177"/>
      <c r="E94" s="177"/>
      <c r="F94" s="177"/>
      <c r="G94" s="177"/>
      <c r="H94" s="177"/>
      <c r="I94" s="177"/>
      <c r="J94" s="178" t="s">
        <v>144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9" t="s">
        <v>145</v>
      </c>
      <c r="D96" s="40"/>
      <c r="E96" s="40"/>
      <c r="F96" s="40"/>
      <c r="G96" s="40"/>
      <c r="H96" s="40"/>
      <c r="I96" s="40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146</v>
      </c>
    </row>
    <row r="97" spans="1:31" s="9" customFormat="1" ht="24.95" customHeight="1" hidden="1">
      <c r="A97" s="9"/>
      <c r="B97" s="180"/>
      <c r="C97" s="181"/>
      <c r="D97" s="182" t="s">
        <v>147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148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149</v>
      </c>
      <c r="E99" s="189"/>
      <c r="F99" s="189"/>
      <c r="G99" s="189"/>
      <c r="H99" s="189"/>
      <c r="I99" s="189"/>
      <c r="J99" s="190">
        <f>J211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150</v>
      </c>
      <c r="E100" s="189"/>
      <c r="F100" s="189"/>
      <c r="G100" s="189"/>
      <c r="H100" s="189"/>
      <c r="I100" s="189"/>
      <c r="J100" s="190">
        <f>J215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6"/>
      <c r="C101" s="187"/>
      <c r="D101" s="188" t="s">
        <v>151</v>
      </c>
      <c r="E101" s="189"/>
      <c r="F101" s="189"/>
      <c r="G101" s="189"/>
      <c r="H101" s="189"/>
      <c r="I101" s="189"/>
      <c r="J101" s="190">
        <f>J255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6"/>
      <c r="C102" s="187"/>
      <c r="D102" s="188" t="s">
        <v>152</v>
      </c>
      <c r="E102" s="189"/>
      <c r="F102" s="189"/>
      <c r="G102" s="189"/>
      <c r="H102" s="189"/>
      <c r="I102" s="189"/>
      <c r="J102" s="190">
        <f>J258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6"/>
      <c r="C103" s="187"/>
      <c r="D103" s="188" t="s">
        <v>153</v>
      </c>
      <c r="E103" s="189"/>
      <c r="F103" s="189"/>
      <c r="G103" s="189"/>
      <c r="H103" s="189"/>
      <c r="I103" s="189"/>
      <c r="J103" s="190">
        <f>J290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6"/>
      <c r="C104" s="187"/>
      <c r="D104" s="188" t="s">
        <v>154</v>
      </c>
      <c r="E104" s="189"/>
      <c r="F104" s="189"/>
      <c r="G104" s="189"/>
      <c r="H104" s="189"/>
      <c r="I104" s="189"/>
      <c r="J104" s="190">
        <f>J307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 hidden="1">
      <c r="A105" s="9"/>
      <c r="B105" s="180"/>
      <c r="C105" s="181"/>
      <c r="D105" s="182" t="s">
        <v>155</v>
      </c>
      <c r="E105" s="183"/>
      <c r="F105" s="183"/>
      <c r="G105" s="183"/>
      <c r="H105" s="183"/>
      <c r="I105" s="183"/>
      <c r="J105" s="184">
        <f>J309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 hidden="1">
      <c r="A106" s="10"/>
      <c r="B106" s="186"/>
      <c r="C106" s="187"/>
      <c r="D106" s="188" t="s">
        <v>156</v>
      </c>
      <c r="E106" s="189"/>
      <c r="F106" s="189"/>
      <c r="G106" s="189"/>
      <c r="H106" s="189"/>
      <c r="I106" s="189"/>
      <c r="J106" s="190">
        <f>J310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86"/>
      <c r="C107" s="187"/>
      <c r="D107" s="188" t="s">
        <v>157</v>
      </c>
      <c r="E107" s="189"/>
      <c r="F107" s="189"/>
      <c r="G107" s="189"/>
      <c r="H107" s="189"/>
      <c r="I107" s="189"/>
      <c r="J107" s="190">
        <f>J314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 hidden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 hidden="1">
      <c r="A109" s="38"/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ht="12" hidden="1"/>
    <row r="111" ht="12" hidden="1"/>
    <row r="112" ht="12" hidden="1"/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69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158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75" t="str">
        <f>E7</f>
        <v>K2106 MOSTECKÁ Č.P.2012-2016 LITVÍNOV</v>
      </c>
      <c r="F117" s="32"/>
      <c r="G117" s="32"/>
      <c r="H117" s="32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115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ZRN1 - KOMUNIKACE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 xml:space="preserve"> </v>
      </c>
      <c r="G121" s="40"/>
      <c r="H121" s="40"/>
      <c r="I121" s="32" t="s">
        <v>22</v>
      </c>
      <c r="J121" s="79" t="str">
        <f>IF(J12="","",J12)</f>
        <v>30. 12. 2021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24</v>
      </c>
      <c r="D123" s="40"/>
      <c r="E123" s="40"/>
      <c r="F123" s="27" t="str">
        <f>E15</f>
        <v>MĚSTO LITVÍNOV</v>
      </c>
      <c r="G123" s="40"/>
      <c r="H123" s="40"/>
      <c r="I123" s="32" t="s">
        <v>30</v>
      </c>
      <c r="J123" s="36" t="str">
        <f>E21</f>
        <v>NE2D PROJEKT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28</v>
      </c>
      <c r="D124" s="40"/>
      <c r="E124" s="40"/>
      <c r="F124" s="27" t="str">
        <f>IF(E18="","",E18)</f>
        <v>Vyplň údaj</v>
      </c>
      <c r="G124" s="40"/>
      <c r="H124" s="40"/>
      <c r="I124" s="32" t="s">
        <v>33</v>
      </c>
      <c r="J124" s="36" t="str">
        <f>E24</f>
        <v>PLHÁK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2"/>
      <c r="B126" s="193"/>
      <c r="C126" s="194" t="s">
        <v>159</v>
      </c>
      <c r="D126" s="195" t="s">
        <v>61</v>
      </c>
      <c r="E126" s="195" t="s">
        <v>57</v>
      </c>
      <c r="F126" s="195" t="s">
        <v>58</v>
      </c>
      <c r="G126" s="195" t="s">
        <v>160</v>
      </c>
      <c r="H126" s="195" t="s">
        <v>161</v>
      </c>
      <c r="I126" s="195" t="s">
        <v>162</v>
      </c>
      <c r="J126" s="195" t="s">
        <v>144</v>
      </c>
      <c r="K126" s="196" t="s">
        <v>163</v>
      </c>
      <c r="L126" s="197"/>
      <c r="M126" s="100" t="s">
        <v>1</v>
      </c>
      <c r="N126" s="101" t="s">
        <v>40</v>
      </c>
      <c r="O126" s="101" t="s">
        <v>164</v>
      </c>
      <c r="P126" s="101" t="s">
        <v>165</v>
      </c>
      <c r="Q126" s="101" t="s">
        <v>166</v>
      </c>
      <c r="R126" s="101" t="s">
        <v>167</v>
      </c>
      <c r="S126" s="101" t="s">
        <v>168</v>
      </c>
      <c r="T126" s="102" t="s">
        <v>169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pans="1:63" s="2" customFormat="1" ht="22.8" customHeight="1">
      <c r="A127" s="38"/>
      <c r="B127" s="39"/>
      <c r="C127" s="107" t="s">
        <v>170</v>
      </c>
      <c r="D127" s="40"/>
      <c r="E127" s="40"/>
      <c r="F127" s="40"/>
      <c r="G127" s="40"/>
      <c r="H127" s="40"/>
      <c r="I127" s="40"/>
      <c r="J127" s="198">
        <f>BK127</f>
        <v>0</v>
      </c>
      <c r="K127" s="40"/>
      <c r="L127" s="44"/>
      <c r="M127" s="103"/>
      <c r="N127" s="199"/>
      <c r="O127" s="104"/>
      <c r="P127" s="200">
        <f>P128+P309</f>
        <v>0</v>
      </c>
      <c r="Q127" s="104"/>
      <c r="R127" s="200">
        <f>R128+R309</f>
        <v>695.7358647000001</v>
      </c>
      <c r="S127" s="104"/>
      <c r="T127" s="201">
        <f>T128+T309</f>
        <v>854.433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75</v>
      </c>
      <c r="AU127" s="17" t="s">
        <v>146</v>
      </c>
      <c r="BK127" s="202">
        <f>BK128+BK309</f>
        <v>0</v>
      </c>
    </row>
    <row r="128" spans="1:63" s="12" customFormat="1" ht="25.9" customHeight="1">
      <c r="A128" s="12"/>
      <c r="B128" s="203"/>
      <c r="C128" s="204"/>
      <c r="D128" s="205" t="s">
        <v>75</v>
      </c>
      <c r="E128" s="206" t="s">
        <v>171</v>
      </c>
      <c r="F128" s="206" t="s">
        <v>172</v>
      </c>
      <c r="G128" s="204"/>
      <c r="H128" s="204"/>
      <c r="I128" s="207"/>
      <c r="J128" s="208">
        <f>BK128</f>
        <v>0</v>
      </c>
      <c r="K128" s="204"/>
      <c r="L128" s="209"/>
      <c r="M128" s="210"/>
      <c r="N128" s="211"/>
      <c r="O128" s="211"/>
      <c r="P128" s="212">
        <f>P129+P211+P215+P255+P258+P290+P307</f>
        <v>0</v>
      </c>
      <c r="Q128" s="211"/>
      <c r="R128" s="212">
        <f>R129+R211+R215+R255+R258+R290+R307</f>
        <v>689.5694967000001</v>
      </c>
      <c r="S128" s="211"/>
      <c r="T128" s="213">
        <f>T129+T211+T215+T255+T258+T290+T307</f>
        <v>854.433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84</v>
      </c>
      <c r="AT128" s="215" t="s">
        <v>75</v>
      </c>
      <c r="AU128" s="215" t="s">
        <v>76</v>
      </c>
      <c r="AY128" s="214" t="s">
        <v>173</v>
      </c>
      <c r="BK128" s="216">
        <f>BK129+BK211+BK215+BK255+BK258+BK290+BK307</f>
        <v>0</v>
      </c>
    </row>
    <row r="129" spans="1:63" s="12" customFormat="1" ht="22.8" customHeight="1">
      <c r="A129" s="12"/>
      <c r="B129" s="203"/>
      <c r="C129" s="204"/>
      <c r="D129" s="205" t="s">
        <v>75</v>
      </c>
      <c r="E129" s="217" t="s">
        <v>84</v>
      </c>
      <c r="F129" s="217" t="s">
        <v>174</v>
      </c>
      <c r="G129" s="204"/>
      <c r="H129" s="204"/>
      <c r="I129" s="207"/>
      <c r="J129" s="218">
        <f>BK129</f>
        <v>0</v>
      </c>
      <c r="K129" s="204"/>
      <c r="L129" s="209"/>
      <c r="M129" s="210"/>
      <c r="N129" s="211"/>
      <c r="O129" s="211"/>
      <c r="P129" s="212">
        <f>SUM(P130:P210)</f>
        <v>0</v>
      </c>
      <c r="Q129" s="211"/>
      <c r="R129" s="212">
        <f>SUM(R130:R210)</f>
        <v>205.41784</v>
      </c>
      <c r="S129" s="211"/>
      <c r="T129" s="213">
        <f>SUM(T130:T210)</f>
        <v>854.433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84</v>
      </c>
      <c r="AT129" s="215" t="s">
        <v>75</v>
      </c>
      <c r="AU129" s="215" t="s">
        <v>84</v>
      </c>
      <c r="AY129" s="214" t="s">
        <v>173</v>
      </c>
      <c r="BK129" s="216">
        <f>SUM(BK130:BK210)</f>
        <v>0</v>
      </c>
    </row>
    <row r="130" spans="1:65" s="2" customFormat="1" ht="33" customHeight="1">
      <c r="A130" s="38"/>
      <c r="B130" s="39"/>
      <c r="C130" s="219" t="s">
        <v>102</v>
      </c>
      <c r="D130" s="219" t="s">
        <v>175</v>
      </c>
      <c r="E130" s="220" t="s">
        <v>176</v>
      </c>
      <c r="F130" s="221" t="s">
        <v>177</v>
      </c>
      <c r="G130" s="222" t="s">
        <v>178</v>
      </c>
      <c r="H130" s="223">
        <v>6</v>
      </c>
      <c r="I130" s="224"/>
      <c r="J130" s="225">
        <f>ROUND(I130*H130,2)</f>
        <v>0</v>
      </c>
      <c r="K130" s="221" t="s">
        <v>179</v>
      </c>
      <c r="L130" s="44"/>
      <c r="M130" s="226" t="s">
        <v>1</v>
      </c>
      <c r="N130" s="227" t="s">
        <v>41</v>
      </c>
      <c r="O130" s="91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0" t="s">
        <v>180</v>
      </c>
      <c r="AT130" s="230" t="s">
        <v>175</v>
      </c>
      <c r="AU130" s="230" t="s">
        <v>86</v>
      </c>
      <c r="AY130" s="17" t="s">
        <v>173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7" t="s">
        <v>84</v>
      </c>
      <c r="BK130" s="231">
        <f>ROUND(I130*H130,2)</f>
        <v>0</v>
      </c>
      <c r="BL130" s="17" t="s">
        <v>180</v>
      </c>
      <c r="BM130" s="230" t="s">
        <v>181</v>
      </c>
    </row>
    <row r="131" spans="1:65" s="2" customFormat="1" ht="33" customHeight="1">
      <c r="A131" s="38"/>
      <c r="B131" s="39"/>
      <c r="C131" s="219" t="s">
        <v>180</v>
      </c>
      <c r="D131" s="219" t="s">
        <v>175</v>
      </c>
      <c r="E131" s="220" t="s">
        <v>182</v>
      </c>
      <c r="F131" s="221" t="s">
        <v>183</v>
      </c>
      <c r="G131" s="222" t="s">
        <v>178</v>
      </c>
      <c r="H131" s="223">
        <v>3</v>
      </c>
      <c r="I131" s="224"/>
      <c r="J131" s="225">
        <f>ROUND(I131*H131,2)</f>
        <v>0</v>
      </c>
      <c r="K131" s="221" t="s">
        <v>179</v>
      </c>
      <c r="L131" s="44"/>
      <c r="M131" s="226" t="s">
        <v>1</v>
      </c>
      <c r="N131" s="227" t="s">
        <v>41</v>
      </c>
      <c r="O131" s="91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0" t="s">
        <v>180</v>
      </c>
      <c r="AT131" s="230" t="s">
        <v>175</v>
      </c>
      <c r="AU131" s="230" t="s">
        <v>86</v>
      </c>
      <c r="AY131" s="17" t="s">
        <v>173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84</v>
      </c>
      <c r="BK131" s="231">
        <f>ROUND(I131*H131,2)</f>
        <v>0</v>
      </c>
      <c r="BL131" s="17" t="s">
        <v>180</v>
      </c>
      <c r="BM131" s="230" t="s">
        <v>184</v>
      </c>
    </row>
    <row r="132" spans="1:65" s="2" customFormat="1" ht="33" customHeight="1">
      <c r="A132" s="38"/>
      <c r="B132" s="39"/>
      <c r="C132" s="219" t="s">
        <v>185</v>
      </c>
      <c r="D132" s="219" t="s">
        <v>175</v>
      </c>
      <c r="E132" s="220" t="s">
        <v>186</v>
      </c>
      <c r="F132" s="221" t="s">
        <v>187</v>
      </c>
      <c r="G132" s="222" t="s">
        <v>107</v>
      </c>
      <c r="H132" s="223">
        <v>179</v>
      </c>
      <c r="I132" s="224"/>
      <c r="J132" s="225">
        <f>ROUND(I132*H132,2)</f>
        <v>0</v>
      </c>
      <c r="K132" s="221" t="s">
        <v>179</v>
      </c>
      <c r="L132" s="44"/>
      <c r="M132" s="226" t="s">
        <v>1</v>
      </c>
      <c r="N132" s="227" t="s">
        <v>41</v>
      </c>
      <c r="O132" s="91"/>
      <c r="P132" s="228">
        <f>O132*H132</f>
        <v>0</v>
      </c>
      <c r="Q132" s="228">
        <v>0</v>
      </c>
      <c r="R132" s="228">
        <f>Q132*H132</f>
        <v>0</v>
      </c>
      <c r="S132" s="228">
        <v>0.255</v>
      </c>
      <c r="T132" s="229">
        <f>S132*H132</f>
        <v>45.645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0" t="s">
        <v>180</v>
      </c>
      <c r="AT132" s="230" t="s">
        <v>175</v>
      </c>
      <c r="AU132" s="230" t="s">
        <v>86</v>
      </c>
      <c r="AY132" s="17" t="s">
        <v>173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7" t="s">
        <v>84</v>
      </c>
      <c r="BK132" s="231">
        <f>ROUND(I132*H132,2)</f>
        <v>0</v>
      </c>
      <c r="BL132" s="17" t="s">
        <v>180</v>
      </c>
      <c r="BM132" s="230" t="s">
        <v>188</v>
      </c>
    </row>
    <row r="133" spans="1:51" s="13" customFormat="1" ht="12">
      <c r="A133" s="13"/>
      <c r="B133" s="232"/>
      <c r="C133" s="233"/>
      <c r="D133" s="234" t="s">
        <v>189</v>
      </c>
      <c r="E133" s="235" t="s">
        <v>1</v>
      </c>
      <c r="F133" s="236" t="s">
        <v>120</v>
      </c>
      <c r="G133" s="233"/>
      <c r="H133" s="237">
        <v>179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189</v>
      </c>
      <c r="AU133" s="243" t="s">
        <v>86</v>
      </c>
      <c r="AV133" s="13" t="s">
        <v>86</v>
      </c>
      <c r="AW133" s="13" t="s">
        <v>32</v>
      </c>
      <c r="AX133" s="13" t="s">
        <v>84</v>
      </c>
      <c r="AY133" s="243" t="s">
        <v>173</v>
      </c>
    </row>
    <row r="134" spans="1:65" s="2" customFormat="1" ht="33" customHeight="1">
      <c r="A134" s="38"/>
      <c r="B134" s="39"/>
      <c r="C134" s="219" t="s">
        <v>190</v>
      </c>
      <c r="D134" s="219" t="s">
        <v>175</v>
      </c>
      <c r="E134" s="220" t="s">
        <v>191</v>
      </c>
      <c r="F134" s="221" t="s">
        <v>192</v>
      </c>
      <c r="G134" s="222" t="s">
        <v>107</v>
      </c>
      <c r="H134" s="223">
        <v>304</v>
      </c>
      <c r="I134" s="224"/>
      <c r="J134" s="225">
        <f>ROUND(I134*H134,2)</f>
        <v>0</v>
      </c>
      <c r="K134" s="221" t="s">
        <v>179</v>
      </c>
      <c r="L134" s="44"/>
      <c r="M134" s="226" t="s">
        <v>1</v>
      </c>
      <c r="N134" s="227" t="s">
        <v>41</v>
      </c>
      <c r="O134" s="91"/>
      <c r="P134" s="228">
        <f>O134*H134</f>
        <v>0</v>
      </c>
      <c r="Q134" s="228">
        <v>0</v>
      </c>
      <c r="R134" s="228">
        <f>Q134*H134</f>
        <v>0</v>
      </c>
      <c r="S134" s="228">
        <v>0.425</v>
      </c>
      <c r="T134" s="229">
        <f>S134*H134</f>
        <v>129.2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0" t="s">
        <v>180</v>
      </c>
      <c r="AT134" s="230" t="s">
        <v>175</v>
      </c>
      <c r="AU134" s="230" t="s">
        <v>86</v>
      </c>
      <c r="AY134" s="17" t="s">
        <v>173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84</v>
      </c>
      <c r="BK134" s="231">
        <f>ROUND(I134*H134,2)</f>
        <v>0</v>
      </c>
      <c r="BL134" s="17" t="s">
        <v>180</v>
      </c>
      <c r="BM134" s="230" t="s">
        <v>193</v>
      </c>
    </row>
    <row r="135" spans="1:51" s="13" customFormat="1" ht="12">
      <c r="A135" s="13"/>
      <c r="B135" s="232"/>
      <c r="C135" s="233"/>
      <c r="D135" s="234" t="s">
        <v>189</v>
      </c>
      <c r="E135" s="235" t="s">
        <v>1</v>
      </c>
      <c r="F135" s="236" t="s">
        <v>123</v>
      </c>
      <c r="G135" s="233"/>
      <c r="H135" s="237">
        <v>304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189</v>
      </c>
      <c r="AU135" s="243" t="s">
        <v>86</v>
      </c>
      <c r="AV135" s="13" t="s">
        <v>86</v>
      </c>
      <c r="AW135" s="13" t="s">
        <v>32</v>
      </c>
      <c r="AX135" s="13" t="s">
        <v>84</v>
      </c>
      <c r="AY135" s="243" t="s">
        <v>173</v>
      </c>
    </row>
    <row r="136" spans="1:65" s="2" customFormat="1" ht="24.15" customHeight="1">
      <c r="A136" s="38"/>
      <c r="B136" s="39"/>
      <c r="C136" s="219" t="s">
        <v>194</v>
      </c>
      <c r="D136" s="219" t="s">
        <v>175</v>
      </c>
      <c r="E136" s="220" t="s">
        <v>195</v>
      </c>
      <c r="F136" s="221" t="s">
        <v>196</v>
      </c>
      <c r="G136" s="222" t="s">
        <v>107</v>
      </c>
      <c r="H136" s="223">
        <v>179</v>
      </c>
      <c r="I136" s="224"/>
      <c r="J136" s="225">
        <f>ROUND(I136*H136,2)</f>
        <v>0</v>
      </c>
      <c r="K136" s="221" t="s">
        <v>179</v>
      </c>
      <c r="L136" s="44"/>
      <c r="M136" s="226" t="s">
        <v>1</v>
      </c>
      <c r="N136" s="227" t="s">
        <v>41</v>
      </c>
      <c r="O136" s="91"/>
      <c r="P136" s="228">
        <f>O136*H136</f>
        <v>0</v>
      </c>
      <c r="Q136" s="228">
        <v>0</v>
      </c>
      <c r="R136" s="228">
        <f>Q136*H136</f>
        <v>0</v>
      </c>
      <c r="S136" s="228">
        <v>0.325</v>
      </c>
      <c r="T136" s="229">
        <f>S136*H136</f>
        <v>58.175000000000004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0" t="s">
        <v>180</v>
      </c>
      <c r="AT136" s="230" t="s">
        <v>175</v>
      </c>
      <c r="AU136" s="230" t="s">
        <v>86</v>
      </c>
      <c r="AY136" s="17" t="s">
        <v>173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7" t="s">
        <v>84</v>
      </c>
      <c r="BK136" s="231">
        <f>ROUND(I136*H136,2)</f>
        <v>0</v>
      </c>
      <c r="BL136" s="17" t="s">
        <v>180</v>
      </c>
      <c r="BM136" s="230" t="s">
        <v>197</v>
      </c>
    </row>
    <row r="137" spans="1:51" s="13" customFormat="1" ht="12">
      <c r="A137" s="13"/>
      <c r="B137" s="232"/>
      <c r="C137" s="233"/>
      <c r="D137" s="234" t="s">
        <v>189</v>
      </c>
      <c r="E137" s="235" t="s">
        <v>1</v>
      </c>
      <c r="F137" s="236" t="s">
        <v>120</v>
      </c>
      <c r="G137" s="233"/>
      <c r="H137" s="237">
        <v>179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189</v>
      </c>
      <c r="AU137" s="243" t="s">
        <v>86</v>
      </c>
      <c r="AV137" s="13" t="s">
        <v>86</v>
      </c>
      <c r="AW137" s="13" t="s">
        <v>32</v>
      </c>
      <c r="AX137" s="13" t="s">
        <v>84</v>
      </c>
      <c r="AY137" s="243" t="s">
        <v>173</v>
      </c>
    </row>
    <row r="138" spans="1:65" s="2" customFormat="1" ht="24.15" customHeight="1">
      <c r="A138" s="38"/>
      <c r="B138" s="39"/>
      <c r="C138" s="219" t="s">
        <v>198</v>
      </c>
      <c r="D138" s="219" t="s">
        <v>175</v>
      </c>
      <c r="E138" s="220" t="s">
        <v>199</v>
      </c>
      <c r="F138" s="221" t="s">
        <v>200</v>
      </c>
      <c r="G138" s="222" t="s">
        <v>107</v>
      </c>
      <c r="H138" s="223">
        <v>304</v>
      </c>
      <c r="I138" s="224"/>
      <c r="J138" s="225">
        <f>ROUND(I138*H138,2)</f>
        <v>0</v>
      </c>
      <c r="K138" s="221" t="s">
        <v>179</v>
      </c>
      <c r="L138" s="44"/>
      <c r="M138" s="226" t="s">
        <v>1</v>
      </c>
      <c r="N138" s="227" t="s">
        <v>41</v>
      </c>
      <c r="O138" s="91"/>
      <c r="P138" s="228">
        <f>O138*H138</f>
        <v>0</v>
      </c>
      <c r="Q138" s="228">
        <v>0</v>
      </c>
      <c r="R138" s="228">
        <f>Q138*H138</f>
        <v>0</v>
      </c>
      <c r="S138" s="228">
        <v>0.17</v>
      </c>
      <c r="T138" s="229">
        <f>S138*H138</f>
        <v>51.68000000000001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0" t="s">
        <v>180</v>
      </c>
      <c r="AT138" s="230" t="s">
        <v>175</v>
      </c>
      <c r="AU138" s="230" t="s">
        <v>86</v>
      </c>
      <c r="AY138" s="17" t="s">
        <v>173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7" t="s">
        <v>84</v>
      </c>
      <c r="BK138" s="231">
        <f>ROUND(I138*H138,2)</f>
        <v>0</v>
      </c>
      <c r="BL138" s="17" t="s">
        <v>180</v>
      </c>
      <c r="BM138" s="230" t="s">
        <v>201</v>
      </c>
    </row>
    <row r="139" spans="1:51" s="13" customFormat="1" ht="12">
      <c r="A139" s="13"/>
      <c r="B139" s="232"/>
      <c r="C139" s="233"/>
      <c r="D139" s="234" t="s">
        <v>189</v>
      </c>
      <c r="E139" s="235" t="s">
        <v>1</v>
      </c>
      <c r="F139" s="236" t="s">
        <v>123</v>
      </c>
      <c r="G139" s="233"/>
      <c r="H139" s="237">
        <v>304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189</v>
      </c>
      <c r="AU139" s="243" t="s">
        <v>86</v>
      </c>
      <c r="AV139" s="13" t="s">
        <v>86</v>
      </c>
      <c r="AW139" s="13" t="s">
        <v>32</v>
      </c>
      <c r="AX139" s="13" t="s">
        <v>84</v>
      </c>
      <c r="AY139" s="243" t="s">
        <v>173</v>
      </c>
    </row>
    <row r="140" spans="1:65" s="2" customFormat="1" ht="24.15" customHeight="1">
      <c r="A140" s="38"/>
      <c r="B140" s="39"/>
      <c r="C140" s="219" t="s">
        <v>202</v>
      </c>
      <c r="D140" s="219" t="s">
        <v>175</v>
      </c>
      <c r="E140" s="220" t="s">
        <v>203</v>
      </c>
      <c r="F140" s="221" t="s">
        <v>204</v>
      </c>
      <c r="G140" s="222" t="s">
        <v>107</v>
      </c>
      <c r="H140" s="223">
        <v>648</v>
      </c>
      <c r="I140" s="224"/>
      <c r="J140" s="225">
        <f>ROUND(I140*H140,2)</f>
        <v>0</v>
      </c>
      <c r="K140" s="221" t="s">
        <v>179</v>
      </c>
      <c r="L140" s="44"/>
      <c r="M140" s="226" t="s">
        <v>1</v>
      </c>
      <c r="N140" s="227" t="s">
        <v>41</v>
      </c>
      <c r="O140" s="91"/>
      <c r="P140" s="228">
        <f>O140*H140</f>
        <v>0</v>
      </c>
      <c r="Q140" s="228">
        <v>0</v>
      </c>
      <c r="R140" s="228">
        <f>Q140*H140</f>
        <v>0</v>
      </c>
      <c r="S140" s="228">
        <v>0.29</v>
      </c>
      <c r="T140" s="229">
        <f>S140*H140</f>
        <v>187.92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0" t="s">
        <v>180</v>
      </c>
      <c r="AT140" s="230" t="s">
        <v>175</v>
      </c>
      <c r="AU140" s="230" t="s">
        <v>86</v>
      </c>
      <c r="AY140" s="17" t="s">
        <v>173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7" t="s">
        <v>84</v>
      </c>
      <c r="BK140" s="231">
        <f>ROUND(I140*H140,2)</f>
        <v>0</v>
      </c>
      <c r="BL140" s="17" t="s">
        <v>180</v>
      </c>
      <c r="BM140" s="230" t="s">
        <v>205</v>
      </c>
    </row>
    <row r="141" spans="1:51" s="13" customFormat="1" ht="12">
      <c r="A141" s="13"/>
      <c r="B141" s="232"/>
      <c r="C141" s="233"/>
      <c r="D141" s="234" t="s">
        <v>189</v>
      </c>
      <c r="E141" s="235" t="s">
        <v>1</v>
      </c>
      <c r="F141" s="236" t="s">
        <v>116</v>
      </c>
      <c r="G141" s="233"/>
      <c r="H141" s="237">
        <v>648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189</v>
      </c>
      <c r="AU141" s="243" t="s">
        <v>86</v>
      </c>
      <c r="AV141" s="13" t="s">
        <v>86</v>
      </c>
      <c r="AW141" s="13" t="s">
        <v>32</v>
      </c>
      <c r="AX141" s="13" t="s">
        <v>84</v>
      </c>
      <c r="AY141" s="243" t="s">
        <v>173</v>
      </c>
    </row>
    <row r="142" spans="1:65" s="2" customFormat="1" ht="24.15" customHeight="1">
      <c r="A142" s="38"/>
      <c r="B142" s="39"/>
      <c r="C142" s="219" t="s">
        <v>206</v>
      </c>
      <c r="D142" s="219" t="s">
        <v>175</v>
      </c>
      <c r="E142" s="220" t="s">
        <v>207</v>
      </c>
      <c r="F142" s="221" t="s">
        <v>208</v>
      </c>
      <c r="G142" s="222" t="s">
        <v>107</v>
      </c>
      <c r="H142" s="223">
        <v>648</v>
      </c>
      <c r="I142" s="224"/>
      <c r="J142" s="225">
        <f>ROUND(I142*H142,2)</f>
        <v>0</v>
      </c>
      <c r="K142" s="221" t="s">
        <v>179</v>
      </c>
      <c r="L142" s="44"/>
      <c r="M142" s="226" t="s">
        <v>1</v>
      </c>
      <c r="N142" s="227" t="s">
        <v>41</v>
      </c>
      <c r="O142" s="91"/>
      <c r="P142" s="228">
        <f>O142*H142</f>
        <v>0</v>
      </c>
      <c r="Q142" s="228">
        <v>0</v>
      </c>
      <c r="R142" s="228">
        <f>Q142*H142</f>
        <v>0</v>
      </c>
      <c r="S142" s="228">
        <v>0.24</v>
      </c>
      <c r="T142" s="229">
        <f>S142*H142</f>
        <v>155.51999999999998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0" t="s">
        <v>180</v>
      </c>
      <c r="AT142" s="230" t="s">
        <v>175</v>
      </c>
      <c r="AU142" s="230" t="s">
        <v>86</v>
      </c>
      <c r="AY142" s="17" t="s">
        <v>173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7" t="s">
        <v>84</v>
      </c>
      <c r="BK142" s="231">
        <f>ROUND(I142*H142,2)</f>
        <v>0</v>
      </c>
      <c r="BL142" s="17" t="s">
        <v>180</v>
      </c>
      <c r="BM142" s="230" t="s">
        <v>209</v>
      </c>
    </row>
    <row r="143" spans="1:51" s="13" customFormat="1" ht="12">
      <c r="A143" s="13"/>
      <c r="B143" s="232"/>
      <c r="C143" s="233"/>
      <c r="D143" s="234" t="s">
        <v>189</v>
      </c>
      <c r="E143" s="235" t="s">
        <v>1</v>
      </c>
      <c r="F143" s="236" t="s">
        <v>116</v>
      </c>
      <c r="G143" s="233"/>
      <c r="H143" s="237">
        <v>648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189</v>
      </c>
      <c r="AU143" s="243" t="s">
        <v>86</v>
      </c>
      <c r="AV143" s="13" t="s">
        <v>86</v>
      </c>
      <c r="AW143" s="13" t="s">
        <v>32</v>
      </c>
      <c r="AX143" s="13" t="s">
        <v>84</v>
      </c>
      <c r="AY143" s="243" t="s">
        <v>173</v>
      </c>
    </row>
    <row r="144" spans="1:65" s="2" customFormat="1" ht="24.15" customHeight="1">
      <c r="A144" s="38"/>
      <c r="B144" s="39"/>
      <c r="C144" s="219" t="s">
        <v>137</v>
      </c>
      <c r="D144" s="219" t="s">
        <v>175</v>
      </c>
      <c r="E144" s="220" t="s">
        <v>210</v>
      </c>
      <c r="F144" s="221" t="s">
        <v>211</v>
      </c>
      <c r="G144" s="222" t="s">
        <v>107</v>
      </c>
      <c r="H144" s="223">
        <v>648</v>
      </c>
      <c r="I144" s="224"/>
      <c r="J144" s="225">
        <f>ROUND(I144*H144,2)</f>
        <v>0</v>
      </c>
      <c r="K144" s="221" t="s">
        <v>179</v>
      </c>
      <c r="L144" s="44"/>
      <c r="M144" s="226" t="s">
        <v>1</v>
      </c>
      <c r="N144" s="227" t="s">
        <v>41</v>
      </c>
      <c r="O144" s="91"/>
      <c r="P144" s="228">
        <f>O144*H144</f>
        <v>0</v>
      </c>
      <c r="Q144" s="228">
        <v>0</v>
      </c>
      <c r="R144" s="228">
        <f>Q144*H144</f>
        <v>0</v>
      </c>
      <c r="S144" s="228">
        <v>0.316</v>
      </c>
      <c r="T144" s="229">
        <f>S144*H144</f>
        <v>204.768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0" t="s">
        <v>180</v>
      </c>
      <c r="AT144" s="230" t="s">
        <v>175</v>
      </c>
      <c r="AU144" s="230" t="s">
        <v>86</v>
      </c>
      <c r="AY144" s="17" t="s">
        <v>173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7" t="s">
        <v>84</v>
      </c>
      <c r="BK144" s="231">
        <f>ROUND(I144*H144,2)</f>
        <v>0</v>
      </c>
      <c r="BL144" s="17" t="s">
        <v>180</v>
      </c>
      <c r="BM144" s="230" t="s">
        <v>212</v>
      </c>
    </row>
    <row r="145" spans="1:51" s="13" customFormat="1" ht="12">
      <c r="A145" s="13"/>
      <c r="B145" s="232"/>
      <c r="C145" s="233"/>
      <c r="D145" s="234" t="s">
        <v>189</v>
      </c>
      <c r="E145" s="235" t="s">
        <v>1</v>
      </c>
      <c r="F145" s="236" t="s">
        <v>116</v>
      </c>
      <c r="G145" s="233"/>
      <c r="H145" s="237">
        <v>648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189</v>
      </c>
      <c r="AU145" s="243" t="s">
        <v>86</v>
      </c>
      <c r="AV145" s="13" t="s">
        <v>86</v>
      </c>
      <c r="AW145" s="13" t="s">
        <v>32</v>
      </c>
      <c r="AX145" s="13" t="s">
        <v>84</v>
      </c>
      <c r="AY145" s="243" t="s">
        <v>173</v>
      </c>
    </row>
    <row r="146" spans="1:65" s="2" customFormat="1" ht="16.5" customHeight="1">
      <c r="A146" s="38"/>
      <c r="B146" s="39"/>
      <c r="C146" s="219" t="s">
        <v>213</v>
      </c>
      <c r="D146" s="219" t="s">
        <v>175</v>
      </c>
      <c r="E146" s="220" t="s">
        <v>214</v>
      </c>
      <c r="F146" s="221" t="s">
        <v>215</v>
      </c>
      <c r="G146" s="222" t="s">
        <v>216</v>
      </c>
      <c r="H146" s="223">
        <v>105</v>
      </c>
      <c r="I146" s="224"/>
      <c r="J146" s="225">
        <f>ROUND(I146*H146,2)</f>
        <v>0</v>
      </c>
      <c r="K146" s="221" t="s">
        <v>179</v>
      </c>
      <c r="L146" s="44"/>
      <c r="M146" s="226" t="s">
        <v>1</v>
      </c>
      <c r="N146" s="227" t="s">
        <v>41</v>
      </c>
      <c r="O146" s="91"/>
      <c r="P146" s="228">
        <f>O146*H146</f>
        <v>0</v>
      </c>
      <c r="Q146" s="228">
        <v>0</v>
      </c>
      <c r="R146" s="228">
        <f>Q146*H146</f>
        <v>0</v>
      </c>
      <c r="S146" s="228">
        <v>0.205</v>
      </c>
      <c r="T146" s="229">
        <f>S146*H146</f>
        <v>21.525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0" t="s">
        <v>180</v>
      </c>
      <c r="AT146" s="230" t="s">
        <v>175</v>
      </c>
      <c r="AU146" s="230" t="s">
        <v>86</v>
      </c>
      <c r="AY146" s="17" t="s">
        <v>173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7" t="s">
        <v>84</v>
      </c>
      <c r="BK146" s="231">
        <f>ROUND(I146*H146,2)</f>
        <v>0</v>
      </c>
      <c r="BL146" s="17" t="s">
        <v>180</v>
      </c>
      <c r="BM146" s="230" t="s">
        <v>217</v>
      </c>
    </row>
    <row r="147" spans="1:65" s="2" customFormat="1" ht="33" customHeight="1">
      <c r="A147" s="38"/>
      <c r="B147" s="39"/>
      <c r="C147" s="219" t="s">
        <v>218</v>
      </c>
      <c r="D147" s="219" t="s">
        <v>175</v>
      </c>
      <c r="E147" s="220" t="s">
        <v>219</v>
      </c>
      <c r="F147" s="221" t="s">
        <v>220</v>
      </c>
      <c r="G147" s="222" t="s">
        <v>100</v>
      </c>
      <c r="H147" s="223">
        <v>112.9</v>
      </c>
      <c r="I147" s="224"/>
      <c r="J147" s="225">
        <f>ROUND(I147*H147,2)</f>
        <v>0</v>
      </c>
      <c r="K147" s="221" t="s">
        <v>179</v>
      </c>
      <c r="L147" s="44"/>
      <c r="M147" s="226" t="s">
        <v>1</v>
      </c>
      <c r="N147" s="227" t="s">
        <v>41</v>
      </c>
      <c r="O147" s="91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0" t="s">
        <v>180</v>
      </c>
      <c r="AT147" s="230" t="s">
        <v>175</v>
      </c>
      <c r="AU147" s="230" t="s">
        <v>86</v>
      </c>
      <c r="AY147" s="17" t="s">
        <v>173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7" t="s">
        <v>84</v>
      </c>
      <c r="BK147" s="231">
        <f>ROUND(I147*H147,2)</f>
        <v>0</v>
      </c>
      <c r="BL147" s="17" t="s">
        <v>180</v>
      </c>
      <c r="BM147" s="230" t="s">
        <v>221</v>
      </c>
    </row>
    <row r="148" spans="1:51" s="13" customFormat="1" ht="12">
      <c r="A148" s="13"/>
      <c r="B148" s="232"/>
      <c r="C148" s="233"/>
      <c r="D148" s="234" t="s">
        <v>189</v>
      </c>
      <c r="E148" s="235" t="s">
        <v>1</v>
      </c>
      <c r="F148" s="236" t="s">
        <v>113</v>
      </c>
      <c r="G148" s="233"/>
      <c r="H148" s="237">
        <v>112.9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189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173</v>
      </c>
    </row>
    <row r="149" spans="1:65" s="2" customFormat="1" ht="24.15" customHeight="1">
      <c r="A149" s="38"/>
      <c r="B149" s="39"/>
      <c r="C149" s="219" t="s">
        <v>222</v>
      </c>
      <c r="D149" s="219" t="s">
        <v>175</v>
      </c>
      <c r="E149" s="220" t="s">
        <v>223</v>
      </c>
      <c r="F149" s="221" t="s">
        <v>224</v>
      </c>
      <c r="G149" s="222" t="s">
        <v>100</v>
      </c>
      <c r="H149" s="223">
        <v>142.5</v>
      </c>
      <c r="I149" s="224"/>
      <c r="J149" s="225">
        <f>ROUND(I149*H149,2)</f>
        <v>0</v>
      </c>
      <c r="K149" s="221" t="s">
        <v>179</v>
      </c>
      <c r="L149" s="44"/>
      <c r="M149" s="226" t="s">
        <v>1</v>
      </c>
      <c r="N149" s="227" t="s">
        <v>41</v>
      </c>
      <c r="O149" s="91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0" t="s">
        <v>180</v>
      </c>
      <c r="AT149" s="230" t="s">
        <v>175</v>
      </c>
      <c r="AU149" s="230" t="s">
        <v>86</v>
      </c>
      <c r="AY149" s="17" t="s">
        <v>173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7" t="s">
        <v>84</v>
      </c>
      <c r="BK149" s="231">
        <f>ROUND(I149*H149,2)</f>
        <v>0</v>
      </c>
      <c r="BL149" s="17" t="s">
        <v>180</v>
      </c>
      <c r="BM149" s="230" t="s">
        <v>225</v>
      </c>
    </row>
    <row r="150" spans="1:47" s="2" customFormat="1" ht="12">
      <c r="A150" s="38"/>
      <c r="B150" s="39"/>
      <c r="C150" s="40"/>
      <c r="D150" s="234" t="s">
        <v>226</v>
      </c>
      <c r="E150" s="40"/>
      <c r="F150" s="244" t="s">
        <v>227</v>
      </c>
      <c r="G150" s="40"/>
      <c r="H150" s="40"/>
      <c r="I150" s="245"/>
      <c r="J150" s="40"/>
      <c r="K150" s="40"/>
      <c r="L150" s="44"/>
      <c r="M150" s="246"/>
      <c r="N150" s="247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226</v>
      </c>
      <c r="AU150" s="17" t="s">
        <v>86</v>
      </c>
    </row>
    <row r="151" spans="1:51" s="13" customFormat="1" ht="12">
      <c r="A151" s="13"/>
      <c r="B151" s="232"/>
      <c r="C151" s="233"/>
      <c r="D151" s="234" t="s">
        <v>189</v>
      </c>
      <c r="E151" s="235" t="s">
        <v>1</v>
      </c>
      <c r="F151" s="236" t="s">
        <v>98</v>
      </c>
      <c r="G151" s="233"/>
      <c r="H151" s="237">
        <v>570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189</v>
      </c>
      <c r="AU151" s="243" t="s">
        <v>86</v>
      </c>
      <c r="AV151" s="13" t="s">
        <v>86</v>
      </c>
      <c r="AW151" s="13" t="s">
        <v>32</v>
      </c>
      <c r="AX151" s="13" t="s">
        <v>84</v>
      </c>
      <c r="AY151" s="243" t="s">
        <v>173</v>
      </c>
    </row>
    <row r="152" spans="1:51" s="13" customFormat="1" ht="12">
      <c r="A152" s="13"/>
      <c r="B152" s="232"/>
      <c r="C152" s="233"/>
      <c r="D152" s="234" t="s">
        <v>189</v>
      </c>
      <c r="E152" s="233"/>
      <c r="F152" s="236" t="s">
        <v>228</v>
      </c>
      <c r="G152" s="233"/>
      <c r="H152" s="237">
        <v>142.5</v>
      </c>
      <c r="I152" s="238"/>
      <c r="J152" s="233"/>
      <c r="K152" s="233"/>
      <c r="L152" s="239"/>
      <c r="M152" s="240"/>
      <c r="N152" s="241"/>
      <c r="O152" s="241"/>
      <c r="P152" s="241"/>
      <c r="Q152" s="241"/>
      <c r="R152" s="241"/>
      <c r="S152" s="241"/>
      <c r="T152" s="24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3" t="s">
        <v>189</v>
      </c>
      <c r="AU152" s="243" t="s">
        <v>86</v>
      </c>
      <c r="AV152" s="13" t="s">
        <v>86</v>
      </c>
      <c r="AW152" s="13" t="s">
        <v>4</v>
      </c>
      <c r="AX152" s="13" t="s">
        <v>84</v>
      </c>
      <c r="AY152" s="243" t="s">
        <v>173</v>
      </c>
    </row>
    <row r="153" spans="1:65" s="2" customFormat="1" ht="33" customHeight="1">
      <c r="A153" s="38"/>
      <c r="B153" s="39"/>
      <c r="C153" s="219" t="s">
        <v>8</v>
      </c>
      <c r="D153" s="219" t="s">
        <v>175</v>
      </c>
      <c r="E153" s="220" t="s">
        <v>229</v>
      </c>
      <c r="F153" s="221" t="s">
        <v>230</v>
      </c>
      <c r="G153" s="222" t="s">
        <v>100</v>
      </c>
      <c r="H153" s="223">
        <v>427.5</v>
      </c>
      <c r="I153" s="224"/>
      <c r="J153" s="225">
        <f>ROUND(I153*H153,2)</f>
        <v>0</v>
      </c>
      <c r="K153" s="221" t="s">
        <v>179</v>
      </c>
      <c r="L153" s="44"/>
      <c r="M153" s="226" t="s">
        <v>1</v>
      </c>
      <c r="N153" s="227" t="s">
        <v>41</v>
      </c>
      <c r="O153" s="91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0" t="s">
        <v>180</v>
      </c>
      <c r="AT153" s="230" t="s">
        <v>175</v>
      </c>
      <c r="AU153" s="230" t="s">
        <v>86</v>
      </c>
      <c r="AY153" s="17" t="s">
        <v>173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7" t="s">
        <v>84</v>
      </c>
      <c r="BK153" s="231">
        <f>ROUND(I153*H153,2)</f>
        <v>0</v>
      </c>
      <c r="BL153" s="17" t="s">
        <v>180</v>
      </c>
      <c r="BM153" s="230" t="s">
        <v>231</v>
      </c>
    </row>
    <row r="154" spans="1:47" s="2" customFormat="1" ht="12">
      <c r="A154" s="38"/>
      <c r="B154" s="39"/>
      <c r="C154" s="40"/>
      <c r="D154" s="234" t="s">
        <v>226</v>
      </c>
      <c r="E154" s="40"/>
      <c r="F154" s="244" t="s">
        <v>232</v>
      </c>
      <c r="G154" s="40"/>
      <c r="H154" s="40"/>
      <c r="I154" s="245"/>
      <c r="J154" s="40"/>
      <c r="K154" s="40"/>
      <c r="L154" s="44"/>
      <c r="M154" s="246"/>
      <c r="N154" s="247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226</v>
      </c>
      <c r="AU154" s="17" t="s">
        <v>86</v>
      </c>
    </row>
    <row r="155" spans="1:51" s="13" customFormat="1" ht="12">
      <c r="A155" s="13"/>
      <c r="B155" s="232"/>
      <c r="C155" s="233"/>
      <c r="D155" s="234" t="s">
        <v>189</v>
      </c>
      <c r="E155" s="235" t="s">
        <v>1</v>
      </c>
      <c r="F155" s="236" t="s">
        <v>98</v>
      </c>
      <c r="G155" s="233"/>
      <c r="H155" s="237">
        <v>570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189</v>
      </c>
      <c r="AU155" s="243" t="s">
        <v>86</v>
      </c>
      <c r="AV155" s="13" t="s">
        <v>86</v>
      </c>
      <c r="AW155" s="13" t="s">
        <v>32</v>
      </c>
      <c r="AX155" s="13" t="s">
        <v>84</v>
      </c>
      <c r="AY155" s="243" t="s">
        <v>173</v>
      </c>
    </row>
    <row r="156" spans="1:51" s="13" customFormat="1" ht="12">
      <c r="A156" s="13"/>
      <c r="B156" s="232"/>
      <c r="C156" s="233"/>
      <c r="D156" s="234" t="s">
        <v>189</v>
      </c>
      <c r="E156" s="233"/>
      <c r="F156" s="236" t="s">
        <v>233</v>
      </c>
      <c r="G156" s="233"/>
      <c r="H156" s="237">
        <v>427.5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189</v>
      </c>
      <c r="AU156" s="243" t="s">
        <v>86</v>
      </c>
      <c r="AV156" s="13" t="s">
        <v>86</v>
      </c>
      <c r="AW156" s="13" t="s">
        <v>4</v>
      </c>
      <c r="AX156" s="13" t="s">
        <v>84</v>
      </c>
      <c r="AY156" s="243" t="s">
        <v>173</v>
      </c>
    </row>
    <row r="157" spans="1:65" s="2" customFormat="1" ht="24.15" customHeight="1">
      <c r="A157" s="38"/>
      <c r="B157" s="39"/>
      <c r="C157" s="219" t="s">
        <v>234</v>
      </c>
      <c r="D157" s="219" t="s">
        <v>175</v>
      </c>
      <c r="E157" s="220" t="s">
        <v>235</v>
      </c>
      <c r="F157" s="221" t="s">
        <v>236</v>
      </c>
      <c r="G157" s="222" t="s">
        <v>100</v>
      </c>
      <c r="H157" s="223">
        <v>85.5</v>
      </c>
      <c r="I157" s="224"/>
      <c r="J157" s="225">
        <f>ROUND(I157*H157,2)</f>
        <v>0</v>
      </c>
      <c r="K157" s="221" t="s">
        <v>179</v>
      </c>
      <c r="L157" s="44"/>
      <c r="M157" s="226" t="s">
        <v>1</v>
      </c>
      <c r="N157" s="227" t="s">
        <v>41</v>
      </c>
      <c r="O157" s="91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0" t="s">
        <v>180</v>
      </c>
      <c r="AT157" s="230" t="s">
        <v>175</v>
      </c>
      <c r="AU157" s="230" t="s">
        <v>86</v>
      </c>
      <c r="AY157" s="17" t="s">
        <v>173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7" t="s">
        <v>84</v>
      </c>
      <c r="BK157" s="231">
        <f>ROUND(I157*H157,2)</f>
        <v>0</v>
      </c>
      <c r="BL157" s="17" t="s">
        <v>180</v>
      </c>
      <c r="BM157" s="230" t="s">
        <v>237</v>
      </c>
    </row>
    <row r="158" spans="1:47" s="2" customFormat="1" ht="12">
      <c r="A158" s="38"/>
      <c r="B158" s="39"/>
      <c r="C158" s="40"/>
      <c r="D158" s="234" t="s">
        <v>226</v>
      </c>
      <c r="E158" s="40"/>
      <c r="F158" s="244" t="s">
        <v>238</v>
      </c>
      <c r="G158" s="40"/>
      <c r="H158" s="40"/>
      <c r="I158" s="245"/>
      <c r="J158" s="40"/>
      <c r="K158" s="40"/>
      <c r="L158" s="44"/>
      <c r="M158" s="246"/>
      <c r="N158" s="247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226</v>
      </c>
      <c r="AU158" s="17" t="s">
        <v>86</v>
      </c>
    </row>
    <row r="159" spans="1:51" s="13" customFormat="1" ht="12">
      <c r="A159" s="13"/>
      <c r="B159" s="232"/>
      <c r="C159" s="233"/>
      <c r="D159" s="234" t="s">
        <v>189</v>
      </c>
      <c r="E159" s="235" t="s">
        <v>1</v>
      </c>
      <c r="F159" s="236" t="s">
        <v>103</v>
      </c>
      <c r="G159" s="233"/>
      <c r="H159" s="237">
        <v>570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189</v>
      </c>
      <c r="AU159" s="243" t="s">
        <v>86</v>
      </c>
      <c r="AV159" s="13" t="s">
        <v>86</v>
      </c>
      <c r="AW159" s="13" t="s">
        <v>32</v>
      </c>
      <c r="AX159" s="13" t="s">
        <v>84</v>
      </c>
      <c r="AY159" s="243" t="s">
        <v>173</v>
      </c>
    </row>
    <row r="160" spans="1:51" s="13" customFormat="1" ht="12">
      <c r="A160" s="13"/>
      <c r="B160" s="232"/>
      <c r="C160" s="233"/>
      <c r="D160" s="234" t="s">
        <v>189</v>
      </c>
      <c r="E160" s="233"/>
      <c r="F160" s="236" t="s">
        <v>239</v>
      </c>
      <c r="G160" s="233"/>
      <c r="H160" s="237">
        <v>85.5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189</v>
      </c>
      <c r="AU160" s="243" t="s">
        <v>86</v>
      </c>
      <c r="AV160" s="13" t="s">
        <v>86</v>
      </c>
      <c r="AW160" s="13" t="s">
        <v>4</v>
      </c>
      <c r="AX160" s="13" t="s">
        <v>84</v>
      </c>
      <c r="AY160" s="243" t="s">
        <v>173</v>
      </c>
    </row>
    <row r="161" spans="1:65" s="2" customFormat="1" ht="33" customHeight="1">
      <c r="A161" s="38"/>
      <c r="B161" s="39"/>
      <c r="C161" s="219" t="s">
        <v>240</v>
      </c>
      <c r="D161" s="219" t="s">
        <v>175</v>
      </c>
      <c r="E161" s="220" t="s">
        <v>241</v>
      </c>
      <c r="F161" s="221" t="s">
        <v>242</v>
      </c>
      <c r="G161" s="222" t="s">
        <v>100</v>
      </c>
      <c r="H161" s="223">
        <v>484.5</v>
      </c>
      <c r="I161" s="224"/>
      <c r="J161" s="225">
        <f>ROUND(I161*H161,2)</f>
        <v>0</v>
      </c>
      <c r="K161" s="221" t="s">
        <v>179</v>
      </c>
      <c r="L161" s="44"/>
      <c r="M161" s="226" t="s">
        <v>1</v>
      </c>
      <c r="N161" s="227" t="s">
        <v>41</v>
      </c>
      <c r="O161" s="91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0" t="s">
        <v>180</v>
      </c>
      <c r="AT161" s="230" t="s">
        <v>175</v>
      </c>
      <c r="AU161" s="230" t="s">
        <v>86</v>
      </c>
      <c r="AY161" s="17" t="s">
        <v>173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7" t="s">
        <v>84</v>
      </c>
      <c r="BK161" s="231">
        <f>ROUND(I161*H161,2)</f>
        <v>0</v>
      </c>
      <c r="BL161" s="17" t="s">
        <v>180</v>
      </c>
      <c r="BM161" s="230" t="s">
        <v>243</v>
      </c>
    </row>
    <row r="162" spans="1:47" s="2" customFormat="1" ht="12">
      <c r="A162" s="38"/>
      <c r="B162" s="39"/>
      <c r="C162" s="40"/>
      <c r="D162" s="234" t="s">
        <v>226</v>
      </c>
      <c r="E162" s="40"/>
      <c r="F162" s="244" t="s">
        <v>244</v>
      </c>
      <c r="G162" s="40"/>
      <c r="H162" s="40"/>
      <c r="I162" s="245"/>
      <c r="J162" s="40"/>
      <c r="K162" s="40"/>
      <c r="L162" s="44"/>
      <c r="M162" s="246"/>
      <c r="N162" s="247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226</v>
      </c>
      <c r="AU162" s="17" t="s">
        <v>86</v>
      </c>
    </row>
    <row r="163" spans="1:51" s="13" customFormat="1" ht="12">
      <c r="A163" s="13"/>
      <c r="B163" s="232"/>
      <c r="C163" s="233"/>
      <c r="D163" s="234" t="s">
        <v>189</v>
      </c>
      <c r="E163" s="235" t="s">
        <v>1</v>
      </c>
      <c r="F163" s="236" t="s">
        <v>103</v>
      </c>
      <c r="G163" s="233"/>
      <c r="H163" s="237">
        <v>570</v>
      </c>
      <c r="I163" s="238"/>
      <c r="J163" s="233"/>
      <c r="K163" s="233"/>
      <c r="L163" s="239"/>
      <c r="M163" s="240"/>
      <c r="N163" s="241"/>
      <c r="O163" s="241"/>
      <c r="P163" s="241"/>
      <c r="Q163" s="241"/>
      <c r="R163" s="241"/>
      <c r="S163" s="241"/>
      <c r="T163" s="24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3" t="s">
        <v>189</v>
      </c>
      <c r="AU163" s="243" t="s">
        <v>86</v>
      </c>
      <c r="AV163" s="13" t="s">
        <v>86</v>
      </c>
      <c r="AW163" s="13" t="s">
        <v>32</v>
      </c>
      <c r="AX163" s="13" t="s">
        <v>84</v>
      </c>
      <c r="AY163" s="243" t="s">
        <v>173</v>
      </c>
    </row>
    <row r="164" spans="1:51" s="13" customFormat="1" ht="12">
      <c r="A164" s="13"/>
      <c r="B164" s="232"/>
      <c r="C164" s="233"/>
      <c r="D164" s="234" t="s">
        <v>189</v>
      </c>
      <c r="E164" s="233"/>
      <c r="F164" s="236" t="s">
        <v>245</v>
      </c>
      <c r="G164" s="233"/>
      <c r="H164" s="237">
        <v>484.5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189</v>
      </c>
      <c r="AU164" s="243" t="s">
        <v>86</v>
      </c>
      <c r="AV164" s="13" t="s">
        <v>86</v>
      </c>
      <c r="AW164" s="13" t="s">
        <v>4</v>
      </c>
      <c r="AX164" s="13" t="s">
        <v>84</v>
      </c>
      <c r="AY164" s="243" t="s">
        <v>173</v>
      </c>
    </row>
    <row r="165" spans="1:65" s="2" customFormat="1" ht="33" customHeight="1">
      <c r="A165" s="38"/>
      <c r="B165" s="39"/>
      <c r="C165" s="219" t="s">
        <v>246</v>
      </c>
      <c r="D165" s="219" t="s">
        <v>175</v>
      </c>
      <c r="E165" s="220" t="s">
        <v>247</v>
      </c>
      <c r="F165" s="221" t="s">
        <v>248</v>
      </c>
      <c r="G165" s="222" t="s">
        <v>100</v>
      </c>
      <c r="H165" s="223">
        <v>682.9</v>
      </c>
      <c r="I165" s="224"/>
      <c r="J165" s="225">
        <f>ROUND(I165*H165,2)</f>
        <v>0</v>
      </c>
      <c r="K165" s="221" t="s">
        <v>179</v>
      </c>
      <c r="L165" s="44"/>
      <c r="M165" s="226" t="s">
        <v>1</v>
      </c>
      <c r="N165" s="227" t="s">
        <v>41</v>
      </c>
      <c r="O165" s="91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0" t="s">
        <v>180</v>
      </c>
      <c r="AT165" s="230" t="s">
        <v>175</v>
      </c>
      <c r="AU165" s="230" t="s">
        <v>86</v>
      </c>
      <c r="AY165" s="17" t="s">
        <v>173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7" t="s">
        <v>84</v>
      </c>
      <c r="BK165" s="231">
        <f>ROUND(I165*H165,2)</f>
        <v>0</v>
      </c>
      <c r="BL165" s="17" t="s">
        <v>180</v>
      </c>
      <c r="BM165" s="230" t="s">
        <v>249</v>
      </c>
    </row>
    <row r="166" spans="1:51" s="13" customFormat="1" ht="12">
      <c r="A166" s="13"/>
      <c r="B166" s="232"/>
      <c r="C166" s="233"/>
      <c r="D166" s="234" t="s">
        <v>189</v>
      </c>
      <c r="E166" s="235" t="s">
        <v>1</v>
      </c>
      <c r="F166" s="236" t="s">
        <v>113</v>
      </c>
      <c r="G166" s="233"/>
      <c r="H166" s="237">
        <v>112.9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189</v>
      </c>
      <c r="AU166" s="243" t="s">
        <v>86</v>
      </c>
      <c r="AV166" s="13" t="s">
        <v>86</v>
      </c>
      <c r="AW166" s="13" t="s">
        <v>32</v>
      </c>
      <c r="AX166" s="13" t="s">
        <v>76</v>
      </c>
      <c r="AY166" s="243" t="s">
        <v>173</v>
      </c>
    </row>
    <row r="167" spans="1:51" s="13" customFormat="1" ht="12">
      <c r="A167" s="13"/>
      <c r="B167" s="232"/>
      <c r="C167" s="233"/>
      <c r="D167" s="234" t="s">
        <v>189</v>
      </c>
      <c r="E167" s="235" t="s">
        <v>1</v>
      </c>
      <c r="F167" s="236" t="s">
        <v>98</v>
      </c>
      <c r="G167" s="233"/>
      <c r="H167" s="237">
        <v>570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189</v>
      </c>
      <c r="AU167" s="243" t="s">
        <v>86</v>
      </c>
      <c r="AV167" s="13" t="s">
        <v>86</v>
      </c>
      <c r="AW167" s="13" t="s">
        <v>32</v>
      </c>
      <c r="AX167" s="13" t="s">
        <v>76</v>
      </c>
      <c r="AY167" s="243" t="s">
        <v>173</v>
      </c>
    </row>
    <row r="168" spans="1:51" s="14" customFormat="1" ht="12">
      <c r="A168" s="14"/>
      <c r="B168" s="248"/>
      <c r="C168" s="249"/>
      <c r="D168" s="234" t="s">
        <v>189</v>
      </c>
      <c r="E168" s="250" t="s">
        <v>138</v>
      </c>
      <c r="F168" s="251" t="s">
        <v>250</v>
      </c>
      <c r="G168" s="249"/>
      <c r="H168" s="252">
        <v>682.9</v>
      </c>
      <c r="I168" s="253"/>
      <c r="J168" s="249"/>
      <c r="K168" s="249"/>
      <c r="L168" s="254"/>
      <c r="M168" s="255"/>
      <c r="N168" s="256"/>
      <c r="O168" s="256"/>
      <c r="P168" s="256"/>
      <c r="Q168" s="256"/>
      <c r="R168" s="256"/>
      <c r="S168" s="256"/>
      <c r="T168" s="257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8" t="s">
        <v>189</v>
      </c>
      <c r="AU168" s="258" t="s">
        <v>86</v>
      </c>
      <c r="AV168" s="14" t="s">
        <v>180</v>
      </c>
      <c r="AW168" s="14" t="s">
        <v>32</v>
      </c>
      <c r="AX168" s="14" t="s">
        <v>84</v>
      </c>
      <c r="AY168" s="258" t="s">
        <v>173</v>
      </c>
    </row>
    <row r="169" spans="1:65" s="2" customFormat="1" ht="37.8" customHeight="1">
      <c r="A169" s="38"/>
      <c r="B169" s="39"/>
      <c r="C169" s="219" t="s">
        <v>251</v>
      </c>
      <c r="D169" s="219" t="s">
        <v>175</v>
      </c>
      <c r="E169" s="220" t="s">
        <v>252</v>
      </c>
      <c r="F169" s="221" t="s">
        <v>253</v>
      </c>
      <c r="G169" s="222" t="s">
        <v>100</v>
      </c>
      <c r="H169" s="223">
        <v>3414.5</v>
      </c>
      <c r="I169" s="224"/>
      <c r="J169" s="225">
        <f>ROUND(I169*H169,2)</f>
        <v>0</v>
      </c>
      <c r="K169" s="221" t="s">
        <v>179</v>
      </c>
      <c r="L169" s="44"/>
      <c r="M169" s="226" t="s">
        <v>1</v>
      </c>
      <c r="N169" s="227" t="s">
        <v>41</v>
      </c>
      <c r="O169" s="91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0" t="s">
        <v>180</v>
      </c>
      <c r="AT169" s="230" t="s">
        <v>175</v>
      </c>
      <c r="AU169" s="230" t="s">
        <v>86</v>
      </c>
      <c r="AY169" s="17" t="s">
        <v>173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7" t="s">
        <v>84</v>
      </c>
      <c r="BK169" s="231">
        <f>ROUND(I169*H169,2)</f>
        <v>0</v>
      </c>
      <c r="BL169" s="17" t="s">
        <v>180</v>
      </c>
      <c r="BM169" s="230" t="s">
        <v>254</v>
      </c>
    </row>
    <row r="170" spans="1:47" s="2" customFormat="1" ht="12">
      <c r="A170" s="38"/>
      <c r="B170" s="39"/>
      <c r="C170" s="40"/>
      <c r="D170" s="234" t="s">
        <v>226</v>
      </c>
      <c r="E170" s="40"/>
      <c r="F170" s="244" t="s">
        <v>255</v>
      </c>
      <c r="G170" s="40"/>
      <c r="H170" s="40"/>
      <c r="I170" s="245"/>
      <c r="J170" s="40"/>
      <c r="K170" s="40"/>
      <c r="L170" s="44"/>
      <c r="M170" s="246"/>
      <c r="N170" s="247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226</v>
      </c>
      <c r="AU170" s="17" t="s">
        <v>86</v>
      </c>
    </row>
    <row r="171" spans="1:51" s="13" customFormat="1" ht="12">
      <c r="A171" s="13"/>
      <c r="B171" s="232"/>
      <c r="C171" s="233"/>
      <c r="D171" s="234" t="s">
        <v>189</v>
      </c>
      <c r="E171" s="235" t="s">
        <v>1</v>
      </c>
      <c r="F171" s="236" t="s">
        <v>138</v>
      </c>
      <c r="G171" s="233"/>
      <c r="H171" s="237">
        <v>682.9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189</v>
      </c>
      <c r="AU171" s="243" t="s">
        <v>86</v>
      </c>
      <c r="AV171" s="13" t="s">
        <v>86</v>
      </c>
      <c r="AW171" s="13" t="s">
        <v>32</v>
      </c>
      <c r="AX171" s="13" t="s">
        <v>84</v>
      </c>
      <c r="AY171" s="243" t="s">
        <v>173</v>
      </c>
    </row>
    <row r="172" spans="1:51" s="13" customFormat="1" ht="12">
      <c r="A172" s="13"/>
      <c r="B172" s="232"/>
      <c r="C172" s="233"/>
      <c r="D172" s="234" t="s">
        <v>189</v>
      </c>
      <c r="E172" s="233"/>
      <c r="F172" s="236" t="s">
        <v>256</v>
      </c>
      <c r="G172" s="233"/>
      <c r="H172" s="237">
        <v>3414.5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189</v>
      </c>
      <c r="AU172" s="243" t="s">
        <v>86</v>
      </c>
      <c r="AV172" s="13" t="s">
        <v>86</v>
      </c>
      <c r="AW172" s="13" t="s">
        <v>4</v>
      </c>
      <c r="AX172" s="13" t="s">
        <v>84</v>
      </c>
      <c r="AY172" s="243" t="s">
        <v>173</v>
      </c>
    </row>
    <row r="173" spans="1:65" s="2" customFormat="1" ht="33" customHeight="1">
      <c r="A173" s="38"/>
      <c r="B173" s="39"/>
      <c r="C173" s="219" t="s">
        <v>257</v>
      </c>
      <c r="D173" s="219" t="s">
        <v>175</v>
      </c>
      <c r="E173" s="220" t="s">
        <v>258</v>
      </c>
      <c r="F173" s="221" t="s">
        <v>259</v>
      </c>
      <c r="G173" s="222" t="s">
        <v>100</v>
      </c>
      <c r="H173" s="223">
        <v>570</v>
      </c>
      <c r="I173" s="224"/>
      <c r="J173" s="225">
        <f>ROUND(I173*H173,2)</f>
        <v>0</v>
      </c>
      <c r="K173" s="221" t="s">
        <v>179</v>
      </c>
      <c r="L173" s="44"/>
      <c r="M173" s="226" t="s">
        <v>1</v>
      </c>
      <c r="N173" s="227" t="s">
        <v>41</v>
      </c>
      <c r="O173" s="91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0" t="s">
        <v>180</v>
      </c>
      <c r="AT173" s="230" t="s">
        <v>175</v>
      </c>
      <c r="AU173" s="230" t="s">
        <v>86</v>
      </c>
      <c r="AY173" s="17" t="s">
        <v>173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7" t="s">
        <v>84</v>
      </c>
      <c r="BK173" s="231">
        <f>ROUND(I173*H173,2)</f>
        <v>0</v>
      </c>
      <c r="BL173" s="17" t="s">
        <v>180</v>
      </c>
      <c r="BM173" s="230" t="s">
        <v>260</v>
      </c>
    </row>
    <row r="174" spans="1:51" s="13" customFormat="1" ht="12">
      <c r="A174" s="13"/>
      <c r="B174" s="232"/>
      <c r="C174" s="233"/>
      <c r="D174" s="234" t="s">
        <v>189</v>
      </c>
      <c r="E174" s="235" t="s">
        <v>141</v>
      </c>
      <c r="F174" s="236" t="s">
        <v>103</v>
      </c>
      <c r="G174" s="233"/>
      <c r="H174" s="237">
        <v>570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189</v>
      </c>
      <c r="AU174" s="243" t="s">
        <v>86</v>
      </c>
      <c r="AV174" s="13" t="s">
        <v>86</v>
      </c>
      <c r="AW174" s="13" t="s">
        <v>32</v>
      </c>
      <c r="AX174" s="13" t="s">
        <v>84</v>
      </c>
      <c r="AY174" s="243" t="s">
        <v>173</v>
      </c>
    </row>
    <row r="175" spans="1:65" s="2" customFormat="1" ht="37.8" customHeight="1">
      <c r="A175" s="38"/>
      <c r="B175" s="39"/>
      <c r="C175" s="219" t="s">
        <v>7</v>
      </c>
      <c r="D175" s="219" t="s">
        <v>175</v>
      </c>
      <c r="E175" s="220" t="s">
        <v>261</v>
      </c>
      <c r="F175" s="221" t="s">
        <v>262</v>
      </c>
      <c r="G175" s="222" t="s">
        <v>100</v>
      </c>
      <c r="H175" s="223">
        <v>2850</v>
      </c>
      <c r="I175" s="224"/>
      <c r="J175" s="225">
        <f>ROUND(I175*H175,2)</f>
        <v>0</v>
      </c>
      <c r="K175" s="221" t="s">
        <v>179</v>
      </c>
      <c r="L175" s="44"/>
      <c r="M175" s="226" t="s">
        <v>1</v>
      </c>
      <c r="N175" s="227" t="s">
        <v>41</v>
      </c>
      <c r="O175" s="91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0" t="s">
        <v>180</v>
      </c>
      <c r="AT175" s="230" t="s">
        <v>175</v>
      </c>
      <c r="AU175" s="230" t="s">
        <v>86</v>
      </c>
      <c r="AY175" s="17" t="s">
        <v>173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7" t="s">
        <v>84</v>
      </c>
      <c r="BK175" s="231">
        <f>ROUND(I175*H175,2)</f>
        <v>0</v>
      </c>
      <c r="BL175" s="17" t="s">
        <v>180</v>
      </c>
      <c r="BM175" s="230" t="s">
        <v>263</v>
      </c>
    </row>
    <row r="176" spans="1:47" s="2" customFormat="1" ht="12">
      <c r="A176" s="38"/>
      <c r="B176" s="39"/>
      <c r="C176" s="40"/>
      <c r="D176" s="234" t="s">
        <v>226</v>
      </c>
      <c r="E176" s="40"/>
      <c r="F176" s="244" t="s">
        <v>264</v>
      </c>
      <c r="G176" s="40"/>
      <c r="H176" s="40"/>
      <c r="I176" s="245"/>
      <c r="J176" s="40"/>
      <c r="K176" s="40"/>
      <c r="L176" s="44"/>
      <c r="M176" s="246"/>
      <c r="N176" s="247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226</v>
      </c>
      <c r="AU176" s="17" t="s">
        <v>86</v>
      </c>
    </row>
    <row r="177" spans="1:51" s="13" customFormat="1" ht="12">
      <c r="A177" s="13"/>
      <c r="B177" s="232"/>
      <c r="C177" s="233"/>
      <c r="D177" s="234" t="s">
        <v>189</v>
      </c>
      <c r="E177" s="235" t="s">
        <v>1</v>
      </c>
      <c r="F177" s="236" t="s">
        <v>141</v>
      </c>
      <c r="G177" s="233"/>
      <c r="H177" s="237">
        <v>570</v>
      </c>
      <c r="I177" s="238"/>
      <c r="J177" s="233"/>
      <c r="K177" s="233"/>
      <c r="L177" s="239"/>
      <c r="M177" s="240"/>
      <c r="N177" s="241"/>
      <c r="O177" s="241"/>
      <c r="P177" s="241"/>
      <c r="Q177" s="241"/>
      <c r="R177" s="241"/>
      <c r="S177" s="241"/>
      <c r="T177" s="24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3" t="s">
        <v>189</v>
      </c>
      <c r="AU177" s="243" t="s">
        <v>86</v>
      </c>
      <c r="AV177" s="13" t="s">
        <v>86</v>
      </c>
      <c r="AW177" s="13" t="s">
        <v>32</v>
      </c>
      <c r="AX177" s="13" t="s">
        <v>84</v>
      </c>
      <c r="AY177" s="243" t="s">
        <v>173</v>
      </c>
    </row>
    <row r="178" spans="1:51" s="13" customFormat="1" ht="12">
      <c r="A178" s="13"/>
      <c r="B178" s="232"/>
      <c r="C178" s="233"/>
      <c r="D178" s="234" t="s">
        <v>189</v>
      </c>
      <c r="E178" s="233"/>
      <c r="F178" s="236" t="s">
        <v>265</v>
      </c>
      <c r="G178" s="233"/>
      <c r="H178" s="237">
        <v>2850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189</v>
      </c>
      <c r="AU178" s="243" t="s">
        <v>86</v>
      </c>
      <c r="AV178" s="13" t="s">
        <v>86</v>
      </c>
      <c r="AW178" s="13" t="s">
        <v>4</v>
      </c>
      <c r="AX178" s="13" t="s">
        <v>84</v>
      </c>
      <c r="AY178" s="243" t="s">
        <v>173</v>
      </c>
    </row>
    <row r="179" spans="1:65" s="2" customFormat="1" ht="33" customHeight="1">
      <c r="A179" s="38"/>
      <c r="B179" s="39"/>
      <c r="C179" s="219" t="s">
        <v>266</v>
      </c>
      <c r="D179" s="219" t="s">
        <v>175</v>
      </c>
      <c r="E179" s="220" t="s">
        <v>267</v>
      </c>
      <c r="F179" s="221" t="s">
        <v>268</v>
      </c>
      <c r="G179" s="222" t="s">
        <v>269</v>
      </c>
      <c r="H179" s="223">
        <v>2192.575</v>
      </c>
      <c r="I179" s="224"/>
      <c r="J179" s="225">
        <f>ROUND(I179*H179,2)</f>
        <v>0</v>
      </c>
      <c r="K179" s="221" t="s">
        <v>179</v>
      </c>
      <c r="L179" s="44"/>
      <c r="M179" s="226" t="s">
        <v>1</v>
      </c>
      <c r="N179" s="227" t="s">
        <v>41</v>
      </c>
      <c r="O179" s="91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0" t="s">
        <v>180</v>
      </c>
      <c r="AT179" s="230" t="s">
        <v>175</v>
      </c>
      <c r="AU179" s="230" t="s">
        <v>86</v>
      </c>
      <c r="AY179" s="17" t="s">
        <v>173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7" t="s">
        <v>84</v>
      </c>
      <c r="BK179" s="231">
        <f>ROUND(I179*H179,2)</f>
        <v>0</v>
      </c>
      <c r="BL179" s="17" t="s">
        <v>180</v>
      </c>
      <c r="BM179" s="230" t="s">
        <v>270</v>
      </c>
    </row>
    <row r="180" spans="1:47" s="2" customFormat="1" ht="12">
      <c r="A180" s="38"/>
      <c r="B180" s="39"/>
      <c r="C180" s="40"/>
      <c r="D180" s="234" t="s">
        <v>226</v>
      </c>
      <c r="E180" s="40"/>
      <c r="F180" s="244" t="s">
        <v>271</v>
      </c>
      <c r="G180" s="40"/>
      <c r="H180" s="40"/>
      <c r="I180" s="245"/>
      <c r="J180" s="40"/>
      <c r="K180" s="40"/>
      <c r="L180" s="44"/>
      <c r="M180" s="246"/>
      <c r="N180" s="247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226</v>
      </c>
      <c r="AU180" s="17" t="s">
        <v>86</v>
      </c>
    </row>
    <row r="181" spans="1:51" s="13" customFormat="1" ht="12">
      <c r="A181" s="13"/>
      <c r="B181" s="232"/>
      <c r="C181" s="233"/>
      <c r="D181" s="234" t="s">
        <v>189</v>
      </c>
      <c r="E181" s="235" t="s">
        <v>1</v>
      </c>
      <c r="F181" s="236" t="s">
        <v>138</v>
      </c>
      <c r="G181" s="233"/>
      <c r="H181" s="237">
        <v>682.9</v>
      </c>
      <c r="I181" s="238"/>
      <c r="J181" s="233"/>
      <c r="K181" s="233"/>
      <c r="L181" s="239"/>
      <c r="M181" s="240"/>
      <c r="N181" s="241"/>
      <c r="O181" s="241"/>
      <c r="P181" s="241"/>
      <c r="Q181" s="241"/>
      <c r="R181" s="241"/>
      <c r="S181" s="241"/>
      <c r="T181" s="24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3" t="s">
        <v>189</v>
      </c>
      <c r="AU181" s="243" t="s">
        <v>86</v>
      </c>
      <c r="AV181" s="13" t="s">
        <v>86</v>
      </c>
      <c r="AW181" s="13" t="s">
        <v>32</v>
      </c>
      <c r="AX181" s="13" t="s">
        <v>76</v>
      </c>
      <c r="AY181" s="243" t="s">
        <v>173</v>
      </c>
    </row>
    <row r="182" spans="1:51" s="13" customFormat="1" ht="12">
      <c r="A182" s="13"/>
      <c r="B182" s="232"/>
      <c r="C182" s="233"/>
      <c r="D182" s="234" t="s">
        <v>189</v>
      </c>
      <c r="E182" s="235" t="s">
        <v>1</v>
      </c>
      <c r="F182" s="236" t="s">
        <v>141</v>
      </c>
      <c r="G182" s="233"/>
      <c r="H182" s="237">
        <v>570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189</v>
      </c>
      <c r="AU182" s="243" t="s">
        <v>86</v>
      </c>
      <c r="AV182" s="13" t="s">
        <v>86</v>
      </c>
      <c r="AW182" s="13" t="s">
        <v>32</v>
      </c>
      <c r="AX182" s="13" t="s">
        <v>76</v>
      </c>
      <c r="AY182" s="243" t="s">
        <v>173</v>
      </c>
    </row>
    <row r="183" spans="1:51" s="14" customFormat="1" ht="12">
      <c r="A183" s="14"/>
      <c r="B183" s="248"/>
      <c r="C183" s="249"/>
      <c r="D183" s="234" t="s">
        <v>189</v>
      </c>
      <c r="E183" s="250" t="s">
        <v>1</v>
      </c>
      <c r="F183" s="251" t="s">
        <v>250</v>
      </c>
      <c r="G183" s="249"/>
      <c r="H183" s="252">
        <v>1252.9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8" t="s">
        <v>189</v>
      </c>
      <c r="AU183" s="258" t="s">
        <v>86</v>
      </c>
      <c r="AV183" s="14" t="s">
        <v>180</v>
      </c>
      <c r="AW183" s="14" t="s">
        <v>32</v>
      </c>
      <c r="AX183" s="14" t="s">
        <v>84</v>
      </c>
      <c r="AY183" s="258" t="s">
        <v>173</v>
      </c>
    </row>
    <row r="184" spans="1:51" s="13" customFormat="1" ht="12">
      <c r="A184" s="13"/>
      <c r="B184" s="232"/>
      <c r="C184" s="233"/>
      <c r="D184" s="234" t="s">
        <v>189</v>
      </c>
      <c r="E184" s="233"/>
      <c r="F184" s="236" t="s">
        <v>272</v>
      </c>
      <c r="G184" s="233"/>
      <c r="H184" s="237">
        <v>2192.575</v>
      </c>
      <c r="I184" s="238"/>
      <c r="J184" s="233"/>
      <c r="K184" s="233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189</v>
      </c>
      <c r="AU184" s="243" t="s">
        <v>86</v>
      </c>
      <c r="AV184" s="13" t="s">
        <v>86</v>
      </c>
      <c r="AW184" s="13" t="s">
        <v>4</v>
      </c>
      <c r="AX184" s="13" t="s">
        <v>84</v>
      </c>
      <c r="AY184" s="243" t="s">
        <v>173</v>
      </c>
    </row>
    <row r="185" spans="1:65" s="2" customFormat="1" ht="16.5" customHeight="1">
      <c r="A185" s="38"/>
      <c r="B185" s="39"/>
      <c r="C185" s="219" t="s">
        <v>273</v>
      </c>
      <c r="D185" s="219" t="s">
        <v>175</v>
      </c>
      <c r="E185" s="220" t="s">
        <v>274</v>
      </c>
      <c r="F185" s="221" t="s">
        <v>275</v>
      </c>
      <c r="G185" s="222" t="s">
        <v>100</v>
      </c>
      <c r="H185" s="223">
        <v>1252.9</v>
      </c>
      <c r="I185" s="224"/>
      <c r="J185" s="225">
        <f>ROUND(I185*H185,2)</f>
        <v>0</v>
      </c>
      <c r="K185" s="221" t="s">
        <v>179</v>
      </c>
      <c r="L185" s="44"/>
      <c r="M185" s="226" t="s">
        <v>1</v>
      </c>
      <c r="N185" s="227" t="s">
        <v>41</v>
      </c>
      <c r="O185" s="91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0" t="s">
        <v>180</v>
      </c>
      <c r="AT185" s="230" t="s">
        <v>175</v>
      </c>
      <c r="AU185" s="230" t="s">
        <v>86</v>
      </c>
      <c r="AY185" s="17" t="s">
        <v>173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7" t="s">
        <v>84</v>
      </c>
      <c r="BK185" s="231">
        <f>ROUND(I185*H185,2)</f>
        <v>0</v>
      </c>
      <c r="BL185" s="17" t="s">
        <v>180</v>
      </c>
      <c r="BM185" s="230" t="s">
        <v>276</v>
      </c>
    </row>
    <row r="186" spans="1:51" s="13" customFormat="1" ht="12">
      <c r="A186" s="13"/>
      <c r="B186" s="232"/>
      <c r="C186" s="233"/>
      <c r="D186" s="234" t="s">
        <v>189</v>
      </c>
      <c r="E186" s="235" t="s">
        <v>1</v>
      </c>
      <c r="F186" s="236" t="s">
        <v>138</v>
      </c>
      <c r="G186" s="233"/>
      <c r="H186" s="237">
        <v>682.9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189</v>
      </c>
      <c r="AU186" s="243" t="s">
        <v>86</v>
      </c>
      <c r="AV186" s="13" t="s">
        <v>86</v>
      </c>
      <c r="AW186" s="13" t="s">
        <v>32</v>
      </c>
      <c r="AX186" s="13" t="s">
        <v>76</v>
      </c>
      <c r="AY186" s="243" t="s">
        <v>173</v>
      </c>
    </row>
    <row r="187" spans="1:51" s="13" customFormat="1" ht="12">
      <c r="A187" s="13"/>
      <c r="B187" s="232"/>
      <c r="C187" s="233"/>
      <c r="D187" s="234" t="s">
        <v>189</v>
      </c>
      <c r="E187" s="235" t="s">
        <v>1</v>
      </c>
      <c r="F187" s="236" t="s">
        <v>141</v>
      </c>
      <c r="G187" s="233"/>
      <c r="H187" s="237">
        <v>570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189</v>
      </c>
      <c r="AU187" s="243" t="s">
        <v>86</v>
      </c>
      <c r="AV187" s="13" t="s">
        <v>86</v>
      </c>
      <c r="AW187" s="13" t="s">
        <v>32</v>
      </c>
      <c r="AX187" s="13" t="s">
        <v>76</v>
      </c>
      <c r="AY187" s="243" t="s">
        <v>173</v>
      </c>
    </row>
    <row r="188" spans="1:51" s="14" customFormat="1" ht="12">
      <c r="A188" s="14"/>
      <c r="B188" s="248"/>
      <c r="C188" s="249"/>
      <c r="D188" s="234" t="s">
        <v>189</v>
      </c>
      <c r="E188" s="250" t="s">
        <v>1</v>
      </c>
      <c r="F188" s="251" t="s">
        <v>250</v>
      </c>
      <c r="G188" s="249"/>
      <c r="H188" s="252">
        <v>1252.9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8" t="s">
        <v>189</v>
      </c>
      <c r="AU188" s="258" t="s">
        <v>86</v>
      </c>
      <c r="AV188" s="14" t="s">
        <v>180</v>
      </c>
      <c r="AW188" s="14" t="s">
        <v>32</v>
      </c>
      <c r="AX188" s="14" t="s">
        <v>84</v>
      </c>
      <c r="AY188" s="258" t="s">
        <v>173</v>
      </c>
    </row>
    <row r="189" spans="1:65" s="2" customFormat="1" ht="24.15" customHeight="1">
      <c r="A189" s="38"/>
      <c r="B189" s="39"/>
      <c r="C189" s="219" t="s">
        <v>277</v>
      </c>
      <c r="D189" s="219" t="s">
        <v>175</v>
      </c>
      <c r="E189" s="220" t="s">
        <v>278</v>
      </c>
      <c r="F189" s="221" t="s">
        <v>279</v>
      </c>
      <c r="G189" s="222" t="s">
        <v>100</v>
      </c>
      <c r="H189" s="223">
        <v>15</v>
      </c>
      <c r="I189" s="224"/>
      <c r="J189" s="225">
        <f>ROUND(I189*H189,2)</f>
        <v>0</v>
      </c>
      <c r="K189" s="221" t="s">
        <v>179</v>
      </c>
      <c r="L189" s="44"/>
      <c r="M189" s="226" t="s">
        <v>1</v>
      </c>
      <c r="N189" s="227" t="s">
        <v>41</v>
      </c>
      <c r="O189" s="91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0" t="s">
        <v>180</v>
      </c>
      <c r="AT189" s="230" t="s">
        <v>175</v>
      </c>
      <c r="AU189" s="230" t="s">
        <v>86</v>
      </c>
      <c r="AY189" s="17" t="s">
        <v>173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7" t="s">
        <v>84</v>
      </c>
      <c r="BK189" s="231">
        <f>ROUND(I189*H189,2)</f>
        <v>0</v>
      </c>
      <c r="BL189" s="17" t="s">
        <v>180</v>
      </c>
      <c r="BM189" s="230" t="s">
        <v>280</v>
      </c>
    </row>
    <row r="190" spans="1:51" s="13" customFormat="1" ht="12">
      <c r="A190" s="13"/>
      <c r="B190" s="232"/>
      <c r="C190" s="233"/>
      <c r="D190" s="234" t="s">
        <v>189</v>
      </c>
      <c r="E190" s="235" t="s">
        <v>1</v>
      </c>
      <c r="F190" s="236" t="s">
        <v>281</v>
      </c>
      <c r="G190" s="233"/>
      <c r="H190" s="237">
        <v>15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189</v>
      </c>
      <c r="AU190" s="243" t="s">
        <v>86</v>
      </c>
      <c r="AV190" s="13" t="s">
        <v>86</v>
      </c>
      <c r="AW190" s="13" t="s">
        <v>32</v>
      </c>
      <c r="AX190" s="13" t="s">
        <v>84</v>
      </c>
      <c r="AY190" s="243" t="s">
        <v>173</v>
      </c>
    </row>
    <row r="191" spans="1:65" s="2" customFormat="1" ht="16.5" customHeight="1">
      <c r="A191" s="38"/>
      <c r="B191" s="39"/>
      <c r="C191" s="259" t="s">
        <v>282</v>
      </c>
      <c r="D191" s="259" t="s">
        <v>283</v>
      </c>
      <c r="E191" s="260" t="s">
        <v>284</v>
      </c>
      <c r="F191" s="261" t="s">
        <v>285</v>
      </c>
      <c r="G191" s="262" t="s">
        <v>269</v>
      </c>
      <c r="H191" s="263">
        <v>27</v>
      </c>
      <c r="I191" s="264"/>
      <c r="J191" s="265">
        <f>ROUND(I191*H191,2)</f>
        <v>0</v>
      </c>
      <c r="K191" s="261" t="s">
        <v>179</v>
      </c>
      <c r="L191" s="266"/>
      <c r="M191" s="267" t="s">
        <v>1</v>
      </c>
      <c r="N191" s="268" t="s">
        <v>41</v>
      </c>
      <c r="O191" s="91"/>
      <c r="P191" s="228">
        <f>O191*H191</f>
        <v>0</v>
      </c>
      <c r="Q191" s="228">
        <v>1</v>
      </c>
      <c r="R191" s="228">
        <f>Q191*H191</f>
        <v>27</v>
      </c>
      <c r="S191" s="228">
        <v>0</v>
      </c>
      <c r="T191" s="229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0" t="s">
        <v>198</v>
      </c>
      <c r="AT191" s="230" t="s">
        <v>283</v>
      </c>
      <c r="AU191" s="230" t="s">
        <v>86</v>
      </c>
      <c r="AY191" s="17" t="s">
        <v>173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7" t="s">
        <v>84</v>
      </c>
      <c r="BK191" s="231">
        <f>ROUND(I191*H191,2)</f>
        <v>0</v>
      </c>
      <c r="BL191" s="17" t="s">
        <v>180</v>
      </c>
      <c r="BM191" s="230" t="s">
        <v>286</v>
      </c>
    </row>
    <row r="192" spans="1:47" s="2" customFormat="1" ht="12">
      <c r="A192" s="38"/>
      <c r="B192" s="39"/>
      <c r="C192" s="40"/>
      <c r="D192" s="234" t="s">
        <v>226</v>
      </c>
      <c r="E192" s="40"/>
      <c r="F192" s="244" t="s">
        <v>271</v>
      </c>
      <c r="G192" s="40"/>
      <c r="H192" s="40"/>
      <c r="I192" s="245"/>
      <c r="J192" s="40"/>
      <c r="K192" s="40"/>
      <c r="L192" s="44"/>
      <c r="M192" s="246"/>
      <c r="N192" s="247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226</v>
      </c>
      <c r="AU192" s="17" t="s">
        <v>86</v>
      </c>
    </row>
    <row r="193" spans="1:51" s="13" customFormat="1" ht="12">
      <c r="A193" s="13"/>
      <c r="B193" s="232"/>
      <c r="C193" s="233"/>
      <c r="D193" s="234" t="s">
        <v>189</v>
      </c>
      <c r="E193" s="233"/>
      <c r="F193" s="236" t="s">
        <v>287</v>
      </c>
      <c r="G193" s="233"/>
      <c r="H193" s="237">
        <v>27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189</v>
      </c>
      <c r="AU193" s="243" t="s">
        <v>86</v>
      </c>
      <c r="AV193" s="13" t="s">
        <v>86</v>
      </c>
      <c r="AW193" s="13" t="s">
        <v>4</v>
      </c>
      <c r="AX193" s="13" t="s">
        <v>84</v>
      </c>
      <c r="AY193" s="243" t="s">
        <v>173</v>
      </c>
    </row>
    <row r="194" spans="1:65" s="2" customFormat="1" ht="21.75" customHeight="1">
      <c r="A194" s="38"/>
      <c r="B194" s="39"/>
      <c r="C194" s="219" t="s">
        <v>288</v>
      </c>
      <c r="D194" s="219" t="s">
        <v>175</v>
      </c>
      <c r="E194" s="220" t="s">
        <v>289</v>
      </c>
      <c r="F194" s="221" t="s">
        <v>290</v>
      </c>
      <c r="G194" s="222" t="s">
        <v>107</v>
      </c>
      <c r="H194" s="223">
        <v>892</v>
      </c>
      <c r="I194" s="224"/>
      <c r="J194" s="225">
        <f>ROUND(I194*H194,2)</f>
        <v>0</v>
      </c>
      <c r="K194" s="221" t="s">
        <v>179</v>
      </c>
      <c r="L194" s="44"/>
      <c r="M194" s="226" t="s">
        <v>1</v>
      </c>
      <c r="N194" s="227" t="s">
        <v>41</v>
      </c>
      <c r="O194" s="91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0" t="s">
        <v>180</v>
      </c>
      <c r="AT194" s="230" t="s">
        <v>175</v>
      </c>
      <c r="AU194" s="230" t="s">
        <v>86</v>
      </c>
      <c r="AY194" s="17" t="s">
        <v>173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7" t="s">
        <v>84</v>
      </c>
      <c r="BK194" s="231">
        <f>ROUND(I194*H194,2)</f>
        <v>0</v>
      </c>
      <c r="BL194" s="17" t="s">
        <v>180</v>
      </c>
      <c r="BM194" s="230" t="s">
        <v>291</v>
      </c>
    </row>
    <row r="195" spans="1:51" s="13" customFormat="1" ht="12">
      <c r="A195" s="13"/>
      <c r="B195" s="232"/>
      <c r="C195" s="233"/>
      <c r="D195" s="234" t="s">
        <v>189</v>
      </c>
      <c r="E195" s="235" t="s">
        <v>1</v>
      </c>
      <c r="F195" s="236" t="s">
        <v>105</v>
      </c>
      <c r="G195" s="233"/>
      <c r="H195" s="237">
        <v>892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189</v>
      </c>
      <c r="AU195" s="243" t="s">
        <v>86</v>
      </c>
      <c r="AV195" s="13" t="s">
        <v>86</v>
      </c>
      <c r="AW195" s="13" t="s">
        <v>32</v>
      </c>
      <c r="AX195" s="13" t="s">
        <v>84</v>
      </c>
      <c r="AY195" s="243" t="s">
        <v>173</v>
      </c>
    </row>
    <row r="196" spans="1:65" s="2" customFormat="1" ht="16.5" customHeight="1">
      <c r="A196" s="38"/>
      <c r="B196" s="39"/>
      <c r="C196" s="259" t="s">
        <v>292</v>
      </c>
      <c r="D196" s="259" t="s">
        <v>283</v>
      </c>
      <c r="E196" s="260" t="s">
        <v>293</v>
      </c>
      <c r="F196" s="261" t="s">
        <v>294</v>
      </c>
      <c r="G196" s="262" t="s">
        <v>295</v>
      </c>
      <c r="H196" s="263">
        <v>17.84</v>
      </c>
      <c r="I196" s="264"/>
      <c r="J196" s="265">
        <f>ROUND(I196*H196,2)</f>
        <v>0</v>
      </c>
      <c r="K196" s="261" t="s">
        <v>179</v>
      </c>
      <c r="L196" s="266"/>
      <c r="M196" s="267" t="s">
        <v>1</v>
      </c>
      <c r="N196" s="268" t="s">
        <v>41</v>
      </c>
      <c r="O196" s="91"/>
      <c r="P196" s="228">
        <f>O196*H196</f>
        <v>0</v>
      </c>
      <c r="Q196" s="228">
        <v>0.001</v>
      </c>
      <c r="R196" s="228">
        <f>Q196*H196</f>
        <v>0.01784</v>
      </c>
      <c r="S196" s="228">
        <v>0</v>
      </c>
      <c r="T196" s="22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0" t="s">
        <v>198</v>
      </c>
      <c r="AT196" s="230" t="s">
        <v>283</v>
      </c>
      <c r="AU196" s="230" t="s">
        <v>86</v>
      </c>
      <c r="AY196" s="17" t="s">
        <v>173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7" t="s">
        <v>84</v>
      </c>
      <c r="BK196" s="231">
        <f>ROUND(I196*H196,2)</f>
        <v>0</v>
      </c>
      <c r="BL196" s="17" t="s">
        <v>180</v>
      </c>
      <c r="BM196" s="230" t="s">
        <v>296</v>
      </c>
    </row>
    <row r="197" spans="1:47" s="2" customFormat="1" ht="12">
      <c r="A197" s="38"/>
      <c r="B197" s="39"/>
      <c r="C197" s="40"/>
      <c r="D197" s="234" t="s">
        <v>226</v>
      </c>
      <c r="E197" s="40"/>
      <c r="F197" s="244" t="s">
        <v>297</v>
      </c>
      <c r="G197" s="40"/>
      <c r="H197" s="40"/>
      <c r="I197" s="245"/>
      <c r="J197" s="40"/>
      <c r="K197" s="40"/>
      <c r="L197" s="44"/>
      <c r="M197" s="246"/>
      <c r="N197" s="247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226</v>
      </c>
      <c r="AU197" s="17" t="s">
        <v>86</v>
      </c>
    </row>
    <row r="198" spans="1:51" s="13" customFormat="1" ht="12">
      <c r="A198" s="13"/>
      <c r="B198" s="232"/>
      <c r="C198" s="233"/>
      <c r="D198" s="234" t="s">
        <v>189</v>
      </c>
      <c r="E198" s="235" t="s">
        <v>1</v>
      </c>
      <c r="F198" s="236" t="s">
        <v>105</v>
      </c>
      <c r="G198" s="233"/>
      <c r="H198" s="237">
        <v>892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189</v>
      </c>
      <c r="AU198" s="243" t="s">
        <v>86</v>
      </c>
      <c r="AV198" s="13" t="s">
        <v>86</v>
      </c>
      <c r="AW198" s="13" t="s">
        <v>32</v>
      </c>
      <c r="AX198" s="13" t="s">
        <v>84</v>
      </c>
      <c r="AY198" s="243" t="s">
        <v>173</v>
      </c>
    </row>
    <row r="199" spans="1:51" s="13" customFormat="1" ht="12">
      <c r="A199" s="13"/>
      <c r="B199" s="232"/>
      <c r="C199" s="233"/>
      <c r="D199" s="234" t="s">
        <v>189</v>
      </c>
      <c r="E199" s="233"/>
      <c r="F199" s="236" t="s">
        <v>298</v>
      </c>
      <c r="G199" s="233"/>
      <c r="H199" s="237">
        <v>17.84</v>
      </c>
      <c r="I199" s="238"/>
      <c r="J199" s="233"/>
      <c r="K199" s="233"/>
      <c r="L199" s="239"/>
      <c r="M199" s="240"/>
      <c r="N199" s="241"/>
      <c r="O199" s="241"/>
      <c r="P199" s="241"/>
      <c r="Q199" s="241"/>
      <c r="R199" s="241"/>
      <c r="S199" s="241"/>
      <c r="T199" s="242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3" t="s">
        <v>189</v>
      </c>
      <c r="AU199" s="243" t="s">
        <v>86</v>
      </c>
      <c r="AV199" s="13" t="s">
        <v>86</v>
      </c>
      <c r="AW199" s="13" t="s">
        <v>4</v>
      </c>
      <c r="AX199" s="13" t="s">
        <v>84</v>
      </c>
      <c r="AY199" s="243" t="s">
        <v>173</v>
      </c>
    </row>
    <row r="200" spans="1:65" s="2" customFormat="1" ht="24.15" customHeight="1">
      <c r="A200" s="38"/>
      <c r="B200" s="39"/>
      <c r="C200" s="219" t="s">
        <v>299</v>
      </c>
      <c r="D200" s="219" t="s">
        <v>175</v>
      </c>
      <c r="E200" s="220" t="s">
        <v>300</v>
      </c>
      <c r="F200" s="221" t="s">
        <v>301</v>
      </c>
      <c r="G200" s="222" t="s">
        <v>107</v>
      </c>
      <c r="H200" s="223">
        <v>892</v>
      </c>
      <c r="I200" s="224"/>
      <c r="J200" s="225">
        <f>ROUND(I200*H200,2)</f>
        <v>0</v>
      </c>
      <c r="K200" s="221" t="s">
        <v>179</v>
      </c>
      <c r="L200" s="44"/>
      <c r="M200" s="226" t="s">
        <v>1</v>
      </c>
      <c r="N200" s="227" t="s">
        <v>41</v>
      </c>
      <c r="O200" s="91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0" t="s">
        <v>180</v>
      </c>
      <c r="AT200" s="230" t="s">
        <v>175</v>
      </c>
      <c r="AU200" s="230" t="s">
        <v>86</v>
      </c>
      <c r="AY200" s="17" t="s">
        <v>173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7" t="s">
        <v>84</v>
      </c>
      <c r="BK200" s="231">
        <f>ROUND(I200*H200,2)</f>
        <v>0</v>
      </c>
      <c r="BL200" s="17" t="s">
        <v>180</v>
      </c>
      <c r="BM200" s="230" t="s">
        <v>302</v>
      </c>
    </row>
    <row r="201" spans="1:51" s="13" customFormat="1" ht="12">
      <c r="A201" s="13"/>
      <c r="B201" s="232"/>
      <c r="C201" s="233"/>
      <c r="D201" s="234" t="s">
        <v>189</v>
      </c>
      <c r="E201" s="235" t="s">
        <v>1</v>
      </c>
      <c r="F201" s="236" t="s">
        <v>105</v>
      </c>
      <c r="G201" s="233"/>
      <c r="H201" s="237">
        <v>892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189</v>
      </c>
      <c r="AU201" s="243" t="s">
        <v>86</v>
      </c>
      <c r="AV201" s="13" t="s">
        <v>86</v>
      </c>
      <c r="AW201" s="13" t="s">
        <v>32</v>
      </c>
      <c r="AX201" s="13" t="s">
        <v>84</v>
      </c>
      <c r="AY201" s="243" t="s">
        <v>173</v>
      </c>
    </row>
    <row r="202" spans="1:65" s="2" customFormat="1" ht="16.5" customHeight="1">
      <c r="A202" s="38"/>
      <c r="B202" s="39"/>
      <c r="C202" s="259" t="s">
        <v>303</v>
      </c>
      <c r="D202" s="259" t="s">
        <v>283</v>
      </c>
      <c r="E202" s="260" t="s">
        <v>304</v>
      </c>
      <c r="F202" s="261" t="s">
        <v>305</v>
      </c>
      <c r="G202" s="262" t="s">
        <v>269</v>
      </c>
      <c r="H202" s="263">
        <v>178.4</v>
      </c>
      <c r="I202" s="264"/>
      <c r="J202" s="265">
        <f>ROUND(I202*H202,2)</f>
        <v>0</v>
      </c>
      <c r="K202" s="261" t="s">
        <v>179</v>
      </c>
      <c r="L202" s="266"/>
      <c r="M202" s="267" t="s">
        <v>1</v>
      </c>
      <c r="N202" s="268" t="s">
        <v>41</v>
      </c>
      <c r="O202" s="91"/>
      <c r="P202" s="228">
        <f>O202*H202</f>
        <v>0</v>
      </c>
      <c r="Q202" s="228">
        <v>1</v>
      </c>
      <c r="R202" s="228">
        <f>Q202*H202</f>
        <v>178.4</v>
      </c>
      <c r="S202" s="228">
        <v>0</v>
      </c>
      <c r="T202" s="22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0" t="s">
        <v>198</v>
      </c>
      <c r="AT202" s="230" t="s">
        <v>283</v>
      </c>
      <c r="AU202" s="230" t="s">
        <v>86</v>
      </c>
      <c r="AY202" s="17" t="s">
        <v>173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7" t="s">
        <v>84</v>
      </c>
      <c r="BK202" s="231">
        <f>ROUND(I202*H202,2)</f>
        <v>0</v>
      </c>
      <c r="BL202" s="17" t="s">
        <v>180</v>
      </c>
      <c r="BM202" s="230" t="s">
        <v>306</v>
      </c>
    </row>
    <row r="203" spans="1:47" s="2" customFormat="1" ht="12">
      <c r="A203" s="38"/>
      <c r="B203" s="39"/>
      <c r="C203" s="40"/>
      <c r="D203" s="234" t="s">
        <v>226</v>
      </c>
      <c r="E203" s="40"/>
      <c r="F203" s="244" t="s">
        <v>271</v>
      </c>
      <c r="G203" s="40"/>
      <c r="H203" s="40"/>
      <c r="I203" s="245"/>
      <c r="J203" s="40"/>
      <c r="K203" s="40"/>
      <c r="L203" s="44"/>
      <c r="M203" s="246"/>
      <c r="N203" s="247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226</v>
      </c>
      <c r="AU203" s="17" t="s">
        <v>86</v>
      </c>
    </row>
    <row r="204" spans="1:51" s="13" customFormat="1" ht="12">
      <c r="A204" s="13"/>
      <c r="B204" s="232"/>
      <c r="C204" s="233"/>
      <c r="D204" s="234" t="s">
        <v>189</v>
      </c>
      <c r="E204" s="235" t="s">
        <v>1</v>
      </c>
      <c r="F204" s="236" t="s">
        <v>307</v>
      </c>
      <c r="G204" s="233"/>
      <c r="H204" s="237">
        <v>178.4</v>
      </c>
      <c r="I204" s="238"/>
      <c r="J204" s="233"/>
      <c r="K204" s="233"/>
      <c r="L204" s="239"/>
      <c r="M204" s="240"/>
      <c r="N204" s="241"/>
      <c r="O204" s="241"/>
      <c r="P204" s="241"/>
      <c r="Q204" s="241"/>
      <c r="R204" s="241"/>
      <c r="S204" s="241"/>
      <c r="T204" s="24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3" t="s">
        <v>189</v>
      </c>
      <c r="AU204" s="243" t="s">
        <v>86</v>
      </c>
      <c r="AV204" s="13" t="s">
        <v>86</v>
      </c>
      <c r="AW204" s="13" t="s">
        <v>32</v>
      </c>
      <c r="AX204" s="13" t="s">
        <v>84</v>
      </c>
      <c r="AY204" s="243" t="s">
        <v>173</v>
      </c>
    </row>
    <row r="205" spans="1:65" s="2" customFormat="1" ht="24.15" customHeight="1">
      <c r="A205" s="38"/>
      <c r="B205" s="39"/>
      <c r="C205" s="219" t="s">
        <v>308</v>
      </c>
      <c r="D205" s="219" t="s">
        <v>175</v>
      </c>
      <c r="E205" s="220" t="s">
        <v>309</v>
      </c>
      <c r="F205" s="221" t="s">
        <v>310</v>
      </c>
      <c r="G205" s="222" t="s">
        <v>107</v>
      </c>
      <c r="H205" s="223">
        <v>892</v>
      </c>
      <c r="I205" s="224"/>
      <c r="J205" s="225">
        <f>ROUND(I205*H205,2)</f>
        <v>0</v>
      </c>
      <c r="K205" s="221" t="s">
        <v>179</v>
      </c>
      <c r="L205" s="44"/>
      <c r="M205" s="226" t="s">
        <v>1</v>
      </c>
      <c r="N205" s="227" t="s">
        <v>41</v>
      </c>
      <c r="O205" s="91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0" t="s">
        <v>180</v>
      </c>
      <c r="AT205" s="230" t="s">
        <v>175</v>
      </c>
      <c r="AU205" s="230" t="s">
        <v>86</v>
      </c>
      <c r="AY205" s="17" t="s">
        <v>173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7" t="s">
        <v>84</v>
      </c>
      <c r="BK205" s="231">
        <f>ROUND(I205*H205,2)</f>
        <v>0</v>
      </c>
      <c r="BL205" s="17" t="s">
        <v>180</v>
      </c>
      <c r="BM205" s="230" t="s">
        <v>311</v>
      </c>
    </row>
    <row r="206" spans="1:51" s="13" customFormat="1" ht="12">
      <c r="A206" s="13"/>
      <c r="B206" s="232"/>
      <c r="C206" s="233"/>
      <c r="D206" s="234" t="s">
        <v>189</v>
      </c>
      <c r="E206" s="235" t="s">
        <v>1</v>
      </c>
      <c r="F206" s="236" t="s">
        <v>105</v>
      </c>
      <c r="G206" s="233"/>
      <c r="H206" s="237">
        <v>892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189</v>
      </c>
      <c r="AU206" s="243" t="s">
        <v>86</v>
      </c>
      <c r="AV206" s="13" t="s">
        <v>86</v>
      </c>
      <c r="AW206" s="13" t="s">
        <v>32</v>
      </c>
      <c r="AX206" s="13" t="s">
        <v>84</v>
      </c>
      <c r="AY206" s="243" t="s">
        <v>173</v>
      </c>
    </row>
    <row r="207" spans="1:65" s="2" customFormat="1" ht="24.15" customHeight="1">
      <c r="A207" s="38"/>
      <c r="B207" s="39"/>
      <c r="C207" s="219" t="s">
        <v>312</v>
      </c>
      <c r="D207" s="219" t="s">
        <v>175</v>
      </c>
      <c r="E207" s="220" t="s">
        <v>313</v>
      </c>
      <c r="F207" s="221" t="s">
        <v>314</v>
      </c>
      <c r="G207" s="222" t="s">
        <v>107</v>
      </c>
      <c r="H207" s="223">
        <v>136</v>
      </c>
      <c r="I207" s="224"/>
      <c r="J207" s="225">
        <f>ROUND(I207*H207,2)</f>
        <v>0</v>
      </c>
      <c r="K207" s="221" t="s">
        <v>179</v>
      </c>
      <c r="L207" s="44"/>
      <c r="M207" s="226" t="s">
        <v>1</v>
      </c>
      <c r="N207" s="227" t="s">
        <v>41</v>
      </c>
      <c r="O207" s="91"/>
      <c r="P207" s="228">
        <f>O207*H207</f>
        <v>0</v>
      </c>
      <c r="Q207" s="228">
        <v>0</v>
      </c>
      <c r="R207" s="228">
        <f>Q207*H207</f>
        <v>0</v>
      </c>
      <c r="S207" s="228">
        <v>0</v>
      </c>
      <c r="T207" s="22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0" t="s">
        <v>180</v>
      </c>
      <c r="AT207" s="230" t="s">
        <v>175</v>
      </c>
      <c r="AU207" s="230" t="s">
        <v>86</v>
      </c>
      <c r="AY207" s="17" t="s">
        <v>173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7" t="s">
        <v>84</v>
      </c>
      <c r="BK207" s="231">
        <f>ROUND(I207*H207,2)</f>
        <v>0</v>
      </c>
      <c r="BL207" s="17" t="s">
        <v>180</v>
      </c>
      <c r="BM207" s="230" t="s">
        <v>315</v>
      </c>
    </row>
    <row r="208" spans="1:51" s="13" customFormat="1" ht="12">
      <c r="A208" s="13"/>
      <c r="B208" s="232"/>
      <c r="C208" s="233"/>
      <c r="D208" s="234" t="s">
        <v>189</v>
      </c>
      <c r="E208" s="235" t="s">
        <v>1</v>
      </c>
      <c r="F208" s="236" t="s">
        <v>316</v>
      </c>
      <c r="G208" s="233"/>
      <c r="H208" s="237">
        <v>136</v>
      </c>
      <c r="I208" s="238"/>
      <c r="J208" s="233"/>
      <c r="K208" s="233"/>
      <c r="L208" s="239"/>
      <c r="M208" s="240"/>
      <c r="N208" s="241"/>
      <c r="O208" s="241"/>
      <c r="P208" s="241"/>
      <c r="Q208" s="241"/>
      <c r="R208" s="241"/>
      <c r="S208" s="241"/>
      <c r="T208" s="24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3" t="s">
        <v>189</v>
      </c>
      <c r="AU208" s="243" t="s">
        <v>86</v>
      </c>
      <c r="AV208" s="13" t="s">
        <v>86</v>
      </c>
      <c r="AW208" s="13" t="s">
        <v>32</v>
      </c>
      <c r="AX208" s="13" t="s">
        <v>84</v>
      </c>
      <c r="AY208" s="243" t="s">
        <v>173</v>
      </c>
    </row>
    <row r="209" spans="1:65" s="2" customFormat="1" ht="24.15" customHeight="1">
      <c r="A209" s="38"/>
      <c r="B209" s="39"/>
      <c r="C209" s="219" t="s">
        <v>317</v>
      </c>
      <c r="D209" s="219" t="s">
        <v>175</v>
      </c>
      <c r="E209" s="220" t="s">
        <v>318</v>
      </c>
      <c r="F209" s="221" t="s">
        <v>319</v>
      </c>
      <c r="G209" s="222" t="s">
        <v>107</v>
      </c>
      <c r="H209" s="223">
        <v>1300</v>
      </c>
      <c r="I209" s="224"/>
      <c r="J209" s="225">
        <f>ROUND(I209*H209,2)</f>
        <v>0</v>
      </c>
      <c r="K209" s="221" t="s">
        <v>179</v>
      </c>
      <c r="L209" s="44"/>
      <c r="M209" s="226" t="s">
        <v>1</v>
      </c>
      <c r="N209" s="227" t="s">
        <v>41</v>
      </c>
      <c r="O209" s="91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0" t="s">
        <v>180</v>
      </c>
      <c r="AT209" s="230" t="s">
        <v>175</v>
      </c>
      <c r="AU209" s="230" t="s">
        <v>86</v>
      </c>
      <c r="AY209" s="17" t="s">
        <v>173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7" t="s">
        <v>84</v>
      </c>
      <c r="BK209" s="231">
        <f>ROUND(I209*H209,2)</f>
        <v>0</v>
      </c>
      <c r="BL209" s="17" t="s">
        <v>180</v>
      </c>
      <c r="BM209" s="230" t="s">
        <v>320</v>
      </c>
    </row>
    <row r="210" spans="1:51" s="13" customFormat="1" ht="12">
      <c r="A210" s="13"/>
      <c r="B210" s="232"/>
      <c r="C210" s="233"/>
      <c r="D210" s="234" t="s">
        <v>189</v>
      </c>
      <c r="E210" s="235" t="s">
        <v>1</v>
      </c>
      <c r="F210" s="236" t="s">
        <v>321</v>
      </c>
      <c r="G210" s="233"/>
      <c r="H210" s="237">
        <v>1300</v>
      </c>
      <c r="I210" s="238"/>
      <c r="J210" s="233"/>
      <c r="K210" s="233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189</v>
      </c>
      <c r="AU210" s="243" t="s">
        <v>86</v>
      </c>
      <c r="AV210" s="13" t="s">
        <v>86</v>
      </c>
      <c r="AW210" s="13" t="s">
        <v>32</v>
      </c>
      <c r="AX210" s="13" t="s">
        <v>84</v>
      </c>
      <c r="AY210" s="243" t="s">
        <v>173</v>
      </c>
    </row>
    <row r="211" spans="1:63" s="12" customFormat="1" ht="22.8" customHeight="1">
      <c r="A211" s="12"/>
      <c r="B211" s="203"/>
      <c r="C211" s="204"/>
      <c r="D211" s="205" t="s">
        <v>75</v>
      </c>
      <c r="E211" s="217" t="s">
        <v>102</v>
      </c>
      <c r="F211" s="217" t="s">
        <v>322</v>
      </c>
      <c r="G211" s="204"/>
      <c r="H211" s="204"/>
      <c r="I211" s="207"/>
      <c r="J211" s="218">
        <f>BK211</f>
        <v>0</v>
      </c>
      <c r="K211" s="204"/>
      <c r="L211" s="209"/>
      <c r="M211" s="210"/>
      <c r="N211" s="211"/>
      <c r="O211" s="211"/>
      <c r="P211" s="212">
        <f>SUM(P212:P214)</f>
        <v>0</v>
      </c>
      <c r="Q211" s="211"/>
      <c r="R211" s="212">
        <f>SUM(R212:R214)</f>
        <v>5.828248500000001</v>
      </c>
      <c r="S211" s="211"/>
      <c r="T211" s="213">
        <f>SUM(T212:T214)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4" t="s">
        <v>84</v>
      </c>
      <c r="AT211" s="215" t="s">
        <v>75</v>
      </c>
      <c r="AU211" s="215" t="s">
        <v>84</v>
      </c>
      <c r="AY211" s="214" t="s">
        <v>173</v>
      </c>
      <c r="BK211" s="216">
        <f>SUM(BK212:BK214)</f>
        <v>0</v>
      </c>
    </row>
    <row r="212" spans="1:65" s="2" customFormat="1" ht="24.15" customHeight="1">
      <c r="A212" s="38"/>
      <c r="B212" s="39"/>
      <c r="C212" s="219" t="s">
        <v>323</v>
      </c>
      <c r="D212" s="219" t="s">
        <v>175</v>
      </c>
      <c r="E212" s="220" t="s">
        <v>324</v>
      </c>
      <c r="F212" s="221" t="s">
        <v>325</v>
      </c>
      <c r="G212" s="222" t="s">
        <v>216</v>
      </c>
      <c r="H212" s="223">
        <v>11</v>
      </c>
      <c r="I212" s="224"/>
      <c r="J212" s="225">
        <f>ROUND(I212*H212,2)</f>
        <v>0</v>
      </c>
      <c r="K212" s="221" t="s">
        <v>179</v>
      </c>
      <c r="L212" s="44"/>
      <c r="M212" s="226" t="s">
        <v>1</v>
      </c>
      <c r="N212" s="227" t="s">
        <v>41</v>
      </c>
      <c r="O212" s="91"/>
      <c r="P212" s="228">
        <f>O212*H212</f>
        <v>0</v>
      </c>
      <c r="Q212" s="228">
        <v>0.24127</v>
      </c>
      <c r="R212" s="228">
        <f>Q212*H212</f>
        <v>2.65397</v>
      </c>
      <c r="S212" s="228">
        <v>0</v>
      </c>
      <c r="T212" s="229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0" t="s">
        <v>180</v>
      </c>
      <c r="AT212" s="230" t="s">
        <v>175</v>
      </c>
      <c r="AU212" s="230" t="s">
        <v>86</v>
      </c>
      <c r="AY212" s="17" t="s">
        <v>173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7" t="s">
        <v>84</v>
      </c>
      <c r="BK212" s="231">
        <f>ROUND(I212*H212,2)</f>
        <v>0</v>
      </c>
      <c r="BL212" s="17" t="s">
        <v>180</v>
      </c>
      <c r="BM212" s="230" t="s">
        <v>326</v>
      </c>
    </row>
    <row r="213" spans="1:65" s="2" customFormat="1" ht="24.15" customHeight="1">
      <c r="A213" s="38"/>
      <c r="B213" s="39"/>
      <c r="C213" s="259" t="s">
        <v>327</v>
      </c>
      <c r="D213" s="259" t="s">
        <v>283</v>
      </c>
      <c r="E213" s="260" t="s">
        <v>328</v>
      </c>
      <c r="F213" s="261" t="s">
        <v>329</v>
      </c>
      <c r="G213" s="262" t="s">
        <v>178</v>
      </c>
      <c r="H213" s="263">
        <v>62.857</v>
      </c>
      <c r="I213" s="264"/>
      <c r="J213" s="265">
        <f>ROUND(I213*H213,2)</f>
        <v>0</v>
      </c>
      <c r="K213" s="261" t="s">
        <v>179</v>
      </c>
      <c r="L213" s="266"/>
      <c r="M213" s="267" t="s">
        <v>1</v>
      </c>
      <c r="N213" s="268" t="s">
        <v>41</v>
      </c>
      <c r="O213" s="91"/>
      <c r="P213" s="228">
        <f>O213*H213</f>
        <v>0</v>
      </c>
      <c r="Q213" s="228">
        <v>0.0505</v>
      </c>
      <c r="R213" s="228">
        <f>Q213*H213</f>
        <v>3.1742785000000002</v>
      </c>
      <c r="S213" s="228">
        <v>0</v>
      </c>
      <c r="T213" s="229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0" t="s">
        <v>198</v>
      </c>
      <c r="AT213" s="230" t="s">
        <v>283</v>
      </c>
      <c r="AU213" s="230" t="s">
        <v>86</v>
      </c>
      <c r="AY213" s="17" t="s">
        <v>173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7" t="s">
        <v>84</v>
      </c>
      <c r="BK213" s="231">
        <f>ROUND(I213*H213,2)</f>
        <v>0</v>
      </c>
      <c r="BL213" s="17" t="s">
        <v>180</v>
      </c>
      <c r="BM213" s="230" t="s">
        <v>330</v>
      </c>
    </row>
    <row r="214" spans="1:51" s="13" customFormat="1" ht="12">
      <c r="A214" s="13"/>
      <c r="B214" s="232"/>
      <c r="C214" s="233"/>
      <c r="D214" s="234" t="s">
        <v>189</v>
      </c>
      <c r="E214" s="235" t="s">
        <v>1</v>
      </c>
      <c r="F214" s="236" t="s">
        <v>331</v>
      </c>
      <c r="G214" s="233"/>
      <c r="H214" s="237">
        <v>62.857</v>
      </c>
      <c r="I214" s="238"/>
      <c r="J214" s="233"/>
      <c r="K214" s="233"/>
      <c r="L214" s="239"/>
      <c r="M214" s="240"/>
      <c r="N214" s="241"/>
      <c r="O214" s="241"/>
      <c r="P214" s="241"/>
      <c r="Q214" s="241"/>
      <c r="R214" s="241"/>
      <c r="S214" s="241"/>
      <c r="T214" s="24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3" t="s">
        <v>189</v>
      </c>
      <c r="AU214" s="243" t="s">
        <v>86</v>
      </c>
      <c r="AV214" s="13" t="s">
        <v>86</v>
      </c>
      <c r="AW214" s="13" t="s">
        <v>32</v>
      </c>
      <c r="AX214" s="13" t="s">
        <v>84</v>
      </c>
      <c r="AY214" s="243" t="s">
        <v>173</v>
      </c>
    </row>
    <row r="215" spans="1:63" s="12" customFormat="1" ht="22.8" customHeight="1">
      <c r="A215" s="12"/>
      <c r="B215" s="203"/>
      <c r="C215" s="204"/>
      <c r="D215" s="205" t="s">
        <v>75</v>
      </c>
      <c r="E215" s="217" t="s">
        <v>185</v>
      </c>
      <c r="F215" s="217" t="s">
        <v>332</v>
      </c>
      <c r="G215" s="204"/>
      <c r="H215" s="204"/>
      <c r="I215" s="207"/>
      <c r="J215" s="218">
        <f>BK215</f>
        <v>0</v>
      </c>
      <c r="K215" s="204"/>
      <c r="L215" s="209"/>
      <c r="M215" s="210"/>
      <c r="N215" s="211"/>
      <c r="O215" s="211"/>
      <c r="P215" s="212">
        <f>SUM(P216:P254)</f>
        <v>0</v>
      </c>
      <c r="Q215" s="211"/>
      <c r="R215" s="212">
        <f>SUM(R216:R254)</f>
        <v>347.0845800000001</v>
      </c>
      <c r="S215" s="211"/>
      <c r="T215" s="213">
        <f>SUM(T216:T254)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4" t="s">
        <v>84</v>
      </c>
      <c r="AT215" s="215" t="s">
        <v>75</v>
      </c>
      <c r="AU215" s="215" t="s">
        <v>84</v>
      </c>
      <c r="AY215" s="214" t="s">
        <v>173</v>
      </c>
      <c r="BK215" s="216">
        <f>SUM(BK216:BK254)</f>
        <v>0</v>
      </c>
    </row>
    <row r="216" spans="1:65" s="2" customFormat="1" ht="16.5" customHeight="1">
      <c r="A216" s="38"/>
      <c r="B216" s="39"/>
      <c r="C216" s="219" t="s">
        <v>333</v>
      </c>
      <c r="D216" s="219" t="s">
        <v>175</v>
      </c>
      <c r="E216" s="220" t="s">
        <v>334</v>
      </c>
      <c r="F216" s="221" t="s">
        <v>335</v>
      </c>
      <c r="G216" s="222" t="s">
        <v>107</v>
      </c>
      <c r="H216" s="223">
        <v>11</v>
      </c>
      <c r="I216" s="224"/>
      <c r="J216" s="225">
        <f>ROUND(I216*H216,2)</f>
        <v>0</v>
      </c>
      <c r="K216" s="221" t="s">
        <v>179</v>
      </c>
      <c r="L216" s="44"/>
      <c r="M216" s="226" t="s">
        <v>1</v>
      </c>
      <c r="N216" s="227" t="s">
        <v>41</v>
      </c>
      <c r="O216" s="91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0" t="s">
        <v>180</v>
      </c>
      <c r="AT216" s="230" t="s">
        <v>175</v>
      </c>
      <c r="AU216" s="230" t="s">
        <v>86</v>
      </c>
      <c r="AY216" s="17" t="s">
        <v>173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7" t="s">
        <v>84</v>
      </c>
      <c r="BK216" s="231">
        <f>ROUND(I216*H216,2)</f>
        <v>0</v>
      </c>
      <c r="BL216" s="17" t="s">
        <v>180</v>
      </c>
      <c r="BM216" s="230" t="s">
        <v>336</v>
      </c>
    </row>
    <row r="217" spans="1:51" s="13" customFormat="1" ht="12">
      <c r="A217" s="13"/>
      <c r="B217" s="232"/>
      <c r="C217" s="233"/>
      <c r="D217" s="234" t="s">
        <v>189</v>
      </c>
      <c r="E217" s="235" t="s">
        <v>1</v>
      </c>
      <c r="F217" s="236" t="s">
        <v>135</v>
      </c>
      <c r="G217" s="233"/>
      <c r="H217" s="237">
        <v>11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189</v>
      </c>
      <c r="AU217" s="243" t="s">
        <v>86</v>
      </c>
      <c r="AV217" s="13" t="s">
        <v>86</v>
      </c>
      <c r="AW217" s="13" t="s">
        <v>32</v>
      </c>
      <c r="AX217" s="13" t="s">
        <v>84</v>
      </c>
      <c r="AY217" s="243" t="s">
        <v>173</v>
      </c>
    </row>
    <row r="218" spans="1:65" s="2" customFormat="1" ht="16.5" customHeight="1">
      <c r="A218" s="38"/>
      <c r="B218" s="39"/>
      <c r="C218" s="219" t="s">
        <v>134</v>
      </c>
      <c r="D218" s="219" t="s">
        <v>175</v>
      </c>
      <c r="E218" s="220" t="s">
        <v>337</v>
      </c>
      <c r="F218" s="221" t="s">
        <v>338</v>
      </c>
      <c r="G218" s="222" t="s">
        <v>107</v>
      </c>
      <c r="H218" s="223">
        <v>136</v>
      </c>
      <c r="I218" s="224"/>
      <c r="J218" s="225">
        <f>ROUND(I218*H218,2)</f>
        <v>0</v>
      </c>
      <c r="K218" s="221" t="s">
        <v>179</v>
      </c>
      <c r="L218" s="44"/>
      <c r="M218" s="226" t="s">
        <v>1</v>
      </c>
      <c r="N218" s="227" t="s">
        <v>41</v>
      </c>
      <c r="O218" s="91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0" t="s">
        <v>180</v>
      </c>
      <c r="AT218" s="230" t="s">
        <v>175</v>
      </c>
      <c r="AU218" s="230" t="s">
        <v>86</v>
      </c>
      <c r="AY218" s="17" t="s">
        <v>173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7" t="s">
        <v>84</v>
      </c>
      <c r="BK218" s="231">
        <f>ROUND(I218*H218,2)</f>
        <v>0</v>
      </c>
      <c r="BL218" s="17" t="s">
        <v>180</v>
      </c>
      <c r="BM218" s="230" t="s">
        <v>339</v>
      </c>
    </row>
    <row r="219" spans="1:51" s="13" customFormat="1" ht="12">
      <c r="A219" s="13"/>
      <c r="B219" s="232"/>
      <c r="C219" s="233"/>
      <c r="D219" s="234" t="s">
        <v>189</v>
      </c>
      <c r="E219" s="235" t="s">
        <v>1</v>
      </c>
      <c r="F219" s="236" t="s">
        <v>316</v>
      </c>
      <c r="G219" s="233"/>
      <c r="H219" s="237">
        <v>136</v>
      </c>
      <c r="I219" s="238"/>
      <c r="J219" s="233"/>
      <c r="K219" s="233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189</v>
      </c>
      <c r="AU219" s="243" t="s">
        <v>86</v>
      </c>
      <c r="AV219" s="13" t="s">
        <v>86</v>
      </c>
      <c r="AW219" s="13" t="s">
        <v>32</v>
      </c>
      <c r="AX219" s="13" t="s">
        <v>76</v>
      </c>
      <c r="AY219" s="243" t="s">
        <v>173</v>
      </c>
    </row>
    <row r="220" spans="1:51" s="14" customFormat="1" ht="12">
      <c r="A220" s="14"/>
      <c r="B220" s="248"/>
      <c r="C220" s="249"/>
      <c r="D220" s="234" t="s">
        <v>189</v>
      </c>
      <c r="E220" s="250" t="s">
        <v>1</v>
      </c>
      <c r="F220" s="251" t="s">
        <v>250</v>
      </c>
      <c r="G220" s="249"/>
      <c r="H220" s="252">
        <v>136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8" t="s">
        <v>189</v>
      </c>
      <c r="AU220" s="258" t="s">
        <v>86</v>
      </c>
      <c r="AV220" s="14" t="s">
        <v>180</v>
      </c>
      <c r="AW220" s="14" t="s">
        <v>32</v>
      </c>
      <c r="AX220" s="14" t="s">
        <v>84</v>
      </c>
      <c r="AY220" s="258" t="s">
        <v>173</v>
      </c>
    </row>
    <row r="221" spans="1:65" s="2" customFormat="1" ht="16.5" customHeight="1">
      <c r="A221" s="38"/>
      <c r="B221" s="39"/>
      <c r="C221" s="219" t="s">
        <v>340</v>
      </c>
      <c r="D221" s="219" t="s">
        <v>175</v>
      </c>
      <c r="E221" s="220" t="s">
        <v>341</v>
      </c>
      <c r="F221" s="221" t="s">
        <v>342</v>
      </c>
      <c r="G221" s="222" t="s">
        <v>107</v>
      </c>
      <c r="H221" s="223">
        <v>1300</v>
      </c>
      <c r="I221" s="224"/>
      <c r="J221" s="225">
        <f>ROUND(I221*H221,2)</f>
        <v>0</v>
      </c>
      <c r="K221" s="221" t="s">
        <v>179</v>
      </c>
      <c r="L221" s="44"/>
      <c r="M221" s="226" t="s">
        <v>1</v>
      </c>
      <c r="N221" s="227" t="s">
        <v>41</v>
      </c>
      <c r="O221" s="91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0" t="s">
        <v>180</v>
      </c>
      <c r="AT221" s="230" t="s">
        <v>175</v>
      </c>
      <c r="AU221" s="230" t="s">
        <v>86</v>
      </c>
      <c r="AY221" s="17" t="s">
        <v>173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7" t="s">
        <v>84</v>
      </c>
      <c r="BK221" s="231">
        <f>ROUND(I221*H221,2)</f>
        <v>0</v>
      </c>
      <c r="BL221" s="17" t="s">
        <v>180</v>
      </c>
      <c r="BM221" s="230" t="s">
        <v>343</v>
      </c>
    </row>
    <row r="222" spans="1:51" s="13" customFormat="1" ht="12">
      <c r="A222" s="13"/>
      <c r="B222" s="232"/>
      <c r="C222" s="233"/>
      <c r="D222" s="234" t="s">
        <v>189</v>
      </c>
      <c r="E222" s="235" t="s">
        <v>1</v>
      </c>
      <c r="F222" s="236" t="s">
        <v>321</v>
      </c>
      <c r="G222" s="233"/>
      <c r="H222" s="237">
        <v>1300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189</v>
      </c>
      <c r="AU222" s="243" t="s">
        <v>86</v>
      </c>
      <c r="AV222" s="13" t="s">
        <v>86</v>
      </c>
      <c r="AW222" s="13" t="s">
        <v>32</v>
      </c>
      <c r="AX222" s="13" t="s">
        <v>84</v>
      </c>
      <c r="AY222" s="243" t="s">
        <v>173</v>
      </c>
    </row>
    <row r="223" spans="1:65" s="2" customFormat="1" ht="16.5" customHeight="1">
      <c r="A223" s="38"/>
      <c r="B223" s="39"/>
      <c r="C223" s="219" t="s">
        <v>344</v>
      </c>
      <c r="D223" s="219" t="s">
        <v>175</v>
      </c>
      <c r="E223" s="220" t="s">
        <v>345</v>
      </c>
      <c r="F223" s="221" t="s">
        <v>346</v>
      </c>
      <c r="G223" s="222" t="s">
        <v>107</v>
      </c>
      <c r="H223" s="223">
        <v>36</v>
      </c>
      <c r="I223" s="224"/>
      <c r="J223" s="225">
        <f>ROUND(I223*H223,2)</f>
        <v>0</v>
      </c>
      <c r="K223" s="221" t="s">
        <v>179</v>
      </c>
      <c r="L223" s="44"/>
      <c r="M223" s="226" t="s">
        <v>1</v>
      </c>
      <c r="N223" s="227" t="s">
        <v>41</v>
      </c>
      <c r="O223" s="91"/>
      <c r="P223" s="228">
        <f>O223*H223</f>
        <v>0</v>
      </c>
      <c r="Q223" s="228">
        <v>0</v>
      </c>
      <c r="R223" s="228">
        <f>Q223*H223</f>
        <v>0</v>
      </c>
      <c r="S223" s="228">
        <v>0</v>
      </c>
      <c r="T223" s="229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0" t="s">
        <v>180</v>
      </c>
      <c r="AT223" s="230" t="s">
        <v>175</v>
      </c>
      <c r="AU223" s="230" t="s">
        <v>86</v>
      </c>
      <c r="AY223" s="17" t="s">
        <v>173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7" t="s">
        <v>84</v>
      </c>
      <c r="BK223" s="231">
        <f>ROUND(I223*H223,2)</f>
        <v>0</v>
      </c>
      <c r="BL223" s="17" t="s">
        <v>180</v>
      </c>
      <c r="BM223" s="230" t="s">
        <v>347</v>
      </c>
    </row>
    <row r="224" spans="1:51" s="13" customFormat="1" ht="12">
      <c r="A224" s="13"/>
      <c r="B224" s="232"/>
      <c r="C224" s="233"/>
      <c r="D224" s="234" t="s">
        <v>189</v>
      </c>
      <c r="E224" s="235" t="s">
        <v>1</v>
      </c>
      <c r="F224" s="236" t="s">
        <v>132</v>
      </c>
      <c r="G224" s="233"/>
      <c r="H224" s="237">
        <v>36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189</v>
      </c>
      <c r="AU224" s="243" t="s">
        <v>86</v>
      </c>
      <c r="AV224" s="13" t="s">
        <v>86</v>
      </c>
      <c r="AW224" s="13" t="s">
        <v>32</v>
      </c>
      <c r="AX224" s="13" t="s">
        <v>84</v>
      </c>
      <c r="AY224" s="243" t="s">
        <v>173</v>
      </c>
    </row>
    <row r="225" spans="1:65" s="2" customFormat="1" ht="33" customHeight="1">
      <c r="A225" s="38"/>
      <c r="B225" s="39"/>
      <c r="C225" s="219" t="s">
        <v>348</v>
      </c>
      <c r="D225" s="219" t="s">
        <v>175</v>
      </c>
      <c r="E225" s="220" t="s">
        <v>349</v>
      </c>
      <c r="F225" s="221" t="s">
        <v>350</v>
      </c>
      <c r="G225" s="222" t="s">
        <v>107</v>
      </c>
      <c r="H225" s="223">
        <v>11</v>
      </c>
      <c r="I225" s="224"/>
      <c r="J225" s="225">
        <f>ROUND(I225*H225,2)</f>
        <v>0</v>
      </c>
      <c r="K225" s="221" t="s">
        <v>179</v>
      </c>
      <c r="L225" s="44"/>
      <c r="M225" s="226" t="s">
        <v>1</v>
      </c>
      <c r="N225" s="227" t="s">
        <v>41</v>
      </c>
      <c r="O225" s="91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0" t="s">
        <v>180</v>
      </c>
      <c r="AT225" s="230" t="s">
        <v>175</v>
      </c>
      <c r="AU225" s="230" t="s">
        <v>86</v>
      </c>
      <c r="AY225" s="17" t="s">
        <v>173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7" t="s">
        <v>84</v>
      </c>
      <c r="BK225" s="231">
        <f>ROUND(I225*H225,2)</f>
        <v>0</v>
      </c>
      <c r="BL225" s="17" t="s">
        <v>180</v>
      </c>
      <c r="BM225" s="230" t="s">
        <v>351</v>
      </c>
    </row>
    <row r="226" spans="1:51" s="13" customFormat="1" ht="12">
      <c r="A226" s="13"/>
      <c r="B226" s="232"/>
      <c r="C226" s="233"/>
      <c r="D226" s="234" t="s">
        <v>189</v>
      </c>
      <c r="E226" s="235" t="s">
        <v>1</v>
      </c>
      <c r="F226" s="236" t="s">
        <v>135</v>
      </c>
      <c r="G226" s="233"/>
      <c r="H226" s="237">
        <v>11</v>
      </c>
      <c r="I226" s="238"/>
      <c r="J226" s="233"/>
      <c r="K226" s="233"/>
      <c r="L226" s="239"/>
      <c r="M226" s="240"/>
      <c r="N226" s="241"/>
      <c r="O226" s="241"/>
      <c r="P226" s="241"/>
      <c r="Q226" s="241"/>
      <c r="R226" s="241"/>
      <c r="S226" s="241"/>
      <c r="T226" s="24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3" t="s">
        <v>189</v>
      </c>
      <c r="AU226" s="243" t="s">
        <v>86</v>
      </c>
      <c r="AV226" s="13" t="s">
        <v>86</v>
      </c>
      <c r="AW226" s="13" t="s">
        <v>32</v>
      </c>
      <c r="AX226" s="13" t="s">
        <v>84</v>
      </c>
      <c r="AY226" s="243" t="s">
        <v>173</v>
      </c>
    </row>
    <row r="227" spans="1:65" s="2" customFormat="1" ht="24.15" customHeight="1">
      <c r="A227" s="38"/>
      <c r="B227" s="39"/>
      <c r="C227" s="219" t="s">
        <v>352</v>
      </c>
      <c r="D227" s="219" t="s">
        <v>175</v>
      </c>
      <c r="E227" s="220" t="s">
        <v>353</v>
      </c>
      <c r="F227" s="221" t="s">
        <v>354</v>
      </c>
      <c r="G227" s="222" t="s">
        <v>107</v>
      </c>
      <c r="H227" s="223">
        <v>47</v>
      </c>
      <c r="I227" s="224"/>
      <c r="J227" s="225">
        <f>ROUND(I227*H227,2)</f>
        <v>0</v>
      </c>
      <c r="K227" s="221" t="s">
        <v>179</v>
      </c>
      <c r="L227" s="44"/>
      <c r="M227" s="226" t="s">
        <v>1</v>
      </c>
      <c r="N227" s="227" t="s">
        <v>41</v>
      </c>
      <c r="O227" s="91"/>
      <c r="P227" s="228">
        <f>O227*H227</f>
        <v>0</v>
      </c>
      <c r="Q227" s="228">
        <v>0.00061</v>
      </c>
      <c r="R227" s="228">
        <f>Q227*H227</f>
        <v>0.028669999999999998</v>
      </c>
      <c r="S227" s="228">
        <v>0</v>
      </c>
      <c r="T227" s="22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0" t="s">
        <v>180</v>
      </c>
      <c r="AT227" s="230" t="s">
        <v>175</v>
      </c>
      <c r="AU227" s="230" t="s">
        <v>86</v>
      </c>
      <c r="AY227" s="17" t="s">
        <v>173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7" t="s">
        <v>84</v>
      </c>
      <c r="BK227" s="231">
        <f>ROUND(I227*H227,2)</f>
        <v>0</v>
      </c>
      <c r="BL227" s="17" t="s">
        <v>180</v>
      </c>
      <c r="BM227" s="230" t="s">
        <v>355</v>
      </c>
    </row>
    <row r="228" spans="1:51" s="13" customFormat="1" ht="12">
      <c r="A228" s="13"/>
      <c r="B228" s="232"/>
      <c r="C228" s="233"/>
      <c r="D228" s="234" t="s">
        <v>189</v>
      </c>
      <c r="E228" s="235" t="s">
        <v>1</v>
      </c>
      <c r="F228" s="236" t="s">
        <v>132</v>
      </c>
      <c r="G228" s="233"/>
      <c r="H228" s="237">
        <v>36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189</v>
      </c>
      <c r="AU228" s="243" t="s">
        <v>86</v>
      </c>
      <c r="AV228" s="13" t="s">
        <v>86</v>
      </c>
      <c r="AW228" s="13" t="s">
        <v>32</v>
      </c>
      <c r="AX228" s="13" t="s">
        <v>76</v>
      </c>
      <c r="AY228" s="243" t="s">
        <v>173</v>
      </c>
    </row>
    <row r="229" spans="1:51" s="13" customFormat="1" ht="12">
      <c r="A229" s="13"/>
      <c r="B229" s="232"/>
      <c r="C229" s="233"/>
      <c r="D229" s="234" t="s">
        <v>189</v>
      </c>
      <c r="E229" s="235" t="s">
        <v>1</v>
      </c>
      <c r="F229" s="236" t="s">
        <v>135</v>
      </c>
      <c r="G229" s="233"/>
      <c r="H229" s="237">
        <v>11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189</v>
      </c>
      <c r="AU229" s="243" t="s">
        <v>86</v>
      </c>
      <c r="AV229" s="13" t="s">
        <v>86</v>
      </c>
      <c r="AW229" s="13" t="s">
        <v>32</v>
      </c>
      <c r="AX229" s="13" t="s">
        <v>76</v>
      </c>
      <c r="AY229" s="243" t="s">
        <v>173</v>
      </c>
    </row>
    <row r="230" spans="1:51" s="14" customFormat="1" ht="12">
      <c r="A230" s="14"/>
      <c r="B230" s="248"/>
      <c r="C230" s="249"/>
      <c r="D230" s="234" t="s">
        <v>189</v>
      </c>
      <c r="E230" s="250" t="s">
        <v>1</v>
      </c>
      <c r="F230" s="251" t="s">
        <v>250</v>
      </c>
      <c r="G230" s="249"/>
      <c r="H230" s="252">
        <v>47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8" t="s">
        <v>189</v>
      </c>
      <c r="AU230" s="258" t="s">
        <v>86</v>
      </c>
      <c r="AV230" s="14" t="s">
        <v>180</v>
      </c>
      <c r="AW230" s="14" t="s">
        <v>32</v>
      </c>
      <c r="AX230" s="14" t="s">
        <v>84</v>
      </c>
      <c r="AY230" s="258" t="s">
        <v>173</v>
      </c>
    </row>
    <row r="231" spans="1:65" s="2" customFormat="1" ht="24.15" customHeight="1">
      <c r="A231" s="38"/>
      <c r="B231" s="39"/>
      <c r="C231" s="219" t="s">
        <v>356</v>
      </c>
      <c r="D231" s="219" t="s">
        <v>175</v>
      </c>
      <c r="E231" s="220" t="s">
        <v>357</v>
      </c>
      <c r="F231" s="221" t="s">
        <v>358</v>
      </c>
      <c r="G231" s="222" t="s">
        <v>107</v>
      </c>
      <c r="H231" s="223">
        <v>36</v>
      </c>
      <c r="I231" s="224"/>
      <c r="J231" s="225">
        <f>ROUND(I231*H231,2)</f>
        <v>0</v>
      </c>
      <c r="K231" s="221" t="s">
        <v>179</v>
      </c>
      <c r="L231" s="44"/>
      <c r="M231" s="226" t="s">
        <v>1</v>
      </c>
      <c r="N231" s="227" t="s">
        <v>41</v>
      </c>
      <c r="O231" s="91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0" t="s">
        <v>180</v>
      </c>
      <c r="AT231" s="230" t="s">
        <v>175</v>
      </c>
      <c r="AU231" s="230" t="s">
        <v>86</v>
      </c>
      <c r="AY231" s="17" t="s">
        <v>173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7" t="s">
        <v>84</v>
      </c>
      <c r="BK231" s="231">
        <f>ROUND(I231*H231,2)</f>
        <v>0</v>
      </c>
      <c r="BL231" s="17" t="s">
        <v>180</v>
      </c>
      <c r="BM231" s="230" t="s">
        <v>359</v>
      </c>
    </row>
    <row r="232" spans="1:51" s="13" customFormat="1" ht="12">
      <c r="A232" s="13"/>
      <c r="B232" s="232"/>
      <c r="C232" s="233"/>
      <c r="D232" s="234" t="s">
        <v>189</v>
      </c>
      <c r="E232" s="235" t="s">
        <v>1</v>
      </c>
      <c r="F232" s="236" t="s">
        <v>132</v>
      </c>
      <c r="G232" s="233"/>
      <c r="H232" s="237">
        <v>36</v>
      </c>
      <c r="I232" s="238"/>
      <c r="J232" s="233"/>
      <c r="K232" s="233"/>
      <c r="L232" s="239"/>
      <c r="M232" s="240"/>
      <c r="N232" s="241"/>
      <c r="O232" s="241"/>
      <c r="P232" s="241"/>
      <c r="Q232" s="241"/>
      <c r="R232" s="241"/>
      <c r="S232" s="241"/>
      <c r="T232" s="24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3" t="s">
        <v>189</v>
      </c>
      <c r="AU232" s="243" t="s">
        <v>86</v>
      </c>
      <c r="AV232" s="13" t="s">
        <v>86</v>
      </c>
      <c r="AW232" s="13" t="s">
        <v>32</v>
      </c>
      <c r="AX232" s="13" t="s">
        <v>84</v>
      </c>
      <c r="AY232" s="243" t="s">
        <v>173</v>
      </c>
    </row>
    <row r="233" spans="1:65" s="2" customFormat="1" ht="33" customHeight="1">
      <c r="A233" s="38"/>
      <c r="B233" s="39"/>
      <c r="C233" s="219" t="s">
        <v>360</v>
      </c>
      <c r="D233" s="219" t="s">
        <v>175</v>
      </c>
      <c r="E233" s="220" t="s">
        <v>361</v>
      </c>
      <c r="F233" s="221" t="s">
        <v>362</v>
      </c>
      <c r="G233" s="222" t="s">
        <v>107</v>
      </c>
      <c r="H233" s="223">
        <v>11</v>
      </c>
      <c r="I233" s="224"/>
      <c r="J233" s="225">
        <f>ROUND(I233*H233,2)</f>
        <v>0</v>
      </c>
      <c r="K233" s="221" t="s">
        <v>179</v>
      </c>
      <c r="L233" s="44"/>
      <c r="M233" s="226" t="s">
        <v>1</v>
      </c>
      <c r="N233" s="227" t="s">
        <v>41</v>
      </c>
      <c r="O233" s="91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0" t="s">
        <v>180</v>
      </c>
      <c r="AT233" s="230" t="s">
        <v>175</v>
      </c>
      <c r="AU233" s="230" t="s">
        <v>86</v>
      </c>
      <c r="AY233" s="17" t="s">
        <v>173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7" t="s">
        <v>84</v>
      </c>
      <c r="BK233" s="231">
        <f>ROUND(I233*H233,2)</f>
        <v>0</v>
      </c>
      <c r="BL233" s="17" t="s">
        <v>180</v>
      </c>
      <c r="BM233" s="230" t="s">
        <v>363</v>
      </c>
    </row>
    <row r="234" spans="1:51" s="13" customFormat="1" ht="12">
      <c r="A234" s="13"/>
      <c r="B234" s="232"/>
      <c r="C234" s="233"/>
      <c r="D234" s="234" t="s">
        <v>189</v>
      </c>
      <c r="E234" s="235" t="s">
        <v>1</v>
      </c>
      <c r="F234" s="236" t="s">
        <v>135</v>
      </c>
      <c r="G234" s="233"/>
      <c r="H234" s="237">
        <v>11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189</v>
      </c>
      <c r="AU234" s="243" t="s">
        <v>86</v>
      </c>
      <c r="AV234" s="13" t="s">
        <v>86</v>
      </c>
      <c r="AW234" s="13" t="s">
        <v>32</v>
      </c>
      <c r="AX234" s="13" t="s">
        <v>84</v>
      </c>
      <c r="AY234" s="243" t="s">
        <v>173</v>
      </c>
    </row>
    <row r="235" spans="1:65" s="2" customFormat="1" ht="24.15" customHeight="1">
      <c r="A235" s="38"/>
      <c r="B235" s="39"/>
      <c r="C235" s="219" t="s">
        <v>364</v>
      </c>
      <c r="D235" s="219" t="s">
        <v>175</v>
      </c>
      <c r="E235" s="220" t="s">
        <v>365</v>
      </c>
      <c r="F235" s="221" t="s">
        <v>366</v>
      </c>
      <c r="G235" s="222" t="s">
        <v>107</v>
      </c>
      <c r="H235" s="223">
        <v>100</v>
      </c>
      <c r="I235" s="224"/>
      <c r="J235" s="225">
        <f>ROUND(I235*H235,2)</f>
        <v>0</v>
      </c>
      <c r="K235" s="221" t="s">
        <v>179</v>
      </c>
      <c r="L235" s="44"/>
      <c r="M235" s="226" t="s">
        <v>1</v>
      </c>
      <c r="N235" s="227" t="s">
        <v>41</v>
      </c>
      <c r="O235" s="91"/>
      <c r="P235" s="228">
        <f>O235*H235</f>
        <v>0</v>
      </c>
      <c r="Q235" s="228">
        <v>0.08425</v>
      </c>
      <c r="R235" s="228">
        <f>Q235*H235</f>
        <v>8.425</v>
      </c>
      <c r="S235" s="228">
        <v>0</v>
      </c>
      <c r="T235" s="229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0" t="s">
        <v>180</v>
      </c>
      <c r="AT235" s="230" t="s">
        <v>175</v>
      </c>
      <c r="AU235" s="230" t="s">
        <v>86</v>
      </c>
      <c r="AY235" s="17" t="s">
        <v>173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7" t="s">
        <v>84</v>
      </c>
      <c r="BK235" s="231">
        <f>ROUND(I235*H235,2)</f>
        <v>0</v>
      </c>
      <c r="BL235" s="17" t="s">
        <v>180</v>
      </c>
      <c r="BM235" s="230" t="s">
        <v>367</v>
      </c>
    </row>
    <row r="236" spans="1:51" s="13" customFormat="1" ht="12">
      <c r="A236" s="13"/>
      <c r="B236" s="232"/>
      <c r="C236" s="233"/>
      <c r="D236" s="234" t="s">
        <v>189</v>
      </c>
      <c r="E236" s="235" t="s">
        <v>1</v>
      </c>
      <c r="F236" s="236" t="s">
        <v>368</v>
      </c>
      <c r="G236" s="233"/>
      <c r="H236" s="237">
        <v>100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189</v>
      </c>
      <c r="AU236" s="243" t="s">
        <v>86</v>
      </c>
      <c r="AV236" s="13" t="s">
        <v>86</v>
      </c>
      <c r="AW236" s="13" t="s">
        <v>32</v>
      </c>
      <c r="AX236" s="13" t="s">
        <v>84</v>
      </c>
      <c r="AY236" s="243" t="s">
        <v>173</v>
      </c>
    </row>
    <row r="237" spans="1:65" s="2" customFormat="1" ht="24.15" customHeight="1">
      <c r="A237" s="38"/>
      <c r="B237" s="39"/>
      <c r="C237" s="259" t="s">
        <v>369</v>
      </c>
      <c r="D237" s="259" t="s">
        <v>283</v>
      </c>
      <c r="E237" s="260" t="s">
        <v>370</v>
      </c>
      <c r="F237" s="261" t="s">
        <v>371</v>
      </c>
      <c r="G237" s="262" t="s">
        <v>107</v>
      </c>
      <c r="H237" s="263">
        <v>3</v>
      </c>
      <c r="I237" s="264"/>
      <c r="J237" s="265">
        <f>ROUND(I237*H237,2)</f>
        <v>0</v>
      </c>
      <c r="K237" s="261" t="s">
        <v>179</v>
      </c>
      <c r="L237" s="266"/>
      <c r="M237" s="267" t="s">
        <v>1</v>
      </c>
      <c r="N237" s="268" t="s">
        <v>41</v>
      </c>
      <c r="O237" s="91"/>
      <c r="P237" s="228">
        <f>O237*H237</f>
        <v>0</v>
      </c>
      <c r="Q237" s="228">
        <v>0.131</v>
      </c>
      <c r="R237" s="228">
        <f>Q237*H237</f>
        <v>0.393</v>
      </c>
      <c r="S237" s="228">
        <v>0</v>
      </c>
      <c r="T237" s="229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0" t="s">
        <v>198</v>
      </c>
      <c r="AT237" s="230" t="s">
        <v>283</v>
      </c>
      <c r="AU237" s="230" t="s">
        <v>86</v>
      </c>
      <c r="AY237" s="17" t="s">
        <v>173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7" t="s">
        <v>84</v>
      </c>
      <c r="BK237" s="231">
        <f>ROUND(I237*H237,2)</f>
        <v>0</v>
      </c>
      <c r="BL237" s="17" t="s">
        <v>180</v>
      </c>
      <c r="BM237" s="230" t="s">
        <v>372</v>
      </c>
    </row>
    <row r="238" spans="1:51" s="13" customFormat="1" ht="12">
      <c r="A238" s="13"/>
      <c r="B238" s="232"/>
      <c r="C238" s="233"/>
      <c r="D238" s="234" t="s">
        <v>189</v>
      </c>
      <c r="E238" s="235" t="s">
        <v>1</v>
      </c>
      <c r="F238" s="236" t="s">
        <v>112</v>
      </c>
      <c r="G238" s="233"/>
      <c r="H238" s="237">
        <v>3</v>
      </c>
      <c r="I238" s="238"/>
      <c r="J238" s="233"/>
      <c r="K238" s="233"/>
      <c r="L238" s="239"/>
      <c r="M238" s="240"/>
      <c r="N238" s="241"/>
      <c r="O238" s="241"/>
      <c r="P238" s="241"/>
      <c r="Q238" s="241"/>
      <c r="R238" s="241"/>
      <c r="S238" s="241"/>
      <c r="T238" s="24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3" t="s">
        <v>189</v>
      </c>
      <c r="AU238" s="243" t="s">
        <v>86</v>
      </c>
      <c r="AV238" s="13" t="s">
        <v>86</v>
      </c>
      <c r="AW238" s="13" t="s">
        <v>32</v>
      </c>
      <c r="AX238" s="13" t="s">
        <v>84</v>
      </c>
      <c r="AY238" s="243" t="s">
        <v>173</v>
      </c>
    </row>
    <row r="239" spans="1:65" s="2" customFormat="1" ht="16.5" customHeight="1">
      <c r="A239" s="38"/>
      <c r="B239" s="39"/>
      <c r="C239" s="259" t="s">
        <v>373</v>
      </c>
      <c r="D239" s="259" t="s">
        <v>283</v>
      </c>
      <c r="E239" s="260" t="s">
        <v>374</v>
      </c>
      <c r="F239" s="261" t="s">
        <v>375</v>
      </c>
      <c r="G239" s="262" t="s">
        <v>107</v>
      </c>
      <c r="H239" s="263">
        <v>97.97</v>
      </c>
      <c r="I239" s="264"/>
      <c r="J239" s="265">
        <f>ROUND(I239*H239,2)</f>
        <v>0</v>
      </c>
      <c r="K239" s="261" t="s">
        <v>179</v>
      </c>
      <c r="L239" s="266"/>
      <c r="M239" s="267" t="s">
        <v>1</v>
      </c>
      <c r="N239" s="268" t="s">
        <v>41</v>
      </c>
      <c r="O239" s="91"/>
      <c r="P239" s="228">
        <f>O239*H239</f>
        <v>0</v>
      </c>
      <c r="Q239" s="228">
        <v>0.131</v>
      </c>
      <c r="R239" s="228">
        <f>Q239*H239</f>
        <v>12.83407</v>
      </c>
      <c r="S239" s="228">
        <v>0</v>
      </c>
      <c r="T239" s="229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0" t="s">
        <v>198</v>
      </c>
      <c r="AT239" s="230" t="s">
        <v>283</v>
      </c>
      <c r="AU239" s="230" t="s">
        <v>86</v>
      </c>
      <c r="AY239" s="17" t="s">
        <v>173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7" t="s">
        <v>84</v>
      </c>
      <c r="BK239" s="231">
        <f>ROUND(I239*H239,2)</f>
        <v>0</v>
      </c>
      <c r="BL239" s="17" t="s">
        <v>180</v>
      </c>
      <c r="BM239" s="230" t="s">
        <v>376</v>
      </c>
    </row>
    <row r="240" spans="1:51" s="13" customFormat="1" ht="12">
      <c r="A240" s="13"/>
      <c r="B240" s="232"/>
      <c r="C240" s="233"/>
      <c r="D240" s="234" t="s">
        <v>189</v>
      </c>
      <c r="E240" s="235" t="s">
        <v>1</v>
      </c>
      <c r="F240" s="236" t="s">
        <v>109</v>
      </c>
      <c r="G240" s="233"/>
      <c r="H240" s="237">
        <v>97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189</v>
      </c>
      <c r="AU240" s="243" t="s">
        <v>86</v>
      </c>
      <c r="AV240" s="13" t="s">
        <v>86</v>
      </c>
      <c r="AW240" s="13" t="s">
        <v>32</v>
      </c>
      <c r="AX240" s="13" t="s">
        <v>84</v>
      </c>
      <c r="AY240" s="243" t="s">
        <v>173</v>
      </c>
    </row>
    <row r="241" spans="1:51" s="13" customFormat="1" ht="12">
      <c r="A241" s="13"/>
      <c r="B241" s="232"/>
      <c r="C241" s="233"/>
      <c r="D241" s="234" t="s">
        <v>189</v>
      </c>
      <c r="E241" s="233"/>
      <c r="F241" s="236" t="s">
        <v>377</v>
      </c>
      <c r="G241" s="233"/>
      <c r="H241" s="237">
        <v>97.97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189</v>
      </c>
      <c r="AU241" s="243" t="s">
        <v>86</v>
      </c>
      <c r="AV241" s="13" t="s">
        <v>86</v>
      </c>
      <c r="AW241" s="13" t="s">
        <v>4</v>
      </c>
      <c r="AX241" s="13" t="s">
        <v>84</v>
      </c>
      <c r="AY241" s="243" t="s">
        <v>173</v>
      </c>
    </row>
    <row r="242" spans="1:65" s="2" customFormat="1" ht="37.8" customHeight="1">
      <c r="A242" s="38"/>
      <c r="B242" s="39"/>
      <c r="C242" s="219" t="s">
        <v>378</v>
      </c>
      <c r="D242" s="219" t="s">
        <v>175</v>
      </c>
      <c r="E242" s="220" t="s">
        <v>379</v>
      </c>
      <c r="F242" s="221" t="s">
        <v>380</v>
      </c>
      <c r="G242" s="222" t="s">
        <v>107</v>
      </c>
      <c r="H242" s="223">
        <v>3</v>
      </c>
      <c r="I242" s="224"/>
      <c r="J242" s="225">
        <f>ROUND(I242*H242,2)</f>
        <v>0</v>
      </c>
      <c r="K242" s="221" t="s">
        <v>179</v>
      </c>
      <c r="L242" s="44"/>
      <c r="M242" s="226" t="s">
        <v>1</v>
      </c>
      <c r="N242" s="227" t="s">
        <v>41</v>
      </c>
      <c r="O242" s="91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0" t="s">
        <v>180</v>
      </c>
      <c r="AT242" s="230" t="s">
        <v>175</v>
      </c>
      <c r="AU242" s="230" t="s">
        <v>86</v>
      </c>
      <c r="AY242" s="17" t="s">
        <v>173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7" t="s">
        <v>84</v>
      </c>
      <c r="BK242" s="231">
        <f>ROUND(I242*H242,2)</f>
        <v>0</v>
      </c>
      <c r="BL242" s="17" t="s">
        <v>180</v>
      </c>
      <c r="BM242" s="230" t="s">
        <v>381</v>
      </c>
    </row>
    <row r="243" spans="1:51" s="13" customFormat="1" ht="12">
      <c r="A243" s="13"/>
      <c r="B243" s="232"/>
      <c r="C243" s="233"/>
      <c r="D243" s="234" t="s">
        <v>189</v>
      </c>
      <c r="E243" s="235" t="s">
        <v>1</v>
      </c>
      <c r="F243" s="236" t="s">
        <v>112</v>
      </c>
      <c r="G243" s="233"/>
      <c r="H243" s="237">
        <v>3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189</v>
      </c>
      <c r="AU243" s="243" t="s">
        <v>86</v>
      </c>
      <c r="AV243" s="13" t="s">
        <v>86</v>
      </c>
      <c r="AW243" s="13" t="s">
        <v>32</v>
      </c>
      <c r="AX243" s="13" t="s">
        <v>84</v>
      </c>
      <c r="AY243" s="243" t="s">
        <v>173</v>
      </c>
    </row>
    <row r="244" spans="1:65" s="2" customFormat="1" ht="24.15" customHeight="1">
      <c r="A244" s="38"/>
      <c r="B244" s="39"/>
      <c r="C244" s="219" t="s">
        <v>382</v>
      </c>
      <c r="D244" s="219" t="s">
        <v>175</v>
      </c>
      <c r="E244" s="220" t="s">
        <v>383</v>
      </c>
      <c r="F244" s="221" t="s">
        <v>384</v>
      </c>
      <c r="G244" s="222" t="s">
        <v>107</v>
      </c>
      <c r="H244" s="223">
        <v>714</v>
      </c>
      <c r="I244" s="224"/>
      <c r="J244" s="225">
        <f>ROUND(I244*H244,2)</f>
        <v>0</v>
      </c>
      <c r="K244" s="221" t="s">
        <v>179</v>
      </c>
      <c r="L244" s="44"/>
      <c r="M244" s="226" t="s">
        <v>1</v>
      </c>
      <c r="N244" s="227" t="s">
        <v>41</v>
      </c>
      <c r="O244" s="91"/>
      <c r="P244" s="228">
        <f>O244*H244</f>
        <v>0</v>
      </c>
      <c r="Q244" s="228">
        <v>0.08565</v>
      </c>
      <c r="R244" s="228">
        <f>Q244*H244</f>
        <v>61.1541</v>
      </c>
      <c r="S244" s="228">
        <v>0</v>
      </c>
      <c r="T244" s="229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0" t="s">
        <v>180</v>
      </c>
      <c r="AT244" s="230" t="s">
        <v>175</v>
      </c>
      <c r="AU244" s="230" t="s">
        <v>86</v>
      </c>
      <c r="AY244" s="17" t="s">
        <v>173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7" t="s">
        <v>84</v>
      </c>
      <c r="BK244" s="231">
        <f>ROUND(I244*H244,2)</f>
        <v>0</v>
      </c>
      <c r="BL244" s="17" t="s">
        <v>180</v>
      </c>
      <c r="BM244" s="230" t="s">
        <v>385</v>
      </c>
    </row>
    <row r="245" spans="1:51" s="13" customFormat="1" ht="12">
      <c r="A245" s="13"/>
      <c r="B245" s="232"/>
      <c r="C245" s="233"/>
      <c r="D245" s="234" t="s">
        <v>189</v>
      </c>
      <c r="E245" s="235" t="s">
        <v>1</v>
      </c>
      <c r="F245" s="236" t="s">
        <v>126</v>
      </c>
      <c r="G245" s="233"/>
      <c r="H245" s="237">
        <v>714</v>
      </c>
      <c r="I245" s="238"/>
      <c r="J245" s="233"/>
      <c r="K245" s="233"/>
      <c r="L245" s="239"/>
      <c r="M245" s="240"/>
      <c r="N245" s="241"/>
      <c r="O245" s="241"/>
      <c r="P245" s="241"/>
      <c r="Q245" s="241"/>
      <c r="R245" s="241"/>
      <c r="S245" s="241"/>
      <c r="T245" s="242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3" t="s">
        <v>189</v>
      </c>
      <c r="AU245" s="243" t="s">
        <v>86</v>
      </c>
      <c r="AV245" s="13" t="s">
        <v>86</v>
      </c>
      <c r="AW245" s="13" t="s">
        <v>32</v>
      </c>
      <c r="AX245" s="13" t="s">
        <v>84</v>
      </c>
      <c r="AY245" s="243" t="s">
        <v>173</v>
      </c>
    </row>
    <row r="246" spans="1:65" s="2" customFormat="1" ht="16.5" customHeight="1">
      <c r="A246" s="38"/>
      <c r="B246" s="39"/>
      <c r="C246" s="259" t="s">
        <v>386</v>
      </c>
      <c r="D246" s="259" t="s">
        <v>283</v>
      </c>
      <c r="E246" s="260" t="s">
        <v>387</v>
      </c>
      <c r="F246" s="261" t="s">
        <v>388</v>
      </c>
      <c r="G246" s="262" t="s">
        <v>107</v>
      </c>
      <c r="H246" s="263">
        <v>721.14</v>
      </c>
      <c r="I246" s="264"/>
      <c r="J246" s="265">
        <f>ROUND(I246*H246,2)</f>
        <v>0</v>
      </c>
      <c r="K246" s="261" t="s">
        <v>179</v>
      </c>
      <c r="L246" s="266"/>
      <c r="M246" s="267" t="s">
        <v>1</v>
      </c>
      <c r="N246" s="268" t="s">
        <v>41</v>
      </c>
      <c r="O246" s="91"/>
      <c r="P246" s="228">
        <f>O246*H246</f>
        <v>0</v>
      </c>
      <c r="Q246" s="228">
        <v>0.176</v>
      </c>
      <c r="R246" s="228">
        <f>Q246*H246</f>
        <v>126.92063999999999</v>
      </c>
      <c r="S246" s="228">
        <v>0</v>
      </c>
      <c r="T246" s="229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0" t="s">
        <v>198</v>
      </c>
      <c r="AT246" s="230" t="s">
        <v>283</v>
      </c>
      <c r="AU246" s="230" t="s">
        <v>86</v>
      </c>
      <c r="AY246" s="17" t="s">
        <v>173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7" t="s">
        <v>84</v>
      </c>
      <c r="BK246" s="231">
        <f>ROUND(I246*H246,2)</f>
        <v>0</v>
      </c>
      <c r="BL246" s="17" t="s">
        <v>180</v>
      </c>
      <c r="BM246" s="230" t="s">
        <v>389</v>
      </c>
    </row>
    <row r="247" spans="1:47" s="2" customFormat="1" ht="12">
      <c r="A247" s="38"/>
      <c r="B247" s="39"/>
      <c r="C247" s="40"/>
      <c r="D247" s="234" t="s">
        <v>226</v>
      </c>
      <c r="E247" s="40"/>
      <c r="F247" s="244" t="s">
        <v>390</v>
      </c>
      <c r="G247" s="40"/>
      <c r="H247" s="40"/>
      <c r="I247" s="245"/>
      <c r="J247" s="40"/>
      <c r="K247" s="40"/>
      <c r="L247" s="44"/>
      <c r="M247" s="246"/>
      <c r="N247" s="247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226</v>
      </c>
      <c r="AU247" s="17" t="s">
        <v>86</v>
      </c>
    </row>
    <row r="248" spans="1:51" s="13" customFormat="1" ht="12">
      <c r="A248" s="13"/>
      <c r="B248" s="232"/>
      <c r="C248" s="233"/>
      <c r="D248" s="234" t="s">
        <v>189</v>
      </c>
      <c r="E248" s="235" t="s">
        <v>1</v>
      </c>
      <c r="F248" s="236" t="s">
        <v>126</v>
      </c>
      <c r="G248" s="233"/>
      <c r="H248" s="237">
        <v>714</v>
      </c>
      <c r="I248" s="238"/>
      <c r="J248" s="233"/>
      <c r="K248" s="233"/>
      <c r="L248" s="239"/>
      <c r="M248" s="240"/>
      <c r="N248" s="241"/>
      <c r="O248" s="241"/>
      <c r="P248" s="241"/>
      <c r="Q248" s="241"/>
      <c r="R248" s="241"/>
      <c r="S248" s="241"/>
      <c r="T248" s="242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3" t="s">
        <v>189</v>
      </c>
      <c r="AU248" s="243" t="s">
        <v>86</v>
      </c>
      <c r="AV248" s="13" t="s">
        <v>86</v>
      </c>
      <c r="AW248" s="13" t="s">
        <v>32</v>
      </c>
      <c r="AX248" s="13" t="s">
        <v>84</v>
      </c>
      <c r="AY248" s="243" t="s">
        <v>173</v>
      </c>
    </row>
    <row r="249" spans="1:51" s="13" customFormat="1" ht="12">
      <c r="A249" s="13"/>
      <c r="B249" s="232"/>
      <c r="C249" s="233"/>
      <c r="D249" s="234" t="s">
        <v>189</v>
      </c>
      <c r="E249" s="233"/>
      <c r="F249" s="236" t="s">
        <v>391</v>
      </c>
      <c r="G249" s="233"/>
      <c r="H249" s="237">
        <v>721.14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189</v>
      </c>
      <c r="AU249" s="243" t="s">
        <v>86</v>
      </c>
      <c r="AV249" s="13" t="s">
        <v>86</v>
      </c>
      <c r="AW249" s="13" t="s">
        <v>4</v>
      </c>
      <c r="AX249" s="13" t="s">
        <v>84</v>
      </c>
      <c r="AY249" s="243" t="s">
        <v>173</v>
      </c>
    </row>
    <row r="250" spans="1:65" s="2" customFormat="1" ht="24.15" customHeight="1">
      <c r="A250" s="38"/>
      <c r="B250" s="39"/>
      <c r="C250" s="219" t="s">
        <v>392</v>
      </c>
      <c r="D250" s="219" t="s">
        <v>175</v>
      </c>
      <c r="E250" s="220" t="s">
        <v>393</v>
      </c>
      <c r="F250" s="221" t="s">
        <v>394</v>
      </c>
      <c r="G250" s="222" t="s">
        <v>107</v>
      </c>
      <c r="H250" s="223">
        <v>586</v>
      </c>
      <c r="I250" s="224"/>
      <c r="J250" s="225">
        <f>ROUND(I250*H250,2)</f>
        <v>0</v>
      </c>
      <c r="K250" s="221" t="s">
        <v>179</v>
      </c>
      <c r="L250" s="44"/>
      <c r="M250" s="226" t="s">
        <v>1</v>
      </c>
      <c r="N250" s="227" t="s">
        <v>41</v>
      </c>
      <c r="O250" s="91"/>
      <c r="P250" s="228">
        <f>O250*H250</f>
        <v>0</v>
      </c>
      <c r="Q250" s="228">
        <v>0.098</v>
      </c>
      <c r="R250" s="228">
        <f>Q250*H250</f>
        <v>57.428000000000004</v>
      </c>
      <c r="S250" s="228">
        <v>0</v>
      </c>
      <c r="T250" s="229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0" t="s">
        <v>180</v>
      </c>
      <c r="AT250" s="230" t="s">
        <v>175</v>
      </c>
      <c r="AU250" s="230" t="s">
        <v>86</v>
      </c>
      <c r="AY250" s="17" t="s">
        <v>173</v>
      </c>
      <c r="BE250" s="231">
        <f>IF(N250="základní",J250,0)</f>
        <v>0</v>
      </c>
      <c r="BF250" s="231">
        <f>IF(N250="snížená",J250,0)</f>
        <v>0</v>
      </c>
      <c r="BG250" s="231">
        <f>IF(N250="zákl. přenesená",J250,0)</f>
        <v>0</v>
      </c>
      <c r="BH250" s="231">
        <f>IF(N250="sníž. přenesená",J250,0)</f>
        <v>0</v>
      </c>
      <c r="BI250" s="231">
        <f>IF(N250="nulová",J250,0)</f>
        <v>0</v>
      </c>
      <c r="BJ250" s="17" t="s">
        <v>84</v>
      </c>
      <c r="BK250" s="231">
        <f>ROUND(I250*H250,2)</f>
        <v>0</v>
      </c>
      <c r="BL250" s="17" t="s">
        <v>180</v>
      </c>
      <c r="BM250" s="230" t="s">
        <v>395</v>
      </c>
    </row>
    <row r="251" spans="1:51" s="13" customFormat="1" ht="12">
      <c r="A251" s="13"/>
      <c r="B251" s="232"/>
      <c r="C251" s="233"/>
      <c r="D251" s="234" t="s">
        <v>189</v>
      </c>
      <c r="E251" s="235" t="s">
        <v>1</v>
      </c>
      <c r="F251" s="236" t="s">
        <v>129</v>
      </c>
      <c r="G251" s="233"/>
      <c r="H251" s="237">
        <v>586</v>
      </c>
      <c r="I251" s="238"/>
      <c r="J251" s="233"/>
      <c r="K251" s="233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189</v>
      </c>
      <c r="AU251" s="243" t="s">
        <v>86</v>
      </c>
      <c r="AV251" s="13" t="s">
        <v>86</v>
      </c>
      <c r="AW251" s="13" t="s">
        <v>32</v>
      </c>
      <c r="AX251" s="13" t="s">
        <v>84</v>
      </c>
      <c r="AY251" s="243" t="s">
        <v>173</v>
      </c>
    </row>
    <row r="252" spans="1:65" s="2" customFormat="1" ht="16.5" customHeight="1">
      <c r="A252" s="38"/>
      <c r="B252" s="39"/>
      <c r="C252" s="259" t="s">
        <v>396</v>
      </c>
      <c r="D252" s="259" t="s">
        <v>283</v>
      </c>
      <c r="E252" s="260" t="s">
        <v>397</v>
      </c>
      <c r="F252" s="261" t="s">
        <v>398</v>
      </c>
      <c r="G252" s="262" t="s">
        <v>107</v>
      </c>
      <c r="H252" s="263">
        <v>591.86</v>
      </c>
      <c r="I252" s="264"/>
      <c r="J252" s="265">
        <f>ROUND(I252*H252,2)</f>
        <v>0</v>
      </c>
      <c r="K252" s="261" t="s">
        <v>1</v>
      </c>
      <c r="L252" s="266"/>
      <c r="M252" s="267" t="s">
        <v>1</v>
      </c>
      <c r="N252" s="268" t="s">
        <v>41</v>
      </c>
      <c r="O252" s="91"/>
      <c r="P252" s="228">
        <f>O252*H252</f>
        <v>0</v>
      </c>
      <c r="Q252" s="228">
        <v>0.135</v>
      </c>
      <c r="R252" s="228">
        <f>Q252*H252</f>
        <v>79.90110000000001</v>
      </c>
      <c r="S252" s="228">
        <v>0</v>
      </c>
      <c r="T252" s="229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0" t="s">
        <v>198</v>
      </c>
      <c r="AT252" s="230" t="s">
        <v>283</v>
      </c>
      <c r="AU252" s="230" t="s">
        <v>86</v>
      </c>
      <c r="AY252" s="17" t="s">
        <v>173</v>
      </c>
      <c r="BE252" s="231">
        <f>IF(N252="základní",J252,0)</f>
        <v>0</v>
      </c>
      <c r="BF252" s="231">
        <f>IF(N252="snížená",J252,0)</f>
        <v>0</v>
      </c>
      <c r="BG252" s="231">
        <f>IF(N252="zákl. přenesená",J252,0)</f>
        <v>0</v>
      </c>
      <c r="BH252" s="231">
        <f>IF(N252="sníž. přenesená",J252,0)</f>
        <v>0</v>
      </c>
      <c r="BI252" s="231">
        <f>IF(N252="nulová",J252,0)</f>
        <v>0</v>
      </c>
      <c r="BJ252" s="17" t="s">
        <v>84</v>
      </c>
      <c r="BK252" s="231">
        <f>ROUND(I252*H252,2)</f>
        <v>0</v>
      </c>
      <c r="BL252" s="17" t="s">
        <v>180</v>
      </c>
      <c r="BM252" s="230" t="s">
        <v>399</v>
      </c>
    </row>
    <row r="253" spans="1:51" s="13" customFormat="1" ht="12">
      <c r="A253" s="13"/>
      <c r="B253" s="232"/>
      <c r="C253" s="233"/>
      <c r="D253" s="234" t="s">
        <v>189</v>
      </c>
      <c r="E253" s="235" t="s">
        <v>1</v>
      </c>
      <c r="F253" s="236" t="s">
        <v>129</v>
      </c>
      <c r="G253" s="233"/>
      <c r="H253" s="237">
        <v>586</v>
      </c>
      <c r="I253" s="238"/>
      <c r="J253" s="233"/>
      <c r="K253" s="233"/>
      <c r="L253" s="239"/>
      <c r="M253" s="240"/>
      <c r="N253" s="241"/>
      <c r="O253" s="241"/>
      <c r="P253" s="241"/>
      <c r="Q253" s="241"/>
      <c r="R253" s="241"/>
      <c r="S253" s="241"/>
      <c r="T253" s="242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3" t="s">
        <v>189</v>
      </c>
      <c r="AU253" s="243" t="s">
        <v>86</v>
      </c>
      <c r="AV253" s="13" t="s">
        <v>86</v>
      </c>
      <c r="AW253" s="13" t="s">
        <v>32</v>
      </c>
      <c r="AX253" s="13" t="s">
        <v>84</v>
      </c>
      <c r="AY253" s="243" t="s">
        <v>173</v>
      </c>
    </row>
    <row r="254" spans="1:51" s="13" customFormat="1" ht="12">
      <c r="A254" s="13"/>
      <c r="B254" s="232"/>
      <c r="C254" s="233"/>
      <c r="D254" s="234" t="s">
        <v>189</v>
      </c>
      <c r="E254" s="233"/>
      <c r="F254" s="236" t="s">
        <v>400</v>
      </c>
      <c r="G254" s="233"/>
      <c r="H254" s="237">
        <v>591.86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189</v>
      </c>
      <c r="AU254" s="243" t="s">
        <v>86</v>
      </c>
      <c r="AV254" s="13" t="s">
        <v>86</v>
      </c>
      <c r="AW254" s="13" t="s">
        <v>4</v>
      </c>
      <c r="AX254" s="13" t="s">
        <v>84</v>
      </c>
      <c r="AY254" s="243" t="s">
        <v>173</v>
      </c>
    </row>
    <row r="255" spans="1:63" s="12" customFormat="1" ht="22.8" customHeight="1">
      <c r="A255" s="12"/>
      <c r="B255" s="203"/>
      <c r="C255" s="204"/>
      <c r="D255" s="205" t="s">
        <v>75</v>
      </c>
      <c r="E255" s="217" t="s">
        <v>198</v>
      </c>
      <c r="F255" s="217" t="s">
        <v>401</v>
      </c>
      <c r="G255" s="204"/>
      <c r="H255" s="204"/>
      <c r="I255" s="207"/>
      <c r="J255" s="218">
        <f>BK255</f>
        <v>0</v>
      </c>
      <c r="K255" s="204"/>
      <c r="L255" s="209"/>
      <c r="M255" s="210"/>
      <c r="N255" s="211"/>
      <c r="O255" s="211"/>
      <c r="P255" s="212">
        <f>SUM(P256:P257)</f>
        <v>0</v>
      </c>
      <c r="Q255" s="211"/>
      <c r="R255" s="212">
        <f>SUM(R256:R257)</f>
        <v>0.4208</v>
      </c>
      <c r="S255" s="211"/>
      <c r="T255" s="213">
        <f>SUM(T256:T257)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14" t="s">
        <v>84</v>
      </c>
      <c r="AT255" s="215" t="s">
        <v>75</v>
      </c>
      <c r="AU255" s="215" t="s">
        <v>84</v>
      </c>
      <c r="AY255" s="214" t="s">
        <v>173</v>
      </c>
      <c r="BK255" s="216">
        <f>SUM(BK256:BK257)</f>
        <v>0</v>
      </c>
    </row>
    <row r="256" spans="1:65" s="2" customFormat="1" ht="24.15" customHeight="1">
      <c r="A256" s="38"/>
      <c r="B256" s="39"/>
      <c r="C256" s="219" t="s">
        <v>402</v>
      </c>
      <c r="D256" s="219" t="s">
        <v>175</v>
      </c>
      <c r="E256" s="220" t="s">
        <v>403</v>
      </c>
      <c r="F256" s="221" t="s">
        <v>404</v>
      </c>
      <c r="G256" s="222" t="s">
        <v>178</v>
      </c>
      <c r="H256" s="223">
        <v>1</v>
      </c>
      <c r="I256" s="224"/>
      <c r="J256" s="225">
        <f>ROUND(I256*H256,2)</f>
        <v>0</v>
      </c>
      <c r="K256" s="221" t="s">
        <v>179</v>
      </c>
      <c r="L256" s="44"/>
      <c r="M256" s="226" t="s">
        <v>1</v>
      </c>
      <c r="N256" s="227" t="s">
        <v>41</v>
      </c>
      <c r="O256" s="91"/>
      <c r="P256" s="228">
        <f>O256*H256</f>
        <v>0</v>
      </c>
      <c r="Q256" s="228">
        <v>0.4208</v>
      </c>
      <c r="R256" s="228">
        <f>Q256*H256</f>
        <v>0.4208</v>
      </c>
      <c r="S256" s="228">
        <v>0</v>
      </c>
      <c r="T256" s="229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0" t="s">
        <v>180</v>
      </c>
      <c r="AT256" s="230" t="s">
        <v>175</v>
      </c>
      <c r="AU256" s="230" t="s">
        <v>86</v>
      </c>
      <c r="AY256" s="17" t="s">
        <v>173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17" t="s">
        <v>84</v>
      </c>
      <c r="BK256" s="231">
        <f>ROUND(I256*H256,2)</f>
        <v>0</v>
      </c>
      <c r="BL256" s="17" t="s">
        <v>180</v>
      </c>
      <c r="BM256" s="230" t="s">
        <v>405</v>
      </c>
    </row>
    <row r="257" spans="1:51" s="13" customFormat="1" ht="12">
      <c r="A257" s="13"/>
      <c r="B257" s="232"/>
      <c r="C257" s="233"/>
      <c r="D257" s="234" t="s">
        <v>189</v>
      </c>
      <c r="E257" s="235" t="s">
        <v>1</v>
      </c>
      <c r="F257" s="236" t="s">
        <v>84</v>
      </c>
      <c r="G257" s="233"/>
      <c r="H257" s="237">
        <v>1</v>
      </c>
      <c r="I257" s="238"/>
      <c r="J257" s="233"/>
      <c r="K257" s="233"/>
      <c r="L257" s="239"/>
      <c r="M257" s="240"/>
      <c r="N257" s="241"/>
      <c r="O257" s="241"/>
      <c r="P257" s="241"/>
      <c r="Q257" s="241"/>
      <c r="R257" s="241"/>
      <c r="S257" s="241"/>
      <c r="T257" s="24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3" t="s">
        <v>189</v>
      </c>
      <c r="AU257" s="243" t="s">
        <v>86</v>
      </c>
      <c r="AV257" s="13" t="s">
        <v>86</v>
      </c>
      <c r="AW257" s="13" t="s">
        <v>32</v>
      </c>
      <c r="AX257" s="13" t="s">
        <v>84</v>
      </c>
      <c r="AY257" s="243" t="s">
        <v>173</v>
      </c>
    </row>
    <row r="258" spans="1:63" s="12" customFormat="1" ht="22.8" customHeight="1">
      <c r="A258" s="12"/>
      <c r="B258" s="203"/>
      <c r="C258" s="204"/>
      <c r="D258" s="205" t="s">
        <v>75</v>
      </c>
      <c r="E258" s="217" t="s">
        <v>202</v>
      </c>
      <c r="F258" s="217" t="s">
        <v>406</v>
      </c>
      <c r="G258" s="204"/>
      <c r="H258" s="204"/>
      <c r="I258" s="207"/>
      <c r="J258" s="218">
        <f>BK258</f>
        <v>0</v>
      </c>
      <c r="K258" s="204"/>
      <c r="L258" s="209"/>
      <c r="M258" s="210"/>
      <c r="N258" s="211"/>
      <c r="O258" s="211"/>
      <c r="P258" s="212">
        <f>SUM(P259:P289)</f>
        <v>0</v>
      </c>
      <c r="Q258" s="211"/>
      <c r="R258" s="212">
        <f>SUM(R259:R289)</f>
        <v>130.81802819999996</v>
      </c>
      <c r="S258" s="211"/>
      <c r="T258" s="213">
        <f>SUM(T259:T289)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14" t="s">
        <v>84</v>
      </c>
      <c r="AT258" s="215" t="s">
        <v>75</v>
      </c>
      <c r="AU258" s="215" t="s">
        <v>84</v>
      </c>
      <c r="AY258" s="214" t="s">
        <v>173</v>
      </c>
      <c r="BK258" s="216">
        <f>SUM(BK259:BK289)</f>
        <v>0</v>
      </c>
    </row>
    <row r="259" spans="1:65" s="2" customFormat="1" ht="24.15" customHeight="1">
      <c r="A259" s="38"/>
      <c r="B259" s="39"/>
      <c r="C259" s="219" t="s">
        <v>407</v>
      </c>
      <c r="D259" s="219" t="s">
        <v>175</v>
      </c>
      <c r="E259" s="220" t="s">
        <v>408</v>
      </c>
      <c r="F259" s="221" t="s">
        <v>409</v>
      </c>
      <c r="G259" s="222" t="s">
        <v>178</v>
      </c>
      <c r="H259" s="223">
        <v>1</v>
      </c>
      <c r="I259" s="224"/>
      <c r="J259" s="225">
        <f>ROUND(I259*H259,2)</f>
        <v>0</v>
      </c>
      <c r="K259" s="221" t="s">
        <v>179</v>
      </c>
      <c r="L259" s="44"/>
      <c r="M259" s="226" t="s">
        <v>1</v>
      </c>
      <c r="N259" s="227" t="s">
        <v>41</v>
      </c>
      <c r="O259" s="91"/>
      <c r="P259" s="228">
        <f>O259*H259</f>
        <v>0</v>
      </c>
      <c r="Q259" s="228">
        <v>0.0007</v>
      </c>
      <c r="R259" s="228">
        <f>Q259*H259</f>
        <v>0.0007</v>
      </c>
      <c r="S259" s="228">
        <v>0</v>
      </c>
      <c r="T259" s="229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0" t="s">
        <v>180</v>
      </c>
      <c r="AT259" s="230" t="s">
        <v>175</v>
      </c>
      <c r="AU259" s="230" t="s">
        <v>86</v>
      </c>
      <c r="AY259" s="17" t="s">
        <v>173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7" t="s">
        <v>84</v>
      </c>
      <c r="BK259" s="231">
        <f>ROUND(I259*H259,2)</f>
        <v>0</v>
      </c>
      <c r="BL259" s="17" t="s">
        <v>180</v>
      </c>
      <c r="BM259" s="230" t="s">
        <v>410</v>
      </c>
    </row>
    <row r="260" spans="1:65" s="2" customFormat="1" ht="24.15" customHeight="1">
      <c r="A260" s="38"/>
      <c r="B260" s="39"/>
      <c r="C260" s="259" t="s">
        <v>411</v>
      </c>
      <c r="D260" s="259" t="s">
        <v>283</v>
      </c>
      <c r="E260" s="260" t="s">
        <v>412</v>
      </c>
      <c r="F260" s="261" t="s">
        <v>413</v>
      </c>
      <c r="G260" s="262" t="s">
        <v>178</v>
      </c>
      <c r="H260" s="263">
        <v>1</v>
      </c>
      <c r="I260" s="264"/>
      <c r="J260" s="265">
        <f>ROUND(I260*H260,2)</f>
        <v>0</v>
      </c>
      <c r="K260" s="261" t="s">
        <v>179</v>
      </c>
      <c r="L260" s="266"/>
      <c r="M260" s="267" t="s">
        <v>1</v>
      </c>
      <c r="N260" s="268" t="s">
        <v>41</v>
      </c>
      <c r="O260" s="91"/>
      <c r="P260" s="228">
        <f>O260*H260</f>
        <v>0</v>
      </c>
      <c r="Q260" s="228">
        <v>0.0035</v>
      </c>
      <c r="R260" s="228">
        <f>Q260*H260</f>
        <v>0.0035</v>
      </c>
      <c r="S260" s="228">
        <v>0</v>
      </c>
      <c r="T260" s="229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0" t="s">
        <v>198</v>
      </c>
      <c r="AT260" s="230" t="s">
        <v>283</v>
      </c>
      <c r="AU260" s="230" t="s">
        <v>86</v>
      </c>
      <c r="AY260" s="17" t="s">
        <v>173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7" t="s">
        <v>84</v>
      </c>
      <c r="BK260" s="231">
        <f>ROUND(I260*H260,2)</f>
        <v>0</v>
      </c>
      <c r="BL260" s="17" t="s">
        <v>180</v>
      </c>
      <c r="BM260" s="230" t="s">
        <v>414</v>
      </c>
    </row>
    <row r="261" spans="1:65" s="2" customFormat="1" ht="24.15" customHeight="1">
      <c r="A261" s="38"/>
      <c r="B261" s="39"/>
      <c r="C261" s="219" t="s">
        <v>415</v>
      </c>
      <c r="D261" s="219" t="s">
        <v>175</v>
      </c>
      <c r="E261" s="220" t="s">
        <v>416</v>
      </c>
      <c r="F261" s="221" t="s">
        <v>417</v>
      </c>
      <c r="G261" s="222" t="s">
        <v>178</v>
      </c>
      <c r="H261" s="223">
        <v>1</v>
      </c>
      <c r="I261" s="224"/>
      <c r="J261" s="225">
        <f>ROUND(I261*H261,2)</f>
        <v>0</v>
      </c>
      <c r="K261" s="221" t="s">
        <v>179</v>
      </c>
      <c r="L261" s="44"/>
      <c r="M261" s="226" t="s">
        <v>1</v>
      </c>
      <c r="N261" s="227" t="s">
        <v>41</v>
      </c>
      <c r="O261" s="91"/>
      <c r="P261" s="228">
        <f>O261*H261</f>
        <v>0</v>
      </c>
      <c r="Q261" s="228">
        <v>0.10941</v>
      </c>
      <c r="R261" s="228">
        <f>Q261*H261</f>
        <v>0.10941</v>
      </c>
      <c r="S261" s="228">
        <v>0</v>
      </c>
      <c r="T261" s="229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0" t="s">
        <v>180</v>
      </c>
      <c r="AT261" s="230" t="s">
        <v>175</v>
      </c>
      <c r="AU261" s="230" t="s">
        <v>86</v>
      </c>
      <c r="AY261" s="17" t="s">
        <v>173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7" t="s">
        <v>84</v>
      </c>
      <c r="BK261" s="231">
        <f>ROUND(I261*H261,2)</f>
        <v>0</v>
      </c>
      <c r="BL261" s="17" t="s">
        <v>180</v>
      </c>
      <c r="BM261" s="230" t="s">
        <v>418</v>
      </c>
    </row>
    <row r="262" spans="1:65" s="2" customFormat="1" ht="21.75" customHeight="1">
      <c r="A262" s="38"/>
      <c r="B262" s="39"/>
      <c r="C262" s="259" t="s">
        <v>419</v>
      </c>
      <c r="D262" s="259" t="s">
        <v>283</v>
      </c>
      <c r="E262" s="260" t="s">
        <v>420</v>
      </c>
      <c r="F262" s="261" t="s">
        <v>421</v>
      </c>
      <c r="G262" s="262" t="s">
        <v>178</v>
      </c>
      <c r="H262" s="263">
        <v>1</v>
      </c>
      <c r="I262" s="264"/>
      <c r="J262" s="265">
        <f>ROUND(I262*H262,2)</f>
        <v>0</v>
      </c>
      <c r="K262" s="261" t="s">
        <v>179</v>
      </c>
      <c r="L262" s="266"/>
      <c r="M262" s="267" t="s">
        <v>1</v>
      </c>
      <c r="N262" s="268" t="s">
        <v>41</v>
      </c>
      <c r="O262" s="91"/>
      <c r="P262" s="228">
        <f>O262*H262</f>
        <v>0</v>
      </c>
      <c r="Q262" s="228">
        <v>0.0065</v>
      </c>
      <c r="R262" s="228">
        <f>Q262*H262</f>
        <v>0.0065</v>
      </c>
      <c r="S262" s="228">
        <v>0</v>
      </c>
      <c r="T262" s="229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0" t="s">
        <v>198</v>
      </c>
      <c r="AT262" s="230" t="s">
        <v>283</v>
      </c>
      <c r="AU262" s="230" t="s">
        <v>86</v>
      </c>
      <c r="AY262" s="17" t="s">
        <v>173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17" t="s">
        <v>84</v>
      </c>
      <c r="BK262" s="231">
        <f>ROUND(I262*H262,2)</f>
        <v>0</v>
      </c>
      <c r="BL262" s="17" t="s">
        <v>180</v>
      </c>
      <c r="BM262" s="230" t="s">
        <v>422</v>
      </c>
    </row>
    <row r="263" spans="1:65" s="2" customFormat="1" ht="16.5" customHeight="1">
      <c r="A263" s="38"/>
      <c r="B263" s="39"/>
      <c r="C263" s="259" t="s">
        <v>423</v>
      </c>
      <c r="D263" s="259" t="s">
        <v>283</v>
      </c>
      <c r="E263" s="260" t="s">
        <v>424</v>
      </c>
      <c r="F263" s="261" t="s">
        <v>425</v>
      </c>
      <c r="G263" s="262" t="s">
        <v>178</v>
      </c>
      <c r="H263" s="263">
        <v>1</v>
      </c>
      <c r="I263" s="264"/>
      <c r="J263" s="265">
        <f>ROUND(I263*H263,2)</f>
        <v>0</v>
      </c>
      <c r="K263" s="261" t="s">
        <v>179</v>
      </c>
      <c r="L263" s="266"/>
      <c r="M263" s="267" t="s">
        <v>1</v>
      </c>
      <c r="N263" s="268" t="s">
        <v>41</v>
      </c>
      <c r="O263" s="91"/>
      <c r="P263" s="228">
        <f>O263*H263</f>
        <v>0</v>
      </c>
      <c r="Q263" s="228">
        <v>0.00015</v>
      </c>
      <c r="R263" s="228">
        <f>Q263*H263</f>
        <v>0.00015</v>
      </c>
      <c r="S263" s="228">
        <v>0</v>
      </c>
      <c r="T263" s="229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0" t="s">
        <v>198</v>
      </c>
      <c r="AT263" s="230" t="s">
        <v>283</v>
      </c>
      <c r="AU263" s="230" t="s">
        <v>86</v>
      </c>
      <c r="AY263" s="17" t="s">
        <v>173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7" t="s">
        <v>84</v>
      </c>
      <c r="BK263" s="231">
        <f>ROUND(I263*H263,2)</f>
        <v>0</v>
      </c>
      <c r="BL263" s="17" t="s">
        <v>180</v>
      </c>
      <c r="BM263" s="230" t="s">
        <v>426</v>
      </c>
    </row>
    <row r="264" spans="1:65" s="2" customFormat="1" ht="16.5" customHeight="1">
      <c r="A264" s="38"/>
      <c r="B264" s="39"/>
      <c r="C264" s="259" t="s">
        <v>427</v>
      </c>
      <c r="D264" s="259" t="s">
        <v>283</v>
      </c>
      <c r="E264" s="260" t="s">
        <v>428</v>
      </c>
      <c r="F264" s="261" t="s">
        <v>429</v>
      </c>
      <c r="G264" s="262" t="s">
        <v>178</v>
      </c>
      <c r="H264" s="263">
        <v>2</v>
      </c>
      <c r="I264" s="264"/>
      <c r="J264" s="265">
        <f>ROUND(I264*H264,2)</f>
        <v>0</v>
      </c>
      <c r="K264" s="261" t="s">
        <v>179</v>
      </c>
      <c r="L264" s="266"/>
      <c r="M264" s="267" t="s">
        <v>1</v>
      </c>
      <c r="N264" s="268" t="s">
        <v>41</v>
      </c>
      <c r="O264" s="91"/>
      <c r="P264" s="228">
        <f>O264*H264</f>
        <v>0</v>
      </c>
      <c r="Q264" s="228">
        <v>0.0004</v>
      </c>
      <c r="R264" s="228">
        <f>Q264*H264</f>
        <v>0.0008</v>
      </c>
      <c r="S264" s="228">
        <v>0</v>
      </c>
      <c r="T264" s="229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0" t="s">
        <v>198</v>
      </c>
      <c r="AT264" s="230" t="s">
        <v>283</v>
      </c>
      <c r="AU264" s="230" t="s">
        <v>86</v>
      </c>
      <c r="AY264" s="17" t="s">
        <v>173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7" t="s">
        <v>84</v>
      </c>
      <c r="BK264" s="231">
        <f>ROUND(I264*H264,2)</f>
        <v>0</v>
      </c>
      <c r="BL264" s="17" t="s">
        <v>180</v>
      </c>
      <c r="BM264" s="230" t="s">
        <v>430</v>
      </c>
    </row>
    <row r="265" spans="1:65" s="2" customFormat="1" ht="24.15" customHeight="1">
      <c r="A265" s="38"/>
      <c r="B265" s="39"/>
      <c r="C265" s="219" t="s">
        <v>431</v>
      </c>
      <c r="D265" s="219" t="s">
        <v>175</v>
      </c>
      <c r="E265" s="220" t="s">
        <v>432</v>
      </c>
      <c r="F265" s="221" t="s">
        <v>433</v>
      </c>
      <c r="G265" s="222" t="s">
        <v>216</v>
      </c>
      <c r="H265" s="223">
        <v>214</v>
      </c>
      <c r="I265" s="224"/>
      <c r="J265" s="225">
        <f>ROUND(I265*H265,2)</f>
        <v>0</v>
      </c>
      <c r="K265" s="221" t="s">
        <v>179</v>
      </c>
      <c r="L265" s="44"/>
      <c r="M265" s="226" t="s">
        <v>1</v>
      </c>
      <c r="N265" s="227" t="s">
        <v>41</v>
      </c>
      <c r="O265" s="91"/>
      <c r="P265" s="228">
        <f>O265*H265</f>
        <v>0</v>
      </c>
      <c r="Q265" s="228">
        <v>0.0002</v>
      </c>
      <c r="R265" s="228">
        <f>Q265*H265</f>
        <v>0.042800000000000005</v>
      </c>
      <c r="S265" s="228">
        <v>0</v>
      </c>
      <c r="T265" s="229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0" t="s">
        <v>180</v>
      </c>
      <c r="AT265" s="230" t="s">
        <v>175</v>
      </c>
      <c r="AU265" s="230" t="s">
        <v>86</v>
      </c>
      <c r="AY265" s="17" t="s">
        <v>173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7" t="s">
        <v>84</v>
      </c>
      <c r="BK265" s="231">
        <f>ROUND(I265*H265,2)</f>
        <v>0</v>
      </c>
      <c r="BL265" s="17" t="s">
        <v>180</v>
      </c>
      <c r="BM265" s="230" t="s">
        <v>434</v>
      </c>
    </row>
    <row r="266" spans="1:65" s="2" customFormat="1" ht="24.15" customHeight="1">
      <c r="A266" s="38"/>
      <c r="B266" s="39"/>
      <c r="C266" s="219" t="s">
        <v>435</v>
      </c>
      <c r="D266" s="219" t="s">
        <v>175</v>
      </c>
      <c r="E266" s="220" t="s">
        <v>436</v>
      </c>
      <c r="F266" s="221" t="s">
        <v>437</v>
      </c>
      <c r="G266" s="222" t="s">
        <v>216</v>
      </c>
      <c r="H266" s="223">
        <v>13</v>
      </c>
      <c r="I266" s="224"/>
      <c r="J266" s="225">
        <f>ROUND(I266*H266,2)</f>
        <v>0</v>
      </c>
      <c r="K266" s="221" t="s">
        <v>179</v>
      </c>
      <c r="L266" s="44"/>
      <c r="M266" s="226" t="s">
        <v>1</v>
      </c>
      <c r="N266" s="227" t="s">
        <v>41</v>
      </c>
      <c r="O266" s="91"/>
      <c r="P266" s="228">
        <f>O266*H266</f>
        <v>0</v>
      </c>
      <c r="Q266" s="228">
        <v>0.0004</v>
      </c>
      <c r="R266" s="228">
        <f>Q266*H266</f>
        <v>0.005200000000000001</v>
      </c>
      <c r="S266" s="228">
        <v>0</v>
      </c>
      <c r="T266" s="229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0" t="s">
        <v>180</v>
      </c>
      <c r="AT266" s="230" t="s">
        <v>175</v>
      </c>
      <c r="AU266" s="230" t="s">
        <v>86</v>
      </c>
      <c r="AY266" s="17" t="s">
        <v>173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7" t="s">
        <v>84</v>
      </c>
      <c r="BK266" s="231">
        <f>ROUND(I266*H266,2)</f>
        <v>0</v>
      </c>
      <c r="BL266" s="17" t="s">
        <v>180</v>
      </c>
      <c r="BM266" s="230" t="s">
        <v>438</v>
      </c>
    </row>
    <row r="267" spans="1:65" s="2" customFormat="1" ht="16.5" customHeight="1">
      <c r="A267" s="38"/>
      <c r="B267" s="39"/>
      <c r="C267" s="219" t="s">
        <v>439</v>
      </c>
      <c r="D267" s="219" t="s">
        <v>175</v>
      </c>
      <c r="E267" s="220" t="s">
        <v>440</v>
      </c>
      <c r="F267" s="221" t="s">
        <v>441</v>
      </c>
      <c r="G267" s="222" t="s">
        <v>216</v>
      </c>
      <c r="H267" s="223">
        <v>227</v>
      </c>
      <c r="I267" s="224"/>
      <c r="J267" s="225">
        <f>ROUND(I267*H267,2)</f>
        <v>0</v>
      </c>
      <c r="K267" s="221" t="s">
        <v>179</v>
      </c>
      <c r="L267" s="44"/>
      <c r="M267" s="226" t="s">
        <v>1</v>
      </c>
      <c r="N267" s="227" t="s">
        <v>41</v>
      </c>
      <c r="O267" s="91"/>
      <c r="P267" s="228">
        <f>O267*H267</f>
        <v>0</v>
      </c>
      <c r="Q267" s="228">
        <v>0</v>
      </c>
      <c r="R267" s="228">
        <f>Q267*H267</f>
        <v>0</v>
      </c>
      <c r="S267" s="228">
        <v>0</v>
      </c>
      <c r="T267" s="229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0" t="s">
        <v>180</v>
      </c>
      <c r="AT267" s="230" t="s">
        <v>175</v>
      </c>
      <c r="AU267" s="230" t="s">
        <v>86</v>
      </c>
      <c r="AY267" s="17" t="s">
        <v>173</v>
      </c>
      <c r="BE267" s="231">
        <f>IF(N267="základní",J267,0)</f>
        <v>0</v>
      </c>
      <c r="BF267" s="231">
        <f>IF(N267="snížená",J267,0)</f>
        <v>0</v>
      </c>
      <c r="BG267" s="231">
        <f>IF(N267="zákl. přenesená",J267,0)</f>
        <v>0</v>
      </c>
      <c r="BH267" s="231">
        <f>IF(N267="sníž. přenesená",J267,0)</f>
        <v>0</v>
      </c>
      <c r="BI267" s="231">
        <f>IF(N267="nulová",J267,0)</f>
        <v>0</v>
      </c>
      <c r="BJ267" s="17" t="s">
        <v>84</v>
      </c>
      <c r="BK267" s="231">
        <f>ROUND(I267*H267,2)</f>
        <v>0</v>
      </c>
      <c r="BL267" s="17" t="s">
        <v>180</v>
      </c>
      <c r="BM267" s="230" t="s">
        <v>442</v>
      </c>
    </row>
    <row r="268" spans="1:65" s="2" customFormat="1" ht="33" customHeight="1">
      <c r="A268" s="38"/>
      <c r="B268" s="39"/>
      <c r="C268" s="219" t="s">
        <v>443</v>
      </c>
      <c r="D268" s="219" t="s">
        <v>175</v>
      </c>
      <c r="E268" s="220" t="s">
        <v>444</v>
      </c>
      <c r="F268" s="221" t="s">
        <v>445</v>
      </c>
      <c r="G268" s="222" t="s">
        <v>216</v>
      </c>
      <c r="H268" s="223">
        <v>313</v>
      </c>
      <c r="I268" s="224"/>
      <c r="J268" s="225">
        <f>ROUND(I268*H268,2)</f>
        <v>0</v>
      </c>
      <c r="K268" s="221" t="s">
        <v>179</v>
      </c>
      <c r="L268" s="44"/>
      <c r="M268" s="226" t="s">
        <v>1</v>
      </c>
      <c r="N268" s="227" t="s">
        <v>41</v>
      </c>
      <c r="O268" s="91"/>
      <c r="P268" s="228">
        <f>O268*H268</f>
        <v>0</v>
      </c>
      <c r="Q268" s="228">
        <v>0.1554</v>
      </c>
      <c r="R268" s="228">
        <f>Q268*H268</f>
        <v>48.6402</v>
      </c>
      <c r="S268" s="228">
        <v>0</v>
      </c>
      <c r="T268" s="229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0" t="s">
        <v>180</v>
      </c>
      <c r="AT268" s="230" t="s">
        <v>175</v>
      </c>
      <c r="AU268" s="230" t="s">
        <v>86</v>
      </c>
      <c r="AY268" s="17" t="s">
        <v>173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7" t="s">
        <v>84</v>
      </c>
      <c r="BK268" s="231">
        <f>ROUND(I268*H268,2)</f>
        <v>0</v>
      </c>
      <c r="BL268" s="17" t="s">
        <v>180</v>
      </c>
      <c r="BM268" s="230" t="s">
        <v>446</v>
      </c>
    </row>
    <row r="269" spans="1:51" s="13" customFormat="1" ht="12">
      <c r="A269" s="13"/>
      <c r="B269" s="232"/>
      <c r="C269" s="233"/>
      <c r="D269" s="234" t="s">
        <v>189</v>
      </c>
      <c r="E269" s="235" t="s">
        <v>1</v>
      </c>
      <c r="F269" s="236" t="s">
        <v>447</v>
      </c>
      <c r="G269" s="233"/>
      <c r="H269" s="237">
        <v>313</v>
      </c>
      <c r="I269" s="238"/>
      <c r="J269" s="233"/>
      <c r="K269" s="233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189</v>
      </c>
      <c r="AU269" s="243" t="s">
        <v>86</v>
      </c>
      <c r="AV269" s="13" t="s">
        <v>86</v>
      </c>
      <c r="AW269" s="13" t="s">
        <v>32</v>
      </c>
      <c r="AX269" s="13" t="s">
        <v>84</v>
      </c>
      <c r="AY269" s="243" t="s">
        <v>173</v>
      </c>
    </row>
    <row r="270" spans="1:65" s="2" customFormat="1" ht="16.5" customHeight="1">
      <c r="A270" s="38"/>
      <c r="B270" s="39"/>
      <c r="C270" s="259" t="s">
        <v>448</v>
      </c>
      <c r="D270" s="259" t="s">
        <v>283</v>
      </c>
      <c r="E270" s="260" t="s">
        <v>449</v>
      </c>
      <c r="F270" s="261" t="s">
        <v>450</v>
      </c>
      <c r="G270" s="262" t="s">
        <v>216</v>
      </c>
      <c r="H270" s="263">
        <v>269</v>
      </c>
      <c r="I270" s="264"/>
      <c r="J270" s="265">
        <f>ROUND(I270*H270,2)</f>
        <v>0</v>
      </c>
      <c r="K270" s="261" t="s">
        <v>179</v>
      </c>
      <c r="L270" s="266"/>
      <c r="M270" s="267" t="s">
        <v>1</v>
      </c>
      <c r="N270" s="268" t="s">
        <v>41</v>
      </c>
      <c r="O270" s="91"/>
      <c r="P270" s="228">
        <f>O270*H270</f>
        <v>0</v>
      </c>
      <c r="Q270" s="228">
        <v>0.085</v>
      </c>
      <c r="R270" s="228">
        <f>Q270*H270</f>
        <v>22.865000000000002</v>
      </c>
      <c r="S270" s="228">
        <v>0</v>
      </c>
      <c r="T270" s="229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0" t="s">
        <v>198</v>
      </c>
      <c r="AT270" s="230" t="s">
        <v>283</v>
      </c>
      <c r="AU270" s="230" t="s">
        <v>86</v>
      </c>
      <c r="AY270" s="17" t="s">
        <v>173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7" t="s">
        <v>84</v>
      </c>
      <c r="BK270" s="231">
        <f>ROUND(I270*H270,2)</f>
        <v>0</v>
      </c>
      <c r="BL270" s="17" t="s">
        <v>180</v>
      </c>
      <c r="BM270" s="230" t="s">
        <v>451</v>
      </c>
    </row>
    <row r="271" spans="1:47" s="2" customFormat="1" ht="12">
      <c r="A271" s="38"/>
      <c r="B271" s="39"/>
      <c r="C271" s="40"/>
      <c r="D271" s="234" t="s">
        <v>226</v>
      </c>
      <c r="E271" s="40"/>
      <c r="F271" s="244" t="s">
        <v>452</v>
      </c>
      <c r="G271" s="40"/>
      <c r="H271" s="40"/>
      <c r="I271" s="245"/>
      <c r="J271" s="40"/>
      <c r="K271" s="40"/>
      <c r="L271" s="44"/>
      <c r="M271" s="246"/>
      <c r="N271" s="247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226</v>
      </c>
      <c r="AU271" s="17" t="s">
        <v>86</v>
      </c>
    </row>
    <row r="272" spans="1:51" s="13" customFormat="1" ht="12">
      <c r="A272" s="13"/>
      <c r="B272" s="232"/>
      <c r="C272" s="233"/>
      <c r="D272" s="234" t="s">
        <v>189</v>
      </c>
      <c r="E272" s="235" t="s">
        <v>1</v>
      </c>
      <c r="F272" s="236" t="s">
        <v>453</v>
      </c>
      <c r="G272" s="233"/>
      <c r="H272" s="237">
        <v>269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189</v>
      </c>
      <c r="AU272" s="243" t="s">
        <v>86</v>
      </c>
      <c r="AV272" s="13" t="s">
        <v>86</v>
      </c>
      <c r="AW272" s="13" t="s">
        <v>32</v>
      </c>
      <c r="AX272" s="13" t="s">
        <v>84</v>
      </c>
      <c r="AY272" s="243" t="s">
        <v>173</v>
      </c>
    </row>
    <row r="273" spans="1:65" s="2" customFormat="1" ht="24.15" customHeight="1">
      <c r="A273" s="38"/>
      <c r="B273" s="39"/>
      <c r="C273" s="259" t="s">
        <v>454</v>
      </c>
      <c r="D273" s="259" t="s">
        <v>283</v>
      </c>
      <c r="E273" s="260" t="s">
        <v>455</v>
      </c>
      <c r="F273" s="261" t="s">
        <v>456</v>
      </c>
      <c r="G273" s="262" t="s">
        <v>216</v>
      </c>
      <c r="H273" s="263">
        <v>30</v>
      </c>
      <c r="I273" s="264"/>
      <c r="J273" s="265">
        <f>ROUND(I273*H273,2)</f>
        <v>0</v>
      </c>
      <c r="K273" s="261" t="s">
        <v>179</v>
      </c>
      <c r="L273" s="266"/>
      <c r="M273" s="267" t="s">
        <v>1</v>
      </c>
      <c r="N273" s="268" t="s">
        <v>41</v>
      </c>
      <c r="O273" s="91"/>
      <c r="P273" s="228">
        <f>O273*H273</f>
        <v>0</v>
      </c>
      <c r="Q273" s="228">
        <v>0.0483</v>
      </c>
      <c r="R273" s="228">
        <f>Q273*H273</f>
        <v>1.449</v>
      </c>
      <c r="S273" s="228">
        <v>0</v>
      </c>
      <c r="T273" s="229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0" t="s">
        <v>198</v>
      </c>
      <c r="AT273" s="230" t="s">
        <v>283</v>
      </c>
      <c r="AU273" s="230" t="s">
        <v>86</v>
      </c>
      <c r="AY273" s="17" t="s">
        <v>173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7" t="s">
        <v>84</v>
      </c>
      <c r="BK273" s="231">
        <f>ROUND(I273*H273,2)</f>
        <v>0</v>
      </c>
      <c r="BL273" s="17" t="s">
        <v>180</v>
      </c>
      <c r="BM273" s="230" t="s">
        <v>457</v>
      </c>
    </row>
    <row r="274" spans="1:51" s="13" customFormat="1" ht="12">
      <c r="A274" s="13"/>
      <c r="B274" s="232"/>
      <c r="C274" s="233"/>
      <c r="D274" s="234" t="s">
        <v>189</v>
      </c>
      <c r="E274" s="235" t="s">
        <v>1</v>
      </c>
      <c r="F274" s="236" t="s">
        <v>308</v>
      </c>
      <c r="G274" s="233"/>
      <c r="H274" s="237">
        <v>30</v>
      </c>
      <c r="I274" s="238"/>
      <c r="J274" s="233"/>
      <c r="K274" s="233"/>
      <c r="L274" s="239"/>
      <c r="M274" s="240"/>
      <c r="N274" s="241"/>
      <c r="O274" s="241"/>
      <c r="P274" s="241"/>
      <c r="Q274" s="241"/>
      <c r="R274" s="241"/>
      <c r="S274" s="241"/>
      <c r="T274" s="24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3" t="s">
        <v>189</v>
      </c>
      <c r="AU274" s="243" t="s">
        <v>86</v>
      </c>
      <c r="AV274" s="13" t="s">
        <v>86</v>
      </c>
      <c r="AW274" s="13" t="s">
        <v>32</v>
      </c>
      <c r="AX274" s="13" t="s">
        <v>84</v>
      </c>
      <c r="AY274" s="243" t="s">
        <v>173</v>
      </c>
    </row>
    <row r="275" spans="1:65" s="2" customFormat="1" ht="24.15" customHeight="1">
      <c r="A275" s="38"/>
      <c r="B275" s="39"/>
      <c r="C275" s="259" t="s">
        <v>458</v>
      </c>
      <c r="D275" s="259" t="s">
        <v>283</v>
      </c>
      <c r="E275" s="260" t="s">
        <v>459</v>
      </c>
      <c r="F275" s="261" t="s">
        <v>460</v>
      </c>
      <c r="G275" s="262" t="s">
        <v>216</v>
      </c>
      <c r="H275" s="263">
        <v>14</v>
      </c>
      <c r="I275" s="264"/>
      <c r="J275" s="265">
        <f>ROUND(I275*H275,2)</f>
        <v>0</v>
      </c>
      <c r="K275" s="261" t="s">
        <v>179</v>
      </c>
      <c r="L275" s="266"/>
      <c r="M275" s="267" t="s">
        <v>1</v>
      </c>
      <c r="N275" s="268" t="s">
        <v>41</v>
      </c>
      <c r="O275" s="91"/>
      <c r="P275" s="228">
        <f>O275*H275</f>
        <v>0</v>
      </c>
      <c r="Q275" s="228">
        <v>0.06567</v>
      </c>
      <c r="R275" s="228">
        <f>Q275*H275</f>
        <v>0.9193800000000001</v>
      </c>
      <c r="S275" s="228">
        <v>0</v>
      </c>
      <c r="T275" s="229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0" t="s">
        <v>198</v>
      </c>
      <c r="AT275" s="230" t="s">
        <v>283</v>
      </c>
      <c r="AU275" s="230" t="s">
        <v>86</v>
      </c>
      <c r="AY275" s="17" t="s">
        <v>173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7" t="s">
        <v>84</v>
      </c>
      <c r="BK275" s="231">
        <f>ROUND(I275*H275,2)</f>
        <v>0</v>
      </c>
      <c r="BL275" s="17" t="s">
        <v>180</v>
      </c>
      <c r="BM275" s="230" t="s">
        <v>461</v>
      </c>
    </row>
    <row r="276" spans="1:51" s="13" customFormat="1" ht="12">
      <c r="A276" s="13"/>
      <c r="B276" s="232"/>
      <c r="C276" s="233"/>
      <c r="D276" s="234" t="s">
        <v>189</v>
      </c>
      <c r="E276" s="235" t="s">
        <v>1</v>
      </c>
      <c r="F276" s="236" t="s">
        <v>222</v>
      </c>
      <c r="G276" s="233"/>
      <c r="H276" s="237">
        <v>14</v>
      </c>
      <c r="I276" s="238"/>
      <c r="J276" s="233"/>
      <c r="K276" s="233"/>
      <c r="L276" s="239"/>
      <c r="M276" s="240"/>
      <c r="N276" s="241"/>
      <c r="O276" s="241"/>
      <c r="P276" s="241"/>
      <c r="Q276" s="241"/>
      <c r="R276" s="241"/>
      <c r="S276" s="241"/>
      <c r="T276" s="24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3" t="s">
        <v>189</v>
      </c>
      <c r="AU276" s="243" t="s">
        <v>86</v>
      </c>
      <c r="AV276" s="13" t="s">
        <v>86</v>
      </c>
      <c r="AW276" s="13" t="s">
        <v>32</v>
      </c>
      <c r="AX276" s="13" t="s">
        <v>84</v>
      </c>
      <c r="AY276" s="243" t="s">
        <v>173</v>
      </c>
    </row>
    <row r="277" spans="1:65" s="2" customFormat="1" ht="33" customHeight="1">
      <c r="A277" s="38"/>
      <c r="B277" s="39"/>
      <c r="C277" s="219" t="s">
        <v>462</v>
      </c>
      <c r="D277" s="219" t="s">
        <v>175</v>
      </c>
      <c r="E277" s="220" t="s">
        <v>463</v>
      </c>
      <c r="F277" s="221" t="s">
        <v>464</v>
      </c>
      <c r="G277" s="222" t="s">
        <v>216</v>
      </c>
      <c r="H277" s="223">
        <v>250</v>
      </c>
      <c r="I277" s="224"/>
      <c r="J277" s="225">
        <f>ROUND(I277*H277,2)</f>
        <v>0</v>
      </c>
      <c r="K277" s="221" t="s">
        <v>179</v>
      </c>
      <c r="L277" s="44"/>
      <c r="M277" s="226" t="s">
        <v>1</v>
      </c>
      <c r="N277" s="227" t="s">
        <v>41</v>
      </c>
      <c r="O277" s="91"/>
      <c r="P277" s="228">
        <f>O277*H277</f>
        <v>0</v>
      </c>
      <c r="Q277" s="228">
        <v>0.1295</v>
      </c>
      <c r="R277" s="228">
        <f>Q277*H277</f>
        <v>32.375</v>
      </c>
      <c r="S277" s="228">
        <v>0</v>
      </c>
      <c r="T277" s="229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0" t="s">
        <v>180</v>
      </c>
      <c r="AT277" s="230" t="s">
        <v>175</v>
      </c>
      <c r="AU277" s="230" t="s">
        <v>86</v>
      </c>
      <c r="AY277" s="17" t="s">
        <v>173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7" t="s">
        <v>84</v>
      </c>
      <c r="BK277" s="231">
        <f>ROUND(I277*H277,2)</f>
        <v>0</v>
      </c>
      <c r="BL277" s="17" t="s">
        <v>180</v>
      </c>
      <c r="BM277" s="230" t="s">
        <v>465</v>
      </c>
    </row>
    <row r="278" spans="1:65" s="2" customFormat="1" ht="16.5" customHeight="1">
      <c r="A278" s="38"/>
      <c r="B278" s="39"/>
      <c r="C278" s="259" t="s">
        <v>466</v>
      </c>
      <c r="D278" s="259" t="s">
        <v>283</v>
      </c>
      <c r="E278" s="260" t="s">
        <v>467</v>
      </c>
      <c r="F278" s="261" t="s">
        <v>468</v>
      </c>
      <c r="G278" s="262" t="s">
        <v>216</v>
      </c>
      <c r="H278" s="263">
        <v>250</v>
      </c>
      <c r="I278" s="264"/>
      <c r="J278" s="265">
        <f>ROUND(I278*H278,2)</f>
        <v>0</v>
      </c>
      <c r="K278" s="261" t="s">
        <v>179</v>
      </c>
      <c r="L278" s="266"/>
      <c r="M278" s="267" t="s">
        <v>1</v>
      </c>
      <c r="N278" s="268" t="s">
        <v>41</v>
      </c>
      <c r="O278" s="91"/>
      <c r="P278" s="228">
        <f>O278*H278</f>
        <v>0</v>
      </c>
      <c r="Q278" s="228">
        <v>0.045</v>
      </c>
      <c r="R278" s="228">
        <f>Q278*H278</f>
        <v>11.25</v>
      </c>
      <c r="S278" s="228">
        <v>0</v>
      </c>
      <c r="T278" s="229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0" t="s">
        <v>198</v>
      </c>
      <c r="AT278" s="230" t="s">
        <v>283</v>
      </c>
      <c r="AU278" s="230" t="s">
        <v>86</v>
      </c>
      <c r="AY278" s="17" t="s">
        <v>173</v>
      </c>
      <c r="BE278" s="231">
        <f>IF(N278="základní",J278,0)</f>
        <v>0</v>
      </c>
      <c r="BF278" s="231">
        <f>IF(N278="snížená",J278,0)</f>
        <v>0</v>
      </c>
      <c r="BG278" s="231">
        <f>IF(N278="zákl. přenesená",J278,0)</f>
        <v>0</v>
      </c>
      <c r="BH278" s="231">
        <f>IF(N278="sníž. přenesená",J278,0)</f>
        <v>0</v>
      </c>
      <c r="BI278" s="231">
        <f>IF(N278="nulová",J278,0)</f>
        <v>0</v>
      </c>
      <c r="BJ278" s="17" t="s">
        <v>84</v>
      </c>
      <c r="BK278" s="231">
        <f>ROUND(I278*H278,2)</f>
        <v>0</v>
      </c>
      <c r="BL278" s="17" t="s">
        <v>180</v>
      </c>
      <c r="BM278" s="230" t="s">
        <v>469</v>
      </c>
    </row>
    <row r="279" spans="1:65" s="2" customFormat="1" ht="24.15" customHeight="1">
      <c r="A279" s="38"/>
      <c r="B279" s="39"/>
      <c r="C279" s="219" t="s">
        <v>470</v>
      </c>
      <c r="D279" s="219" t="s">
        <v>175</v>
      </c>
      <c r="E279" s="220" t="s">
        <v>471</v>
      </c>
      <c r="F279" s="221" t="s">
        <v>472</v>
      </c>
      <c r="G279" s="222" t="s">
        <v>100</v>
      </c>
      <c r="H279" s="223">
        <v>5.63</v>
      </c>
      <c r="I279" s="224"/>
      <c r="J279" s="225">
        <f>ROUND(I279*H279,2)</f>
        <v>0</v>
      </c>
      <c r="K279" s="221" t="s">
        <v>179</v>
      </c>
      <c r="L279" s="44"/>
      <c r="M279" s="226" t="s">
        <v>1</v>
      </c>
      <c r="N279" s="227" t="s">
        <v>41</v>
      </c>
      <c r="O279" s="91"/>
      <c r="P279" s="228">
        <f>O279*H279</f>
        <v>0</v>
      </c>
      <c r="Q279" s="228">
        <v>2.25634</v>
      </c>
      <c r="R279" s="228">
        <f>Q279*H279</f>
        <v>12.703194199999999</v>
      </c>
      <c r="S279" s="228">
        <v>0</v>
      </c>
      <c r="T279" s="229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0" t="s">
        <v>180</v>
      </c>
      <c r="AT279" s="230" t="s">
        <v>175</v>
      </c>
      <c r="AU279" s="230" t="s">
        <v>86</v>
      </c>
      <c r="AY279" s="17" t="s">
        <v>173</v>
      </c>
      <c r="BE279" s="231">
        <f>IF(N279="základní",J279,0)</f>
        <v>0</v>
      </c>
      <c r="BF279" s="231">
        <f>IF(N279="snížená",J279,0)</f>
        <v>0</v>
      </c>
      <c r="BG279" s="231">
        <f>IF(N279="zákl. přenesená",J279,0)</f>
        <v>0</v>
      </c>
      <c r="BH279" s="231">
        <f>IF(N279="sníž. přenesená",J279,0)</f>
        <v>0</v>
      </c>
      <c r="BI279" s="231">
        <f>IF(N279="nulová",J279,0)</f>
        <v>0</v>
      </c>
      <c r="BJ279" s="17" t="s">
        <v>84</v>
      </c>
      <c r="BK279" s="231">
        <f>ROUND(I279*H279,2)</f>
        <v>0</v>
      </c>
      <c r="BL279" s="17" t="s">
        <v>180</v>
      </c>
      <c r="BM279" s="230" t="s">
        <v>473</v>
      </c>
    </row>
    <row r="280" spans="1:47" s="2" customFormat="1" ht="12">
      <c r="A280" s="38"/>
      <c r="B280" s="39"/>
      <c r="C280" s="40"/>
      <c r="D280" s="234" t="s">
        <v>226</v>
      </c>
      <c r="E280" s="40"/>
      <c r="F280" s="244" t="s">
        <v>474</v>
      </c>
      <c r="G280" s="40"/>
      <c r="H280" s="40"/>
      <c r="I280" s="245"/>
      <c r="J280" s="40"/>
      <c r="K280" s="40"/>
      <c r="L280" s="44"/>
      <c r="M280" s="246"/>
      <c r="N280" s="247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226</v>
      </c>
      <c r="AU280" s="17" t="s">
        <v>86</v>
      </c>
    </row>
    <row r="281" spans="1:51" s="13" customFormat="1" ht="12">
      <c r="A281" s="13"/>
      <c r="B281" s="232"/>
      <c r="C281" s="233"/>
      <c r="D281" s="234" t="s">
        <v>189</v>
      </c>
      <c r="E281" s="235" t="s">
        <v>1</v>
      </c>
      <c r="F281" s="236" t="s">
        <v>475</v>
      </c>
      <c r="G281" s="233"/>
      <c r="H281" s="237">
        <v>5.63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189</v>
      </c>
      <c r="AU281" s="243" t="s">
        <v>86</v>
      </c>
      <c r="AV281" s="13" t="s">
        <v>86</v>
      </c>
      <c r="AW281" s="13" t="s">
        <v>32</v>
      </c>
      <c r="AX281" s="13" t="s">
        <v>84</v>
      </c>
      <c r="AY281" s="243" t="s">
        <v>173</v>
      </c>
    </row>
    <row r="282" spans="1:65" s="2" customFormat="1" ht="24.15" customHeight="1">
      <c r="A282" s="38"/>
      <c r="B282" s="39"/>
      <c r="C282" s="219" t="s">
        <v>476</v>
      </c>
      <c r="D282" s="219" t="s">
        <v>175</v>
      </c>
      <c r="E282" s="220" t="s">
        <v>477</v>
      </c>
      <c r="F282" s="221" t="s">
        <v>478</v>
      </c>
      <c r="G282" s="222" t="s">
        <v>216</v>
      </c>
      <c r="H282" s="223">
        <v>22</v>
      </c>
      <c r="I282" s="224"/>
      <c r="J282" s="225">
        <f>ROUND(I282*H282,2)</f>
        <v>0</v>
      </c>
      <c r="K282" s="221" t="s">
        <v>179</v>
      </c>
      <c r="L282" s="44"/>
      <c r="M282" s="226" t="s">
        <v>1</v>
      </c>
      <c r="N282" s="227" t="s">
        <v>41</v>
      </c>
      <c r="O282" s="91"/>
      <c r="P282" s="228">
        <f>O282*H282</f>
        <v>0</v>
      </c>
      <c r="Q282" s="228">
        <v>0</v>
      </c>
      <c r="R282" s="228">
        <f>Q282*H282</f>
        <v>0</v>
      </c>
      <c r="S282" s="228">
        <v>0</v>
      </c>
      <c r="T282" s="229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0" t="s">
        <v>180</v>
      </c>
      <c r="AT282" s="230" t="s">
        <v>175</v>
      </c>
      <c r="AU282" s="230" t="s">
        <v>86</v>
      </c>
      <c r="AY282" s="17" t="s">
        <v>173</v>
      </c>
      <c r="BE282" s="231">
        <f>IF(N282="základní",J282,0)</f>
        <v>0</v>
      </c>
      <c r="BF282" s="231">
        <f>IF(N282="snížená",J282,0)</f>
        <v>0</v>
      </c>
      <c r="BG282" s="231">
        <f>IF(N282="zákl. přenesená",J282,0)</f>
        <v>0</v>
      </c>
      <c r="BH282" s="231">
        <f>IF(N282="sníž. přenesená",J282,0)</f>
        <v>0</v>
      </c>
      <c r="BI282" s="231">
        <f>IF(N282="nulová",J282,0)</f>
        <v>0</v>
      </c>
      <c r="BJ282" s="17" t="s">
        <v>84</v>
      </c>
      <c r="BK282" s="231">
        <f>ROUND(I282*H282,2)</f>
        <v>0</v>
      </c>
      <c r="BL282" s="17" t="s">
        <v>180</v>
      </c>
      <c r="BM282" s="230" t="s">
        <v>479</v>
      </c>
    </row>
    <row r="283" spans="1:65" s="2" customFormat="1" ht="24.15" customHeight="1">
      <c r="A283" s="38"/>
      <c r="B283" s="39"/>
      <c r="C283" s="219" t="s">
        <v>480</v>
      </c>
      <c r="D283" s="219" t="s">
        <v>175</v>
      </c>
      <c r="E283" s="220" t="s">
        <v>481</v>
      </c>
      <c r="F283" s="221" t="s">
        <v>482</v>
      </c>
      <c r="G283" s="222" t="s">
        <v>216</v>
      </c>
      <c r="H283" s="223">
        <v>22</v>
      </c>
      <c r="I283" s="224"/>
      <c r="J283" s="225">
        <f>ROUND(I283*H283,2)</f>
        <v>0</v>
      </c>
      <c r="K283" s="221" t="s">
        <v>179</v>
      </c>
      <c r="L283" s="44"/>
      <c r="M283" s="226" t="s">
        <v>1</v>
      </c>
      <c r="N283" s="227" t="s">
        <v>41</v>
      </c>
      <c r="O283" s="91"/>
      <c r="P283" s="228">
        <f>O283*H283</f>
        <v>0</v>
      </c>
      <c r="Q283" s="228">
        <v>0.00011</v>
      </c>
      <c r="R283" s="228">
        <f>Q283*H283</f>
        <v>0.0024200000000000003</v>
      </c>
      <c r="S283" s="228">
        <v>0</v>
      </c>
      <c r="T283" s="229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0" t="s">
        <v>180</v>
      </c>
      <c r="AT283" s="230" t="s">
        <v>175</v>
      </c>
      <c r="AU283" s="230" t="s">
        <v>86</v>
      </c>
      <c r="AY283" s="17" t="s">
        <v>173</v>
      </c>
      <c r="BE283" s="231">
        <f>IF(N283="základní",J283,0)</f>
        <v>0</v>
      </c>
      <c r="BF283" s="231">
        <f>IF(N283="snížená",J283,0)</f>
        <v>0</v>
      </c>
      <c r="BG283" s="231">
        <f>IF(N283="zákl. přenesená",J283,0)</f>
        <v>0</v>
      </c>
      <c r="BH283" s="231">
        <f>IF(N283="sníž. přenesená",J283,0)</f>
        <v>0</v>
      </c>
      <c r="BI283" s="231">
        <f>IF(N283="nulová",J283,0)</f>
        <v>0</v>
      </c>
      <c r="BJ283" s="17" t="s">
        <v>84</v>
      </c>
      <c r="BK283" s="231">
        <f>ROUND(I283*H283,2)</f>
        <v>0</v>
      </c>
      <c r="BL283" s="17" t="s">
        <v>180</v>
      </c>
      <c r="BM283" s="230" t="s">
        <v>483</v>
      </c>
    </row>
    <row r="284" spans="1:65" s="2" customFormat="1" ht="24.15" customHeight="1">
      <c r="A284" s="38"/>
      <c r="B284" s="39"/>
      <c r="C284" s="219" t="s">
        <v>484</v>
      </c>
      <c r="D284" s="219" t="s">
        <v>175</v>
      </c>
      <c r="E284" s="220" t="s">
        <v>485</v>
      </c>
      <c r="F284" s="221" t="s">
        <v>486</v>
      </c>
      <c r="G284" s="222" t="s">
        <v>107</v>
      </c>
      <c r="H284" s="223">
        <v>644.6</v>
      </c>
      <c r="I284" s="224"/>
      <c r="J284" s="225">
        <f>ROUND(I284*H284,2)</f>
        <v>0</v>
      </c>
      <c r="K284" s="221" t="s">
        <v>487</v>
      </c>
      <c r="L284" s="44"/>
      <c r="M284" s="226" t="s">
        <v>1</v>
      </c>
      <c r="N284" s="227" t="s">
        <v>41</v>
      </c>
      <c r="O284" s="91"/>
      <c r="P284" s="228">
        <f>O284*H284</f>
        <v>0</v>
      </c>
      <c r="Q284" s="228">
        <v>0.00069</v>
      </c>
      <c r="R284" s="228">
        <f>Q284*H284</f>
        <v>0.444774</v>
      </c>
      <c r="S284" s="228">
        <v>0</v>
      </c>
      <c r="T284" s="229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0" t="s">
        <v>180</v>
      </c>
      <c r="AT284" s="230" t="s">
        <v>175</v>
      </c>
      <c r="AU284" s="230" t="s">
        <v>86</v>
      </c>
      <c r="AY284" s="17" t="s">
        <v>173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7" t="s">
        <v>84</v>
      </c>
      <c r="BK284" s="231">
        <f>ROUND(I284*H284,2)</f>
        <v>0</v>
      </c>
      <c r="BL284" s="17" t="s">
        <v>180</v>
      </c>
      <c r="BM284" s="230" t="s">
        <v>488</v>
      </c>
    </row>
    <row r="285" spans="1:51" s="15" customFormat="1" ht="12">
      <c r="A285" s="15"/>
      <c r="B285" s="269"/>
      <c r="C285" s="270"/>
      <c r="D285" s="234" t="s">
        <v>189</v>
      </c>
      <c r="E285" s="271" t="s">
        <v>1</v>
      </c>
      <c r="F285" s="272" t="s">
        <v>489</v>
      </c>
      <c r="G285" s="270"/>
      <c r="H285" s="271" t="s">
        <v>1</v>
      </c>
      <c r="I285" s="273"/>
      <c r="J285" s="270"/>
      <c r="K285" s="270"/>
      <c r="L285" s="274"/>
      <c r="M285" s="275"/>
      <c r="N285" s="276"/>
      <c r="O285" s="276"/>
      <c r="P285" s="276"/>
      <c r="Q285" s="276"/>
      <c r="R285" s="276"/>
      <c r="S285" s="276"/>
      <c r="T285" s="277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78" t="s">
        <v>189</v>
      </c>
      <c r="AU285" s="278" t="s">
        <v>86</v>
      </c>
      <c r="AV285" s="15" t="s">
        <v>84</v>
      </c>
      <c r="AW285" s="15" t="s">
        <v>32</v>
      </c>
      <c r="AX285" s="15" t="s">
        <v>76</v>
      </c>
      <c r="AY285" s="278" t="s">
        <v>173</v>
      </c>
    </row>
    <row r="286" spans="1:51" s="13" customFormat="1" ht="12">
      <c r="A286" s="13"/>
      <c r="B286" s="232"/>
      <c r="C286" s="233"/>
      <c r="D286" s="234" t="s">
        <v>189</v>
      </c>
      <c r="E286" s="235" t="s">
        <v>1</v>
      </c>
      <c r="F286" s="236" t="s">
        <v>129</v>
      </c>
      <c r="G286" s="233"/>
      <c r="H286" s="237">
        <v>586</v>
      </c>
      <c r="I286" s="238"/>
      <c r="J286" s="233"/>
      <c r="K286" s="233"/>
      <c r="L286" s="239"/>
      <c r="M286" s="240"/>
      <c r="N286" s="241"/>
      <c r="O286" s="241"/>
      <c r="P286" s="241"/>
      <c r="Q286" s="241"/>
      <c r="R286" s="241"/>
      <c r="S286" s="241"/>
      <c r="T286" s="24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3" t="s">
        <v>189</v>
      </c>
      <c r="AU286" s="243" t="s">
        <v>86</v>
      </c>
      <c r="AV286" s="13" t="s">
        <v>86</v>
      </c>
      <c r="AW286" s="13" t="s">
        <v>32</v>
      </c>
      <c r="AX286" s="13" t="s">
        <v>84</v>
      </c>
      <c r="AY286" s="243" t="s">
        <v>173</v>
      </c>
    </row>
    <row r="287" spans="1:51" s="13" customFormat="1" ht="12">
      <c r="A287" s="13"/>
      <c r="B287" s="232"/>
      <c r="C287" s="233"/>
      <c r="D287" s="234" t="s">
        <v>189</v>
      </c>
      <c r="E287" s="233"/>
      <c r="F287" s="236" t="s">
        <v>490</v>
      </c>
      <c r="G287" s="233"/>
      <c r="H287" s="237">
        <v>644.6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189</v>
      </c>
      <c r="AU287" s="243" t="s">
        <v>86</v>
      </c>
      <c r="AV287" s="13" t="s">
        <v>86</v>
      </c>
      <c r="AW287" s="13" t="s">
        <v>4</v>
      </c>
      <c r="AX287" s="13" t="s">
        <v>84</v>
      </c>
      <c r="AY287" s="243" t="s">
        <v>173</v>
      </c>
    </row>
    <row r="288" spans="1:65" s="2" customFormat="1" ht="24.15" customHeight="1">
      <c r="A288" s="38"/>
      <c r="B288" s="39"/>
      <c r="C288" s="219" t="s">
        <v>491</v>
      </c>
      <c r="D288" s="219" t="s">
        <v>175</v>
      </c>
      <c r="E288" s="220" t="s">
        <v>492</v>
      </c>
      <c r="F288" s="221" t="s">
        <v>493</v>
      </c>
      <c r="G288" s="222" t="s">
        <v>216</v>
      </c>
      <c r="H288" s="223">
        <v>22</v>
      </c>
      <c r="I288" s="224"/>
      <c r="J288" s="225">
        <f>ROUND(I288*H288,2)</f>
        <v>0</v>
      </c>
      <c r="K288" s="221" t="s">
        <v>179</v>
      </c>
      <c r="L288" s="44"/>
      <c r="M288" s="226" t="s">
        <v>1</v>
      </c>
      <c r="N288" s="227" t="s">
        <v>41</v>
      </c>
      <c r="O288" s="91"/>
      <c r="P288" s="228">
        <f>O288*H288</f>
        <v>0</v>
      </c>
      <c r="Q288" s="228">
        <v>0</v>
      </c>
      <c r="R288" s="228">
        <f>Q288*H288</f>
        <v>0</v>
      </c>
      <c r="S288" s="228">
        <v>0</v>
      </c>
      <c r="T288" s="229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0" t="s">
        <v>180</v>
      </c>
      <c r="AT288" s="230" t="s">
        <v>175</v>
      </c>
      <c r="AU288" s="230" t="s">
        <v>86</v>
      </c>
      <c r="AY288" s="17" t="s">
        <v>173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17" t="s">
        <v>84</v>
      </c>
      <c r="BK288" s="231">
        <f>ROUND(I288*H288,2)</f>
        <v>0</v>
      </c>
      <c r="BL288" s="17" t="s">
        <v>180</v>
      </c>
      <c r="BM288" s="230" t="s">
        <v>494</v>
      </c>
    </row>
    <row r="289" spans="1:65" s="2" customFormat="1" ht="21.75" customHeight="1">
      <c r="A289" s="38"/>
      <c r="B289" s="39"/>
      <c r="C289" s="219" t="s">
        <v>495</v>
      </c>
      <c r="D289" s="219" t="s">
        <v>175</v>
      </c>
      <c r="E289" s="220" t="s">
        <v>496</v>
      </c>
      <c r="F289" s="221" t="s">
        <v>497</v>
      </c>
      <c r="G289" s="222" t="s">
        <v>216</v>
      </c>
      <c r="H289" s="223">
        <v>22</v>
      </c>
      <c r="I289" s="224"/>
      <c r="J289" s="225">
        <f>ROUND(I289*H289,2)</f>
        <v>0</v>
      </c>
      <c r="K289" s="221" t="s">
        <v>179</v>
      </c>
      <c r="L289" s="44"/>
      <c r="M289" s="226" t="s">
        <v>1</v>
      </c>
      <c r="N289" s="227" t="s">
        <v>41</v>
      </c>
      <c r="O289" s="91"/>
      <c r="P289" s="228">
        <f>O289*H289</f>
        <v>0</v>
      </c>
      <c r="Q289" s="228">
        <v>0</v>
      </c>
      <c r="R289" s="228">
        <f>Q289*H289</f>
        <v>0</v>
      </c>
      <c r="S289" s="228">
        <v>0</v>
      </c>
      <c r="T289" s="229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0" t="s">
        <v>180</v>
      </c>
      <c r="AT289" s="230" t="s">
        <v>175</v>
      </c>
      <c r="AU289" s="230" t="s">
        <v>86</v>
      </c>
      <c r="AY289" s="17" t="s">
        <v>173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7" t="s">
        <v>84</v>
      </c>
      <c r="BK289" s="231">
        <f>ROUND(I289*H289,2)</f>
        <v>0</v>
      </c>
      <c r="BL289" s="17" t="s">
        <v>180</v>
      </c>
      <c r="BM289" s="230" t="s">
        <v>498</v>
      </c>
    </row>
    <row r="290" spans="1:63" s="12" customFormat="1" ht="22.8" customHeight="1">
      <c r="A290" s="12"/>
      <c r="B290" s="203"/>
      <c r="C290" s="204"/>
      <c r="D290" s="205" t="s">
        <v>75</v>
      </c>
      <c r="E290" s="217" t="s">
        <v>499</v>
      </c>
      <c r="F290" s="217" t="s">
        <v>500</v>
      </c>
      <c r="G290" s="204"/>
      <c r="H290" s="204"/>
      <c r="I290" s="207"/>
      <c r="J290" s="218">
        <f>BK290</f>
        <v>0</v>
      </c>
      <c r="K290" s="204"/>
      <c r="L290" s="209"/>
      <c r="M290" s="210"/>
      <c r="N290" s="211"/>
      <c r="O290" s="211"/>
      <c r="P290" s="212">
        <f>SUM(P291:P306)</f>
        <v>0</v>
      </c>
      <c r="Q290" s="211"/>
      <c r="R290" s="212">
        <f>SUM(R291:R306)</f>
        <v>0</v>
      </c>
      <c r="S290" s="211"/>
      <c r="T290" s="213">
        <f>SUM(T291:T306)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14" t="s">
        <v>84</v>
      </c>
      <c r="AT290" s="215" t="s">
        <v>75</v>
      </c>
      <c r="AU290" s="215" t="s">
        <v>84</v>
      </c>
      <c r="AY290" s="214" t="s">
        <v>173</v>
      </c>
      <c r="BK290" s="216">
        <f>SUM(BK291:BK306)</f>
        <v>0</v>
      </c>
    </row>
    <row r="291" spans="1:65" s="2" customFormat="1" ht="21.75" customHeight="1">
      <c r="A291" s="38"/>
      <c r="B291" s="39"/>
      <c r="C291" s="219" t="s">
        <v>501</v>
      </c>
      <c r="D291" s="219" t="s">
        <v>175</v>
      </c>
      <c r="E291" s="220" t="s">
        <v>502</v>
      </c>
      <c r="F291" s="221" t="s">
        <v>503</v>
      </c>
      <c r="G291" s="222" t="s">
        <v>269</v>
      </c>
      <c r="H291" s="223">
        <v>239.6</v>
      </c>
      <c r="I291" s="224"/>
      <c r="J291" s="225">
        <f>ROUND(I291*H291,2)</f>
        <v>0</v>
      </c>
      <c r="K291" s="221" t="s">
        <v>179</v>
      </c>
      <c r="L291" s="44"/>
      <c r="M291" s="226" t="s">
        <v>1</v>
      </c>
      <c r="N291" s="227" t="s">
        <v>41</v>
      </c>
      <c r="O291" s="91"/>
      <c r="P291" s="228">
        <f>O291*H291</f>
        <v>0</v>
      </c>
      <c r="Q291" s="228">
        <v>0</v>
      </c>
      <c r="R291" s="228">
        <f>Q291*H291</f>
        <v>0</v>
      </c>
      <c r="S291" s="228">
        <v>0</v>
      </c>
      <c r="T291" s="229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0" t="s">
        <v>180</v>
      </c>
      <c r="AT291" s="230" t="s">
        <v>175</v>
      </c>
      <c r="AU291" s="230" t="s">
        <v>86</v>
      </c>
      <c r="AY291" s="17" t="s">
        <v>173</v>
      </c>
      <c r="BE291" s="231">
        <f>IF(N291="základní",J291,0)</f>
        <v>0</v>
      </c>
      <c r="BF291" s="231">
        <f>IF(N291="snížená",J291,0)</f>
        <v>0</v>
      </c>
      <c r="BG291" s="231">
        <f>IF(N291="zákl. přenesená",J291,0)</f>
        <v>0</v>
      </c>
      <c r="BH291" s="231">
        <f>IF(N291="sníž. přenesená",J291,0)</f>
        <v>0</v>
      </c>
      <c r="BI291" s="231">
        <f>IF(N291="nulová",J291,0)</f>
        <v>0</v>
      </c>
      <c r="BJ291" s="17" t="s">
        <v>84</v>
      </c>
      <c r="BK291" s="231">
        <f>ROUND(I291*H291,2)</f>
        <v>0</v>
      </c>
      <c r="BL291" s="17" t="s">
        <v>180</v>
      </c>
      <c r="BM291" s="230" t="s">
        <v>504</v>
      </c>
    </row>
    <row r="292" spans="1:65" s="2" customFormat="1" ht="24.15" customHeight="1">
      <c r="A292" s="38"/>
      <c r="B292" s="39"/>
      <c r="C292" s="219" t="s">
        <v>505</v>
      </c>
      <c r="D292" s="219" t="s">
        <v>175</v>
      </c>
      <c r="E292" s="220" t="s">
        <v>506</v>
      </c>
      <c r="F292" s="221" t="s">
        <v>507</v>
      </c>
      <c r="G292" s="222" t="s">
        <v>269</v>
      </c>
      <c r="H292" s="223">
        <v>3354.4</v>
      </c>
      <c r="I292" s="224"/>
      <c r="J292" s="225">
        <f>ROUND(I292*H292,2)</f>
        <v>0</v>
      </c>
      <c r="K292" s="221" t="s">
        <v>179</v>
      </c>
      <c r="L292" s="44"/>
      <c r="M292" s="226" t="s">
        <v>1</v>
      </c>
      <c r="N292" s="227" t="s">
        <v>41</v>
      </c>
      <c r="O292" s="91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0" t="s">
        <v>180</v>
      </c>
      <c r="AT292" s="230" t="s">
        <v>175</v>
      </c>
      <c r="AU292" s="230" t="s">
        <v>86</v>
      </c>
      <c r="AY292" s="17" t="s">
        <v>173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7" t="s">
        <v>84</v>
      </c>
      <c r="BK292" s="231">
        <f>ROUND(I292*H292,2)</f>
        <v>0</v>
      </c>
      <c r="BL292" s="17" t="s">
        <v>180</v>
      </c>
      <c r="BM292" s="230" t="s">
        <v>508</v>
      </c>
    </row>
    <row r="293" spans="1:47" s="2" customFormat="1" ht="12">
      <c r="A293" s="38"/>
      <c r="B293" s="39"/>
      <c r="C293" s="40"/>
      <c r="D293" s="234" t="s">
        <v>226</v>
      </c>
      <c r="E293" s="40"/>
      <c r="F293" s="244" t="s">
        <v>509</v>
      </c>
      <c r="G293" s="40"/>
      <c r="H293" s="40"/>
      <c r="I293" s="245"/>
      <c r="J293" s="40"/>
      <c r="K293" s="40"/>
      <c r="L293" s="44"/>
      <c r="M293" s="246"/>
      <c r="N293" s="247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226</v>
      </c>
      <c r="AU293" s="17" t="s">
        <v>86</v>
      </c>
    </row>
    <row r="294" spans="1:51" s="13" customFormat="1" ht="12">
      <c r="A294" s="13"/>
      <c r="B294" s="232"/>
      <c r="C294" s="233"/>
      <c r="D294" s="234" t="s">
        <v>189</v>
      </c>
      <c r="E294" s="233"/>
      <c r="F294" s="236" t="s">
        <v>510</v>
      </c>
      <c r="G294" s="233"/>
      <c r="H294" s="237">
        <v>3354.4</v>
      </c>
      <c r="I294" s="238"/>
      <c r="J294" s="233"/>
      <c r="K294" s="233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189</v>
      </c>
      <c r="AU294" s="243" t="s">
        <v>86</v>
      </c>
      <c r="AV294" s="13" t="s">
        <v>86</v>
      </c>
      <c r="AW294" s="13" t="s">
        <v>4</v>
      </c>
      <c r="AX294" s="13" t="s">
        <v>84</v>
      </c>
      <c r="AY294" s="243" t="s">
        <v>173</v>
      </c>
    </row>
    <row r="295" spans="1:65" s="2" customFormat="1" ht="21.75" customHeight="1">
      <c r="A295" s="38"/>
      <c r="B295" s="39"/>
      <c r="C295" s="219" t="s">
        <v>511</v>
      </c>
      <c r="D295" s="219" t="s">
        <v>175</v>
      </c>
      <c r="E295" s="220" t="s">
        <v>512</v>
      </c>
      <c r="F295" s="221" t="s">
        <v>513</v>
      </c>
      <c r="G295" s="222" t="s">
        <v>269</v>
      </c>
      <c r="H295" s="223">
        <v>485.633</v>
      </c>
      <c r="I295" s="224"/>
      <c r="J295" s="225">
        <f>ROUND(I295*H295,2)</f>
        <v>0</v>
      </c>
      <c r="K295" s="221" t="s">
        <v>179</v>
      </c>
      <c r="L295" s="44"/>
      <c r="M295" s="226" t="s">
        <v>1</v>
      </c>
      <c r="N295" s="227" t="s">
        <v>41</v>
      </c>
      <c r="O295" s="91"/>
      <c r="P295" s="228">
        <f>O295*H295</f>
        <v>0</v>
      </c>
      <c r="Q295" s="228">
        <v>0</v>
      </c>
      <c r="R295" s="228">
        <f>Q295*H295</f>
        <v>0</v>
      </c>
      <c r="S295" s="228">
        <v>0</v>
      </c>
      <c r="T295" s="229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0" t="s">
        <v>180</v>
      </c>
      <c r="AT295" s="230" t="s">
        <v>175</v>
      </c>
      <c r="AU295" s="230" t="s">
        <v>86</v>
      </c>
      <c r="AY295" s="17" t="s">
        <v>173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7" t="s">
        <v>84</v>
      </c>
      <c r="BK295" s="231">
        <f>ROUND(I295*H295,2)</f>
        <v>0</v>
      </c>
      <c r="BL295" s="17" t="s">
        <v>180</v>
      </c>
      <c r="BM295" s="230" t="s">
        <v>514</v>
      </c>
    </row>
    <row r="296" spans="1:65" s="2" customFormat="1" ht="24.15" customHeight="1">
      <c r="A296" s="38"/>
      <c r="B296" s="39"/>
      <c r="C296" s="219" t="s">
        <v>515</v>
      </c>
      <c r="D296" s="219" t="s">
        <v>175</v>
      </c>
      <c r="E296" s="220" t="s">
        <v>516</v>
      </c>
      <c r="F296" s="221" t="s">
        <v>517</v>
      </c>
      <c r="G296" s="222" t="s">
        <v>269</v>
      </c>
      <c r="H296" s="223">
        <v>6798.862</v>
      </c>
      <c r="I296" s="224"/>
      <c r="J296" s="225">
        <f>ROUND(I296*H296,2)</f>
        <v>0</v>
      </c>
      <c r="K296" s="221" t="s">
        <v>179</v>
      </c>
      <c r="L296" s="44"/>
      <c r="M296" s="226" t="s">
        <v>1</v>
      </c>
      <c r="N296" s="227" t="s">
        <v>41</v>
      </c>
      <c r="O296" s="91"/>
      <c r="P296" s="228">
        <f>O296*H296</f>
        <v>0</v>
      </c>
      <c r="Q296" s="228">
        <v>0</v>
      </c>
      <c r="R296" s="228">
        <f>Q296*H296</f>
        <v>0</v>
      </c>
      <c r="S296" s="228">
        <v>0</v>
      </c>
      <c r="T296" s="229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0" t="s">
        <v>180</v>
      </c>
      <c r="AT296" s="230" t="s">
        <v>175</v>
      </c>
      <c r="AU296" s="230" t="s">
        <v>86</v>
      </c>
      <c r="AY296" s="17" t="s">
        <v>173</v>
      </c>
      <c r="BE296" s="231">
        <f>IF(N296="základní",J296,0)</f>
        <v>0</v>
      </c>
      <c r="BF296" s="231">
        <f>IF(N296="snížená",J296,0)</f>
        <v>0</v>
      </c>
      <c r="BG296" s="231">
        <f>IF(N296="zákl. přenesená",J296,0)</f>
        <v>0</v>
      </c>
      <c r="BH296" s="231">
        <f>IF(N296="sníž. přenesená",J296,0)</f>
        <v>0</v>
      </c>
      <c r="BI296" s="231">
        <f>IF(N296="nulová",J296,0)</f>
        <v>0</v>
      </c>
      <c r="BJ296" s="17" t="s">
        <v>84</v>
      </c>
      <c r="BK296" s="231">
        <f>ROUND(I296*H296,2)</f>
        <v>0</v>
      </c>
      <c r="BL296" s="17" t="s">
        <v>180</v>
      </c>
      <c r="BM296" s="230" t="s">
        <v>518</v>
      </c>
    </row>
    <row r="297" spans="1:47" s="2" customFormat="1" ht="12">
      <c r="A297" s="38"/>
      <c r="B297" s="39"/>
      <c r="C297" s="40"/>
      <c r="D297" s="234" t="s">
        <v>226</v>
      </c>
      <c r="E297" s="40"/>
      <c r="F297" s="244" t="s">
        <v>509</v>
      </c>
      <c r="G297" s="40"/>
      <c r="H297" s="40"/>
      <c r="I297" s="245"/>
      <c r="J297" s="40"/>
      <c r="K297" s="40"/>
      <c r="L297" s="44"/>
      <c r="M297" s="246"/>
      <c r="N297" s="247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226</v>
      </c>
      <c r="AU297" s="17" t="s">
        <v>86</v>
      </c>
    </row>
    <row r="298" spans="1:51" s="13" customFormat="1" ht="12">
      <c r="A298" s="13"/>
      <c r="B298" s="232"/>
      <c r="C298" s="233"/>
      <c r="D298" s="234" t="s">
        <v>189</v>
      </c>
      <c r="E298" s="233"/>
      <c r="F298" s="236" t="s">
        <v>519</v>
      </c>
      <c r="G298" s="233"/>
      <c r="H298" s="237">
        <v>6798.862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189</v>
      </c>
      <c r="AU298" s="243" t="s">
        <v>86</v>
      </c>
      <c r="AV298" s="13" t="s">
        <v>86</v>
      </c>
      <c r="AW298" s="13" t="s">
        <v>4</v>
      </c>
      <c r="AX298" s="13" t="s">
        <v>84</v>
      </c>
      <c r="AY298" s="243" t="s">
        <v>173</v>
      </c>
    </row>
    <row r="299" spans="1:65" s="2" customFormat="1" ht="16.5" customHeight="1">
      <c r="A299" s="38"/>
      <c r="B299" s="39"/>
      <c r="C299" s="219" t="s">
        <v>520</v>
      </c>
      <c r="D299" s="219" t="s">
        <v>175</v>
      </c>
      <c r="E299" s="220" t="s">
        <v>521</v>
      </c>
      <c r="F299" s="221" t="s">
        <v>522</v>
      </c>
      <c r="G299" s="222" t="s">
        <v>269</v>
      </c>
      <c r="H299" s="223">
        <v>129.2</v>
      </c>
      <c r="I299" s="224"/>
      <c r="J299" s="225">
        <f>ROUND(I299*H299,2)</f>
        <v>0</v>
      </c>
      <c r="K299" s="221" t="s">
        <v>179</v>
      </c>
      <c r="L299" s="44"/>
      <c r="M299" s="226" t="s">
        <v>1</v>
      </c>
      <c r="N299" s="227" t="s">
        <v>41</v>
      </c>
      <c r="O299" s="91"/>
      <c r="P299" s="228">
        <f>O299*H299</f>
        <v>0</v>
      </c>
      <c r="Q299" s="228">
        <v>0</v>
      </c>
      <c r="R299" s="228">
        <f>Q299*H299</f>
        <v>0</v>
      </c>
      <c r="S299" s="228">
        <v>0</v>
      </c>
      <c r="T299" s="229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0" t="s">
        <v>180</v>
      </c>
      <c r="AT299" s="230" t="s">
        <v>175</v>
      </c>
      <c r="AU299" s="230" t="s">
        <v>86</v>
      </c>
      <c r="AY299" s="17" t="s">
        <v>173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17" t="s">
        <v>84</v>
      </c>
      <c r="BK299" s="231">
        <f>ROUND(I299*H299,2)</f>
        <v>0</v>
      </c>
      <c r="BL299" s="17" t="s">
        <v>180</v>
      </c>
      <c r="BM299" s="230" t="s">
        <v>523</v>
      </c>
    </row>
    <row r="300" spans="1:65" s="2" customFormat="1" ht="24.15" customHeight="1">
      <c r="A300" s="38"/>
      <c r="B300" s="39"/>
      <c r="C300" s="219" t="s">
        <v>524</v>
      </c>
      <c r="D300" s="219" t="s">
        <v>175</v>
      </c>
      <c r="E300" s="220" t="s">
        <v>525</v>
      </c>
      <c r="F300" s="221" t="s">
        <v>526</v>
      </c>
      <c r="G300" s="222" t="s">
        <v>269</v>
      </c>
      <c r="H300" s="223">
        <v>1808.8</v>
      </c>
      <c r="I300" s="224"/>
      <c r="J300" s="225">
        <f>ROUND(I300*H300,2)</f>
        <v>0</v>
      </c>
      <c r="K300" s="221" t="s">
        <v>179</v>
      </c>
      <c r="L300" s="44"/>
      <c r="M300" s="226" t="s">
        <v>1</v>
      </c>
      <c r="N300" s="227" t="s">
        <v>41</v>
      </c>
      <c r="O300" s="91"/>
      <c r="P300" s="228">
        <f>O300*H300</f>
        <v>0</v>
      </c>
      <c r="Q300" s="228">
        <v>0</v>
      </c>
      <c r="R300" s="228">
        <f>Q300*H300</f>
        <v>0</v>
      </c>
      <c r="S300" s="228">
        <v>0</v>
      </c>
      <c r="T300" s="229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0" t="s">
        <v>180</v>
      </c>
      <c r="AT300" s="230" t="s">
        <v>175</v>
      </c>
      <c r="AU300" s="230" t="s">
        <v>86</v>
      </c>
      <c r="AY300" s="17" t="s">
        <v>173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7" t="s">
        <v>84</v>
      </c>
      <c r="BK300" s="231">
        <f>ROUND(I300*H300,2)</f>
        <v>0</v>
      </c>
      <c r="BL300" s="17" t="s">
        <v>180</v>
      </c>
      <c r="BM300" s="230" t="s">
        <v>527</v>
      </c>
    </row>
    <row r="301" spans="1:47" s="2" customFormat="1" ht="12">
      <c r="A301" s="38"/>
      <c r="B301" s="39"/>
      <c r="C301" s="40"/>
      <c r="D301" s="234" t="s">
        <v>226</v>
      </c>
      <c r="E301" s="40"/>
      <c r="F301" s="244" t="s">
        <v>509</v>
      </c>
      <c r="G301" s="40"/>
      <c r="H301" s="40"/>
      <c r="I301" s="245"/>
      <c r="J301" s="40"/>
      <c r="K301" s="40"/>
      <c r="L301" s="44"/>
      <c r="M301" s="246"/>
      <c r="N301" s="247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226</v>
      </c>
      <c r="AU301" s="17" t="s">
        <v>86</v>
      </c>
    </row>
    <row r="302" spans="1:51" s="13" customFormat="1" ht="12">
      <c r="A302" s="13"/>
      <c r="B302" s="232"/>
      <c r="C302" s="233"/>
      <c r="D302" s="234" t="s">
        <v>189</v>
      </c>
      <c r="E302" s="233"/>
      <c r="F302" s="236" t="s">
        <v>528</v>
      </c>
      <c r="G302" s="233"/>
      <c r="H302" s="237">
        <v>1808.8</v>
      </c>
      <c r="I302" s="238"/>
      <c r="J302" s="233"/>
      <c r="K302" s="233"/>
      <c r="L302" s="239"/>
      <c r="M302" s="240"/>
      <c r="N302" s="241"/>
      <c r="O302" s="241"/>
      <c r="P302" s="241"/>
      <c r="Q302" s="241"/>
      <c r="R302" s="241"/>
      <c r="S302" s="241"/>
      <c r="T302" s="24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3" t="s">
        <v>189</v>
      </c>
      <c r="AU302" s="243" t="s">
        <v>86</v>
      </c>
      <c r="AV302" s="13" t="s">
        <v>86</v>
      </c>
      <c r="AW302" s="13" t="s">
        <v>4</v>
      </c>
      <c r="AX302" s="13" t="s">
        <v>84</v>
      </c>
      <c r="AY302" s="243" t="s">
        <v>173</v>
      </c>
    </row>
    <row r="303" spans="1:65" s="2" customFormat="1" ht="37.8" customHeight="1">
      <c r="A303" s="38"/>
      <c r="B303" s="39"/>
      <c r="C303" s="219" t="s">
        <v>529</v>
      </c>
      <c r="D303" s="219" t="s">
        <v>175</v>
      </c>
      <c r="E303" s="220" t="s">
        <v>530</v>
      </c>
      <c r="F303" s="221" t="s">
        <v>531</v>
      </c>
      <c r="G303" s="222" t="s">
        <v>269</v>
      </c>
      <c r="H303" s="223">
        <v>410.065</v>
      </c>
      <c r="I303" s="224"/>
      <c r="J303" s="225">
        <f>ROUND(I303*H303,2)</f>
        <v>0</v>
      </c>
      <c r="K303" s="221" t="s">
        <v>179</v>
      </c>
      <c r="L303" s="44"/>
      <c r="M303" s="226" t="s">
        <v>1</v>
      </c>
      <c r="N303" s="227" t="s">
        <v>41</v>
      </c>
      <c r="O303" s="91"/>
      <c r="P303" s="228">
        <f>O303*H303</f>
        <v>0</v>
      </c>
      <c r="Q303" s="228">
        <v>0</v>
      </c>
      <c r="R303" s="228">
        <f>Q303*H303</f>
        <v>0</v>
      </c>
      <c r="S303" s="228">
        <v>0</v>
      </c>
      <c r="T303" s="229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0" t="s">
        <v>180</v>
      </c>
      <c r="AT303" s="230" t="s">
        <v>175</v>
      </c>
      <c r="AU303" s="230" t="s">
        <v>86</v>
      </c>
      <c r="AY303" s="17" t="s">
        <v>173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7" t="s">
        <v>84</v>
      </c>
      <c r="BK303" s="231">
        <f>ROUND(I303*H303,2)</f>
        <v>0</v>
      </c>
      <c r="BL303" s="17" t="s">
        <v>180</v>
      </c>
      <c r="BM303" s="230" t="s">
        <v>532</v>
      </c>
    </row>
    <row r="304" spans="1:65" s="2" customFormat="1" ht="44.25" customHeight="1">
      <c r="A304" s="38"/>
      <c r="B304" s="39"/>
      <c r="C304" s="219" t="s">
        <v>533</v>
      </c>
      <c r="D304" s="219" t="s">
        <v>175</v>
      </c>
      <c r="E304" s="220" t="s">
        <v>534</v>
      </c>
      <c r="F304" s="221" t="s">
        <v>535</v>
      </c>
      <c r="G304" s="222" t="s">
        <v>269</v>
      </c>
      <c r="H304" s="223">
        <v>239.6</v>
      </c>
      <c r="I304" s="224"/>
      <c r="J304" s="225">
        <f>ROUND(I304*H304,2)</f>
        <v>0</v>
      </c>
      <c r="K304" s="221" t="s">
        <v>179</v>
      </c>
      <c r="L304" s="44"/>
      <c r="M304" s="226" t="s">
        <v>1</v>
      </c>
      <c r="N304" s="227" t="s">
        <v>41</v>
      </c>
      <c r="O304" s="91"/>
      <c r="P304" s="228">
        <f>O304*H304</f>
        <v>0</v>
      </c>
      <c r="Q304" s="228">
        <v>0</v>
      </c>
      <c r="R304" s="228">
        <f>Q304*H304</f>
        <v>0</v>
      </c>
      <c r="S304" s="228">
        <v>0</v>
      </c>
      <c r="T304" s="229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0" t="s">
        <v>180</v>
      </c>
      <c r="AT304" s="230" t="s">
        <v>175</v>
      </c>
      <c r="AU304" s="230" t="s">
        <v>86</v>
      </c>
      <c r="AY304" s="17" t="s">
        <v>173</v>
      </c>
      <c r="BE304" s="231">
        <f>IF(N304="základní",J304,0)</f>
        <v>0</v>
      </c>
      <c r="BF304" s="231">
        <f>IF(N304="snížená",J304,0)</f>
        <v>0</v>
      </c>
      <c r="BG304" s="231">
        <f>IF(N304="zákl. přenesená",J304,0)</f>
        <v>0</v>
      </c>
      <c r="BH304" s="231">
        <f>IF(N304="sníž. přenesená",J304,0)</f>
        <v>0</v>
      </c>
      <c r="BI304" s="231">
        <f>IF(N304="nulová",J304,0)</f>
        <v>0</v>
      </c>
      <c r="BJ304" s="17" t="s">
        <v>84</v>
      </c>
      <c r="BK304" s="231">
        <f>ROUND(I304*H304,2)</f>
        <v>0</v>
      </c>
      <c r="BL304" s="17" t="s">
        <v>180</v>
      </c>
      <c r="BM304" s="230" t="s">
        <v>536</v>
      </c>
    </row>
    <row r="305" spans="1:65" s="2" customFormat="1" ht="44.25" customHeight="1">
      <c r="A305" s="38"/>
      <c r="B305" s="39"/>
      <c r="C305" s="219" t="s">
        <v>537</v>
      </c>
      <c r="D305" s="219" t="s">
        <v>175</v>
      </c>
      <c r="E305" s="220" t="s">
        <v>538</v>
      </c>
      <c r="F305" s="221" t="s">
        <v>539</v>
      </c>
      <c r="G305" s="222" t="s">
        <v>269</v>
      </c>
      <c r="H305" s="223">
        <v>204.768</v>
      </c>
      <c r="I305" s="224"/>
      <c r="J305" s="225">
        <f>ROUND(I305*H305,2)</f>
        <v>0</v>
      </c>
      <c r="K305" s="221" t="s">
        <v>179</v>
      </c>
      <c r="L305" s="44"/>
      <c r="M305" s="226" t="s">
        <v>1</v>
      </c>
      <c r="N305" s="227" t="s">
        <v>41</v>
      </c>
      <c r="O305" s="91"/>
      <c r="P305" s="228">
        <f>O305*H305</f>
        <v>0</v>
      </c>
      <c r="Q305" s="228">
        <v>0</v>
      </c>
      <c r="R305" s="228">
        <f>Q305*H305</f>
        <v>0</v>
      </c>
      <c r="S305" s="228">
        <v>0</v>
      </c>
      <c r="T305" s="229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0" t="s">
        <v>180</v>
      </c>
      <c r="AT305" s="230" t="s">
        <v>175</v>
      </c>
      <c r="AU305" s="230" t="s">
        <v>86</v>
      </c>
      <c r="AY305" s="17" t="s">
        <v>173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17" t="s">
        <v>84</v>
      </c>
      <c r="BK305" s="231">
        <f>ROUND(I305*H305,2)</f>
        <v>0</v>
      </c>
      <c r="BL305" s="17" t="s">
        <v>180</v>
      </c>
      <c r="BM305" s="230" t="s">
        <v>540</v>
      </c>
    </row>
    <row r="306" spans="1:47" s="2" customFormat="1" ht="12">
      <c r="A306" s="38"/>
      <c r="B306" s="39"/>
      <c r="C306" s="40"/>
      <c r="D306" s="234" t="s">
        <v>226</v>
      </c>
      <c r="E306" s="40"/>
      <c r="F306" s="244" t="s">
        <v>541</v>
      </c>
      <c r="G306" s="40"/>
      <c r="H306" s="40"/>
      <c r="I306" s="245"/>
      <c r="J306" s="40"/>
      <c r="K306" s="40"/>
      <c r="L306" s="44"/>
      <c r="M306" s="246"/>
      <c r="N306" s="247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226</v>
      </c>
      <c r="AU306" s="17" t="s">
        <v>86</v>
      </c>
    </row>
    <row r="307" spans="1:63" s="12" customFormat="1" ht="22.8" customHeight="1">
      <c r="A307" s="12"/>
      <c r="B307" s="203"/>
      <c r="C307" s="204"/>
      <c r="D307" s="205" t="s">
        <v>75</v>
      </c>
      <c r="E307" s="217" t="s">
        <v>542</v>
      </c>
      <c r="F307" s="217" t="s">
        <v>543</v>
      </c>
      <c r="G307" s="204"/>
      <c r="H307" s="204"/>
      <c r="I307" s="207"/>
      <c r="J307" s="218">
        <f>BK307</f>
        <v>0</v>
      </c>
      <c r="K307" s="204"/>
      <c r="L307" s="209"/>
      <c r="M307" s="210"/>
      <c r="N307" s="211"/>
      <c r="O307" s="211"/>
      <c r="P307" s="212">
        <f>P308</f>
        <v>0</v>
      </c>
      <c r="Q307" s="211"/>
      <c r="R307" s="212">
        <f>R308</f>
        <v>0</v>
      </c>
      <c r="S307" s="211"/>
      <c r="T307" s="213">
        <f>T308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4" t="s">
        <v>84</v>
      </c>
      <c r="AT307" s="215" t="s">
        <v>75</v>
      </c>
      <c r="AU307" s="215" t="s">
        <v>84</v>
      </c>
      <c r="AY307" s="214" t="s">
        <v>173</v>
      </c>
      <c r="BK307" s="216">
        <f>BK308</f>
        <v>0</v>
      </c>
    </row>
    <row r="308" spans="1:65" s="2" customFormat="1" ht="24.15" customHeight="1">
      <c r="A308" s="38"/>
      <c r="B308" s="39"/>
      <c r="C308" s="219" t="s">
        <v>544</v>
      </c>
      <c r="D308" s="219" t="s">
        <v>175</v>
      </c>
      <c r="E308" s="220" t="s">
        <v>545</v>
      </c>
      <c r="F308" s="221" t="s">
        <v>546</v>
      </c>
      <c r="G308" s="222" t="s">
        <v>269</v>
      </c>
      <c r="H308" s="223">
        <v>689.569</v>
      </c>
      <c r="I308" s="224"/>
      <c r="J308" s="225">
        <f>ROUND(I308*H308,2)</f>
        <v>0</v>
      </c>
      <c r="K308" s="221" t="s">
        <v>179</v>
      </c>
      <c r="L308" s="44"/>
      <c r="M308" s="226" t="s">
        <v>1</v>
      </c>
      <c r="N308" s="227" t="s">
        <v>41</v>
      </c>
      <c r="O308" s="91"/>
      <c r="P308" s="228">
        <f>O308*H308</f>
        <v>0</v>
      </c>
      <c r="Q308" s="228">
        <v>0</v>
      </c>
      <c r="R308" s="228">
        <f>Q308*H308</f>
        <v>0</v>
      </c>
      <c r="S308" s="228">
        <v>0</v>
      </c>
      <c r="T308" s="229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0" t="s">
        <v>180</v>
      </c>
      <c r="AT308" s="230" t="s">
        <v>175</v>
      </c>
      <c r="AU308" s="230" t="s">
        <v>86</v>
      </c>
      <c r="AY308" s="17" t="s">
        <v>173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17" t="s">
        <v>84</v>
      </c>
      <c r="BK308" s="231">
        <f>ROUND(I308*H308,2)</f>
        <v>0</v>
      </c>
      <c r="BL308" s="17" t="s">
        <v>180</v>
      </c>
      <c r="BM308" s="230" t="s">
        <v>547</v>
      </c>
    </row>
    <row r="309" spans="1:63" s="12" customFormat="1" ht="25.9" customHeight="1">
      <c r="A309" s="12"/>
      <c r="B309" s="203"/>
      <c r="C309" s="204"/>
      <c r="D309" s="205" t="s">
        <v>75</v>
      </c>
      <c r="E309" s="206" t="s">
        <v>283</v>
      </c>
      <c r="F309" s="206" t="s">
        <v>548</v>
      </c>
      <c r="G309" s="204"/>
      <c r="H309" s="204"/>
      <c r="I309" s="207"/>
      <c r="J309" s="208">
        <f>BK309</f>
        <v>0</v>
      </c>
      <c r="K309" s="204"/>
      <c r="L309" s="209"/>
      <c r="M309" s="210"/>
      <c r="N309" s="211"/>
      <c r="O309" s="211"/>
      <c r="P309" s="212">
        <f>P310+P314</f>
        <v>0</v>
      </c>
      <c r="Q309" s="211"/>
      <c r="R309" s="212">
        <f>R310+R314</f>
        <v>6.166368</v>
      </c>
      <c r="S309" s="211"/>
      <c r="T309" s="213">
        <f>T310+T314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14" t="s">
        <v>102</v>
      </c>
      <c r="AT309" s="215" t="s">
        <v>75</v>
      </c>
      <c r="AU309" s="215" t="s">
        <v>76</v>
      </c>
      <c r="AY309" s="214" t="s">
        <v>173</v>
      </c>
      <c r="BK309" s="216">
        <f>BK310+BK314</f>
        <v>0</v>
      </c>
    </row>
    <row r="310" spans="1:63" s="12" customFormat="1" ht="22.8" customHeight="1">
      <c r="A310" s="12"/>
      <c r="B310" s="203"/>
      <c r="C310" s="204"/>
      <c r="D310" s="205" t="s">
        <v>75</v>
      </c>
      <c r="E310" s="217" t="s">
        <v>549</v>
      </c>
      <c r="F310" s="217" t="s">
        <v>550</v>
      </c>
      <c r="G310" s="204"/>
      <c r="H310" s="204"/>
      <c r="I310" s="207"/>
      <c r="J310" s="218">
        <f>BK310</f>
        <v>0</v>
      </c>
      <c r="K310" s="204"/>
      <c r="L310" s="209"/>
      <c r="M310" s="210"/>
      <c r="N310" s="211"/>
      <c r="O310" s="211"/>
      <c r="P310" s="212">
        <f>SUM(P311:P313)</f>
        <v>0</v>
      </c>
      <c r="Q310" s="211"/>
      <c r="R310" s="212">
        <f>SUM(R311:R313)</f>
        <v>0.07425000000000001</v>
      </c>
      <c r="S310" s="211"/>
      <c r="T310" s="213">
        <f>SUM(T311:T313)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14" t="s">
        <v>102</v>
      </c>
      <c r="AT310" s="215" t="s">
        <v>75</v>
      </c>
      <c r="AU310" s="215" t="s">
        <v>84</v>
      </c>
      <c r="AY310" s="214" t="s">
        <v>173</v>
      </c>
      <c r="BK310" s="216">
        <f>SUM(BK311:BK313)</f>
        <v>0</v>
      </c>
    </row>
    <row r="311" spans="1:65" s="2" customFormat="1" ht="24.15" customHeight="1">
      <c r="A311" s="38"/>
      <c r="B311" s="39"/>
      <c r="C311" s="219" t="s">
        <v>551</v>
      </c>
      <c r="D311" s="219" t="s">
        <v>175</v>
      </c>
      <c r="E311" s="220" t="s">
        <v>552</v>
      </c>
      <c r="F311" s="221" t="s">
        <v>553</v>
      </c>
      <c r="G311" s="222" t="s">
        <v>216</v>
      </c>
      <c r="H311" s="223">
        <v>135</v>
      </c>
      <c r="I311" s="224"/>
      <c r="J311" s="225">
        <f>ROUND(I311*H311,2)</f>
        <v>0</v>
      </c>
      <c r="K311" s="221" t="s">
        <v>1</v>
      </c>
      <c r="L311" s="44"/>
      <c r="M311" s="226" t="s">
        <v>1</v>
      </c>
      <c r="N311" s="227" t="s">
        <v>41</v>
      </c>
      <c r="O311" s="91"/>
      <c r="P311" s="228">
        <f>O311*H311</f>
        <v>0</v>
      </c>
      <c r="Q311" s="228">
        <v>0</v>
      </c>
      <c r="R311" s="228">
        <f>Q311*H311</f>
        <v>0</v>
      </c>
      <c r="S311" s="228">
        <v>0</v>
      </c>
      <c r="T311" s="229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0" t="s">
        <v>458</v>
      </c>
      <c r="AT311" s="230" t="s">
        <v>175</v>
      </c>
      <c r="AU311" s="230" t="s">
        <v>86</v>
      </c>
      <c r="AY311" s="17" t="s">
        <v>173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17" t="s">
        <v>84</v>
      </c>
      <c r="BK311" s="231">
        <f>ROUND(I311*H311,2)</f>
        <v>0</v>
      </c>
      <c r="BL311" s="17" t="s">
        <v>458</v>
      </c>
      <c r="BM311" s="230" t="s">
        <v>554</v>
      </c>
    </row>
    <row r="312" spans="1:65" s="2" customFormat="1" ht="24.15" customHeight="1">
      <c r="A312" s="38"/>
      <c r="B312" s="39"/>
      <c r="C312" s="259" t="s">
        <v>555</v>
      </c>
      <c r="D312" s="259" t="s">
        <v>283</v>
      </c>
      <c r="E312" s="260" t="s">
        <v>556</v>
      </c>
      <c r="F312" s="261" t="s">
        <v>557</v>
      </c>
      <c r="G312" s="262" t="s">
        <v>216</v>
      </c>
      <c r="H312" s="263">
        <v>135</v>
      </c>
      <c r="I312" s="264"/>
      <c r="J312" s="265">
        <f>ROUND(I312*H312,2)</f>
        <v>0</v>
      </c>
      <c r="K312" s="261" t="s">
        <v>1</v>
      </c>
      <c r="L312" s="266"/>
      <c r="M312" s="267" t="s">
        <v>1</v>
      </c>
      <c r="N312" s="268" t="s">
        <v>41</v>
      </c>
      <c r="O312" s="91"/>
      <c r="P312" s="228">
        <f>O312*H312</f>
        <v>0</v>
      </c>
      <c r="Q312" s="228">
        <v>0.00055</v>
      </c>
      <c r="R312" s="228">
        <f>Q312*H312</f>
        <v>0.07425000000000001</v>
      </c>
      <c r="S312" s="228">
        <v>0</v>
      </c>
      <c r="T312" s="229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0" t="s">
        <v>558</v>
      </c>
      <c r="AT312" s="230" t="s">
        <v>283</v>
      </c>
      <c r="AU312" s="230" t="s">
        <v>86</v>
      </c>
      <c r="AY312" s="17" t="s">
        <v>173</v>
      </c>
      <c r="BE312" s="231">
        <f>IF(N312="základní",J312,0)</f>
        <v>0</v>
      </c>
      <c r="BF312" s="231">
        <f>IF(N312="snížená",J312,0)</f>
        <v>0</v>
      </c>
      <c r="BG312" s="231">
        <f>IF(N312="zákl. přenesená",J312,0)</f>
        <v>0</v>
      </c>
      <c r="BH312" s="231">
        <f>IF(N312="sníž. přenesená",J312,0)</f>
        <v>0</v>
      </c>
      <c r="BI312" s="231">
        <f>IF(N312="nulová",J312,0)</f>
        <v>0</v>
      </c>
      <c r="BJ312" s="17" t="s">
        <v>84</v>
      </c>
      <c r="BK312" s="231">
        <f>ROUND(I312*H312,2)</f>
        <v>0</v>
      </c>
      <c r="BL312" s="17" t="s">
        <v>558</v>
      </c>
      <c r="BM312" s="230" t="s">
        <v>559</v>
      </c>
    </row>
    <row r="313" spans="1:47" s="2" customFormat="1" ht="12">
      <c r="A313" s="38"/>
      <c r="B313" s="39"/>
      <c r="C313" s="40"/>
      <c r="D313" s="234" t="s">
        <v>226</v>
      </c>
      <c r="E313" s="40"/>
      <c r="F313" s="244" t="s">
        <v>560</v>
      </c>
      <c r="G313" s="40"/>
      <c r="H313" s="40"/>
      <c r="I313" s="245"/>
      <c r="J313" s="40"/>
      <c r="K313" s="40"/>
      <c r="L313" s="44"/>
      <c r="M313" s="246"/>
      <c r="N313" s="247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226</v>
      </c>
      <c r="AU313" s="17" t="s">
        <v>86</v>
      </c>
    </row>
    <row r="314" spans="1:63" s="12" customFormat="1" ht="22.8" customHeight="1">
      <c r="A314" s="12"/>
      <c r="B314" s="203"/>
      <c r="C314" s="204"/>
      <c r="D314" s="205" t="s">
        <v>75</v>
      </c>
      <c r="E314" s="217" t="s">
        <v>561</v>
      </c>
      <c r="F314" s="217" t="s">
        <v>562</v>
      </c>
      <c r="G314" s="204"/>
      <c r="H314" s="204"/>
      <c r="I314" s="207"/>
      <c r="J314" s="218">
        <f>BK314</f>
        <v>0</v>
      </c>
      <c r="K314" s="204"/>
      <c r="L314" s="209"/>
      <c r="M314" s="210"/>
      <c r="N314" s="211"/>
      <c r="O314" s="211"/>
      <c r="P314" s="212">
        <f>SUM(P315:P316)</f>
        <v>0</v>
      </c>
      <c r="Q314" s="211"/>
      <c r="R314" s="212">
        <f>SUM(R315:R316)</f>
        <v>6.092118</v>
      </c>
      <c r="S314" s="211"/>
      <c r="T314" s="213">
        <f>SUM(T315:T316)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14" t="s">
        <v>102</v>
      </c>
      <c r="AT314" s="215" t="s">
        <v>75</v>
      </c>
      <c r="AU314" s="215" t="s">
        <v>84</v>
      </c>
      <c r="AY314" s="214" t="s">
        <v>173</v>
      </c>
      <c r="BK314" s="216">
        <f>SUM(BK315:BK316)</f>
        <v>0</v>
      </c>
    </row>
    <row r="315" spans="1:65" s="2" customFormat="1" ht="24.15" customHeight="1">
      <c r="A315" s="38"/>
      <c r="B315" s="39"/>
      <c r="C315" s="219" t="s">
        <v>563</v>
      </c>
      <c r="D315" s="219" t="s">
        <v>175</v>
      </c>
      <c r="E315" s="220" t="s">
        <v>564</v>
      </c>
      <c r="F315" s="221" t="s">
        <v>565</v>
      </c>
      <c r="G315" s="222" t="s">
        <v>100</v>
      </c>
      <c r="H315" s="223">
        <v>2.7</v>
      </c>
      <c r="I315" s="224"/>
      <c r="J315" s="225">
        <f>ROUND(I315*H315,2)</f>
        <v>0</v>
      </c>
      <c r="K315" s="221" t="s">
        <v>487</v>
      </c>
      <c r="L315" s="44"/>
      <c r="M315" s="226" t="s">
        <v>1</v>
      </c>
      <c r="N315" s="227" t="s">
        <v>41</v>
      </c>
      <c r="O315" s="91"/>
      <c r="P315" s="228">
        <f>O315*H315</f>
        <v>0</v>
      </c>
      <c r="Q315" s="228">
        <v>2.25634</v>
      </c>
      <c r="R315" s="228">
        <f>Q315*H315</f>
        <v>6.092118</v>
      </c>
      <c r="S315" s="228">
        <v>0</v>
      </c>
      <c r="T315" s="229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0" t="s">
        <v>458</v>
      </c>
      <c r="AT315" s="230" t="s">
        <v>175</v>
      </c>
      <c r="AU315" s="230" t="s">
        <v>86</v>
      </c>
      <c r="AY315" s="17" t="s">
        <v>173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7" t="s">
        <v>84</v>
      </c>
      <c r="BK315" s="231">
        <f>ROUND(I315*H315,2)</f>
        <v>0</v>
      </c>
      <c r="BL315" s="17" t="s">
        <v>458</v>
      </c>
      <c r="BM315" s="230" t="s">
        <v>566</v>
      </c>
    </row>
    <row r="316" spans="1:51" s="13" customFormat="1" ht="12">
      <c r="A316" s="13"/>
      <c r="B316" s="232"/>
      <c r="C316" s="233"/>
      <c r="D316" s="234" t="s">
        <v>189</v>
      </c>
      <c r="E316" s="235" t="s">
        <v>1</v>
      </c>
      <c r="F316" s="236" t="s">
        <v>567</v>
      </c>
      <c r="G316" s="233"/>
      <c r="H316" s="237">
        <v>2.7</v>
      </c>
      <c r="I316" s="238"/>
      <c r="J316" s="233"/>
      <c r="K316" s="233"/>
      <c r="L316" s="239"/>
      <c r="M316" s="279"/>
      <c r="N316" s="280"/>
      <c r="O316" s="280"/>
      <c r="P316" s="280"/>
      <c r="Q316" s="280"/>
      <c r="R316" s="280"/>
      <c r="S316" s="280"/>
      <c r="T316" s="28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189</v>
      </c>
      <c r="AU316" s="243" t="s">
        <v>86</v>
      </c>
      <c r="AV316" s="13" t="s">
        <v>86</v>
      </c>
      <c r="AW316" s="13" t="s">
        <v>32</v>
      </c>
      <c r="AX316" s="13" t="s">
        <v>84</v>
      </c>
      <c r="AY316" s="243" t="s">
        <v>173</v>
      </c>
    </row>
    <row r="317" spans="1:31" s="2" customFormat="1" ht="6.95" customHeight="1">
      <c r="A317" s="38"/>
      <c r="B317" s="66"/>
      <c r="C317" s="67"/>
      <c r="D317" s="67"/>
      <c r="E317" s="67"/>
      <c r="F317" s="67"/>
      <c r="G317" s="67"/>
      <c r="H317" s="67"/>
      <c r="I317" s="67"/>
      <c r="J317" s="67"/>
      <c r="K317" s="67"/>
      <c r="L317" s="44"/>
      <c r="M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</row>
  </sheetData>
  <sheetProtection password="CC35" sheet="1" objects="1" scenarios="1" formatColumns="0" formatRows="0" autoFilter="0"/>
  <autoFilter ref="C126:K316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  <c r="AZ2" s="136" t="s">
        <v>568</v>
      </c>
      <c r="BA2" s="136" t="s">
        <v>569</v>
      </c>
      <c r="BB2" s="136" t="s">
        <v>178</v>
      </c>
      <c r="BC2" s="136" t="s">
        <v>198</v>
      </c>
      <c r="BD2" s="136" t="s">
        <v>102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  <c r="AZ3" s="136" t="s">
        <v>570</v>
      </c>
      <c r="BA3" s="136" t="s">
        <v>571</v>
      </c>
      <c r="BB3" s="136" t="s">
        <v>178</v>
      </c>
      <c r="BC3" s="136" t="s">
        <v>234</v>
      </c>
      <c r="BD3" s="136" t="s">
        <v>102</v>
      </c>
    </row>
    <row r="4" spans="2:56" s="1" customFormat="1" ht="24.95" customHeight="1">
      <c r="B4" s="20"/>
      <c r="D4" s="139" t="s">
        <v>104</v>
      </c>
      <c r="L4" s="20"/>
      <c r="M4" s="140" t="s">
        <v>10</v>
      </c>
      <c r="AT4" s="17" t="s">
        <v>4</v>
      </c>
      <c r="AZ4" s="136" t="s">
        <v>572</v>
      </c>
      <c r="BA4" s="136" t="s">
        <v>573</v>
      </c>
      <c r="BB4" s="136" t="s">
        <v>178</v>
      </c>
      <c r="BC4" s="136" t="s">
        <v>198</v>
      </c>
      <c r="BD4" s="136" t="s">
        <v>102</v>
      </c>
    </row>
    <row r="5" spans="2:56" s="1" customFormat="1" ht="6.95" customHeight="1">
      <c r="B5" s="20"/>
      <c r="L5" s="20"/>
      <c r="AZ5" s="136" t="s">
        <v>574</v>
      </c>
      <c r="BA5" s="136" t="s">
        <v>575</v>
      </c>
      <c r="BB5" s="136" t="s">
        <v>216</v>
      </c>
      <c r="BC5" s="136" t="s">
        <v>576</v>
      </c>
      <c r="BD5" s="136" t="s">
        <v>102</v>
      </c>
    </row>
    <row r="6" spans="2:56" s="1" customFormat="1" ht="12" customHeight="1">
      <c r="B6" s="20"/>
      <c r="D6" s="141" t="s">
        <v>16</v>
      </c>
      <c r="L6" s="20"/>
      <c r="AZ6" s="136" t="s">
        <v>577</v>
      </c>
      <c r="BA6" s="136" t="s">
        <v>578</v>
      </c>
      <c r="BB6" s="136" t="s">
        <v>216</v>
      </c>
      <c r="BC6" s="136" t="s">
        <v>533</v>
      </c>
      <c r="BD6" s="136" t="s">
        <v>102</v>
      </c>
    </row>
    <row r="7" spans="2:56" s="1" customFormat="1" ht="16.5" customHeight="1">
      <c r="B7" s="20"/>
      <c r="E7" s="142" t="str">
        <f>'Rekapitulace stavby'!K6</f>
        <v>K2106 MOSTECKÁ Č.P.2012-2016 LITVÍNOV</v>
      </c>
      <c r="F7" s="141"/>
      <c r="G7" s="141"/>
      <c r="H7" s="141"/>
      <c r="L7" s="20"/>
      <c r="AZ7" s="136" t="s">
        <v>579</v>
      </c>
      <c r="BA7" s="136" t="s">
        <v>580</v>
      </c>
      <c r="BB7" s="136" t="s">
        <v>216</v>
      </c>
      <c r="BC7" s="136" t="s">
        <v>257</v>
      </c>
      <c r="BD7" s="136" t="s">
        <v>102</v>
      </c>
    </row>
    <row r="8" spans="1:56" s="2" customFormat="1" ht="12" customHeight="1">
      <c r="A8" s="38"/>
      <c r="B8" s="44"/>
      <c r="C8" s="38"/>
      <c r="D8" s="141" t="s">
        <v>115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Z8" s="136" t="s">
        <v>581</v>
      </c>
      <c r="BA8" s="136" t="s">
        <v>582</v>
      </c>
      <c r="BB8" s="136" t="s">
        <v>100</v>
      </c>
      <c r="BC8" s="136" t="s">
        <v>583</v>
      </c>
      <c r="BD8" s="136" t="s">
        <v>102</v>
      </c>
    </row>
    <row r="9" spans="1:56" s="2" customFormat="1" ht="16.5" customHeight="1">
      <c r="A9" s="38"/>
      <c r="B9" s="44"/>
      <c r="C9" s="38"/>
      <c r="D9" s="38"/>
      <c r="E9" s="143" t="s">
        <v>584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36" t="s">
        <v>585</v>
      </c>
      <c r="BA9" s="136" t="s">
        <v>586</v>
      </c>
      <c r="BB9" s="136" t="s">
        <v>216</v>
      </c>
      <c r="BC9" s="136" t="s">
        <v>587</v>
      </c>
      <c r="BD9" s="136" t="s">
        <v>102</v>
      </c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30. 12. 2021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ROUND((SUM(BE120:BE211)),2)</f>
        <v>0</v>
      </c>
      <c r="G33" s="38"/>
      <c r="H33" s="38"/>
      <c r="I33" s="156">
        <v>0.21</v>
      </c>
      <c r="J33" s="155">
        <f>ROUND(((SUM(BE120:BE211))*I33),2)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ROUND((SUM(BF120:BF211)),2)</f>
        <v>0</v>
      </c>
      <c r="G34" s="38"/>
      <c r="H34" s="38"/>
      <c r="I34" s="156">
        <v>0.15</v>
      </c>
      <c r="J34" s="155">
        <f>ROUND(((SUM(BF120:BF211))*I34),2)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ROUND((SUM(BG120:BG211)),2)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ROUND((SUM(BH120:BH211)),2)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ROUND((SUM(BI120:BI211)),2)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5" t="str">
        <f>E7</f>
        <v>K2106 MOSTECKÁ Č.P.2012-2016 LITVÍNOV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ZRN2 - VEŘEJNÉ OSVĚTLENÍ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30. 12. 2021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>MĚSTO LITVÍNOV</v>
      </c>
      <c r="G91" s="40"/>
      <c r="H91" s="40"/>
      <c r="I91" s="32" t="s">
        <v>30</v>
      </c>
      <c r="J91" s="36" t="str">
        <f>E21</f>
        <v>NE2D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PLHÁK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6" t="s">
        <v>143</v>
      </c>
      <c r="D94" s="177"/>
      <c r="E94" s="177"/>
      <c r="F94" s="177"/>
      <c r="G94" s="177"/>
      <c r="H94" s="177"/>
      <c r="I94" s="177"/>
      <c r="J94" s="178" t="s">
        <v>144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9" t="s">
        <v>145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146</v>
      </c>
    </row>
    <row r="97" spans="1:31" s="9" customFormat="1" ht="24.95" customHeight="1" hidden="1">
      <c r="A97" s="9"/>
      <c r="B97" s="180"/>
      <c r="C97" s="181"/>
      <c r="D97" s="182" t="s">
        <v>155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156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157</v>
      </c>
      <c r="E99" s="189"/>
      <c r="F99" s="189"/>
      <c r="G99" s="189"/>
      <c r="H99" s="189"/>
      <c r="I99" s="189"/>
      <c r="J99" s="190">
        <f>J172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588</v>
      </c>
      <c r="E100" s="189"/>
      <c r="F100" s="189"/>
      <c r="G100" s="189"/>
      <c r="H100" s="189"/>
      <c r="I100" s="189"/>
      <c r="J100" s="190">
        <f>J203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 hidden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 hidden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ht="12" hidden="1"/>
    <row r="104" ht="12" hidden="1"/>
    <row r="105" ht="12" hidden="1"/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158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5" t="str">
        <f>E7</f>
        <v>K2106 MOSTECKÁ Č.P.2012-2016 LITVÍNOV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115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ZRN2 - VEŘEJNÉ OSVĚTLENÍ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32" t="s">
        <v>22</v>
      </c>
      <c r="J114" s="79" t="str">
        <f>IF(J12="","",J12)</f>
        <v>30. 12. 2021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>MĚSTO LITVÍNOV</v>
      </c>
      <c r="G116" s="40"/>
      <c r="H116" s="40"/>
      <c r="I116" s="32" t="s">
        <v>30</v>
      </c>
      <c r="J116" s="36" t="str">
        <f>E21</f>
        <v>NE2D PROJEKT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32" t="s">
        <v>33</v>
      </c>
      <c r="J117" s="36" t="str">
        <f>E24</f>
        <v>PLHÁK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2"/>
      <c r="B119" s="193"/>
      <c r="C119" s="194" t="s">
        <v>159</v>
      </c>
      <c r="D119" s="195" t="s">
        <v>61</v>
      </c>
      <c r="E119" s="195" t="s">
        <v>57</v>
      </c>
      <c r="F119" s="195" t="s">
        <v>58</v>
      </c>
      <c r="G119" s="195" t="s">
        <v>160</v>
      </c>
      <c r="H119" s="195" t="s">
        <v>161</v>
      </c>
      <c r="I119" s="195" t="s">
        <v>162</v>
      </c>
      <c r="J119" s="195" t="s">
        <v>144</v>
      </c>
      <c r="K119" s="196" t="s">
        <v>163</v>
      </c>
      <c r="L119" s="197"/>
      <c r="M119" s="100" t="s">
        <v>1</v>
      </c>
      <c r="N119" s="101" t="s">
        <v>40</v>
      </c>
      <c r="O119" s="101" t="s">
        <v>164</v>
      </c>
      <c r="P119" s="101" t="s">
        <v>165</v>
      </c>
      <c r="Q119" s="101" t="s">
        <v>166</v>
      </c>
      <c r="R119" s="101" t="s">
        <v>167</v>
      </c>
      <c r="S119" s="101" t="s">
        <v>168</v>
      </c>
      <c r="T119" s="102" t="s">
        <v>169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8"/>
      <c r="B120" s="39"/>
      <c r="C120" s="107" t="s">
        <v>170</v>
      </c>
      <c r="D120" s="40"/>
      <c r="E120" s="40"/>
      <c r="F120" s="40"/>
      <c r="G120" s="40"/>
      <c r="H120" s="40"/>
      <c r="I120" s="40"/>
      <c r="J120" s="198">
        <f>BK120</f>
        <v>0</v>
      </c>
      <c r="K120" s="40"/>
      <c r="L120" s="44"/>
      <c r="M120" s="103"/>
      <c r="N120" s="199"/>
      <c r="O120" s="104"/>
      <c r="P120" s="200">
        <f>P121</f>
        <v>0</v>
      </c>
      <c r="Q120" s="104"/>
      <c r="R120" s="200">
        <f>R121</f>
        <v>227.02704176</v>
      </c>
      <c r="S120" s="104"/>
      <c r="T120" s="201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146</v>
      </c>
      <c r="BK120" s="202">
        <f>BK121</f>
        <v>0</v>
      </c>
    </row>
    <row r="121" spans="1:63" s="12" customFormat="1" ht="25.9" customHeight="1">
      <c r="A121" s="12"/>
      <c r="B121" s="203"/>
      <c r="C121" s="204"/>
      <c r="D121" s="205" t="s">
        <v>75</v>
      </c>
      <c r="E121" s="206" t="s">
        <v>283</v>
      </c>
      <c r="F121" s="206" t="s">
        <v>548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P122+P172+P203</f>
        <v>0</v>
      </c>
      <c r="Q121" s="211"/>
      <c r="R121" s="212">
        <f>R122+R172+R203</f>
        <v>227.02704176</v>
      </c>
      <c r="S121" s="211"/>
      <c r="T121" s="213">
        <f>T122+T172+T203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102</v>
      </c>
      <c r="AT121" s="215" t="s">
        <v>75</v>
      </c>
      <c r="AU121" s="215" t="s">
        <v>76</v>
      </c>
      <c r="AY121" s="214" t="s">
        <v>173</v>
      </c>
      <c r="BK121" s="216">
        <f>BK122+BK172+BK203</f>
        <v>0</v>
      </c>
    </row>
    <row r="122" spans="1:63" s="12" customFormat="1" ht="22.8" customHeight="1">
      <c r="A122" s="12"/>
      <c r="B122" s="203"/>
      <c r="C122" s="204"/>
      <c r="D122" s="205" t="s">
        <v>75</v>
      </c>
      <c r="E122" s="217" t="s">
        <v>549</v>
      </c>
      <c r="F122" s="217" t="s">
        <v>550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SUM(P123:P171)</f>
        <v>0</v>
      </c>
      <c r="Q122" s="211"/>
      <c r="R122" s="212">
        <f>SUM(R123:R171)</f>
        <v>1.07376</v>
      </c>
      <c r="S122" s="211"/>
      <c r="T122" s="213">
        <f>SUM(T123:T171)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102</v>
      </c>
      <c r="AT122" s="215" t="s">
        <v>75</v>
      </c>
      <c r="AU122" s="215" t="s">
        <v>84</v>
      </c>
      <c r="AY122" s="214" t="s">
        <v>173</v>
      </c>
      <c r="BK122" s="216">
        <f>SUM(BK123:BK171)</f>
        <v>0</v>
      </c>
    </row>
    <row r="123" spans="1:65" s="2" customFormat="1" ht="24.15" customHeight="1">
      <c r="A123" s="38"/>
      <c r="B123" s="39"/>
      <c r="C123" s="219" t="s">
        <v>84</v>
      </c>
      <c r="D123" s="219" t="s">
        <v>175</v>
      </c>
      <c r="E123" s="220" t="s">
        <v>589</v>
      </c>
      <c r="F123" s="221" t="s">
        <v>590</v>
      </c>
      <c r="G123" s="222" t="s">
        <v>178</v>
      </c>
      <c r="H123" s="223">
        <v>40</v>
      </c>
      <c r="I123" s="224"/>
      <c r="J123" s="225">
        <f>ROUND(I123*H123,2)</f>
        <v>0</v>
      </c>
      <c r="K123" s="221" t="s">
        <v>179</v>
      </c>
      <c r="L123" s="44"/>
      <c r="M123" s="226" t="s">
        <v>1</v>
      </c>
      <c r="N123" s="227" t="s">
        <v>41</v>
      </c>
      <c r="O123" s="91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0" t="s">
        <v>458</v>
      </c>
      <c r="AT123" s="230" t="s">
        <v>175</v>
      </c>
      <c r="AU123" s="230" t="s">
        <v>86</v>
      </c>
      <c r="AY123" s="17" t="s">
        <v>173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7" t="s">
        <v>84</v>
      </c>
      <c r="BK123" s="231">
        <f>ROUND(I123*H123,2)</f>
        <v>0</v>
      </c>
      <c r="BL123" s="17" t="s">
        <v>458</v>
      </c>
      <c r="BM123" s="230" t="s">
        <v>591</v>
      </c>
    </row>
    <row r="124" spans="1:47" s="2" customFormat="1" ht="12">
      <c r="A124" s="38"/>
      <c r="B124" s="39"/>
      <c r="C124" s="40"/>
      <c r="D124" s="234" t="s">
        <v>226</v>
      </c>
      <c r="E124" s="40"/>
      <c r="F124" s="244" t="s">
        <v>592</v>
      </c>
      <c r="G124" s="40"/>
      <c r="H124" s="40"/>
      <c r="I124" s="245"/>
      <c r="J124" s="40"/>
      <c r="K124" s="40"/>
      <c r="L124" s="44"/>
      <c r="M124" s="246"/>
      <c r="N124" s="247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226</v>
      </c>
      <c r="AU124" s="17" t="s">
        <v>86</v>
      </c>
    </row>
    <row r="125" spans="1:51" s="13" customFormat="1" ht="12">
      <c r="A125" s="13"/>
      <c r="B125" s="232"/>
      <c r="C125" s="233"/>
      <c r="D125" s="234" t="s">
        <v>189</v>
      </c>
      <c r="E125" s="235" t="s">
        <v>1</v>
      </c>
      <c r="F125" s="236" t="s">
        <v>568</v>
      </c>
      <c r="G125" s="233"/>
      <c r="H125" s="237">
        <v>8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3" t="s">
        <v>189</v>
      </c>
      <c r="AU125" s="243" t="s">
        <v>86</v>
      </c>
      <c r="AV125" s="13" t="s">
        <v>86</v>
      </c>
      <c r="AW125" s="13" t="s">
        <v>32</v>
      </c>
      <c r="AX125" s="13" t="s">
        <v>84</v>
      </c>
      <c r="AY125" s="243" t="s">
        <v>173</v>
      </c>
    </row>
    <row r="126" spans="1:51" s="13" customFormat="1" ht="12">
      <c r="A126" s="13"/>
      <c r="B126" s="232"/>
      <c r="C126" s="233"/>
      <c r="D126" s="234" t="s">
        <v>189</v>
      </c>
      <c r="E126" s="233"/>
      <c r="F126" s="236" t="s">
        <v>593</v>
      </c>
      <c r="G126" s="233"/>
      <c r="H126" s="237">
        <v>40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189</v>
      </c>
      <c r="AU126" s="243" t="s">
        <v>86</v>
      </c>
      <c r="AV126" s="13" t="s">
        <v>86</v>
      </c>
      <c r="AW126" s="13" t="s">
        <v>4</v>
      </c>
      <c r="AX126" s="13" t="s">
        <v>84</v>
      </c>
      <c r="AY126" s="243" t="s">
        <v>173</v>
      </c>
    </row>
    <row r="127" spans="1:65" s="2" customFormat="1" ht="24.15" customHeight="1">
      <c r="A127" s="38"/>
      <c r="B127" s="39"/>
      <c r="C127" s="219" t="s">
        <v>86</v>
      </c>
      <c r="D127" s="219" t="s">
        <v>175</v>
      </c>
      <c r="E127" s="220" t="s">
        <v>594</v>
      </c>
      <c r="F127" s="221" t="s">
        <v>595</v>
      </c>
      <c r="G127" s="222" t="s">
        <v>178</v>
      </c>
      <c r="H127" s="223">
        <v>64</v>
      </c>
      <c r="I127" s="224"/>
      <c r="J127" s="225">
        <f>ROUND(I127*H127,2)</f>
        <v>0</v>
      </c>
      <c r="K127" s="221" t="s">
        <v>179</v>
      </c>
      <c r="L127" s="44"/>
      <c r="M127" s="226" t="s">
        <v>1</v>
      </c>
      <c r="N127" s="227" t="s">
        <v>41</v>
      </c>
      <c r="O127" s="91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0" t="s">
        <v>458</v>
      </c>
      <c r="AT127" s="230" t="s">
        <v>175</v>
      </c>
      <c r="AU127" s="230" t="s">
        <v>86</v>
      </c>
      <c r="AY127" s="17" t="s">
        <v>173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7" t="s">
        <v>84</v>
      </c>
      <c r="BK127" s="231">
        <f>ROUND(I127*H127,2)</f>
        <v>0</v>
      </c>
      <c r="BL127" s="17" t="s">
        <v>458</v>
      </c>
      <c r="BM127" s="230" t="s">
        <v>596</v>
      </c>
    </row>
    <row r="128" spans="1:47" s="2" customFormat="1" ht="12">
      <c r="A128" s="38"/>
      <c r="B128" s="39"/>
      <c r="C128" s="40"/>
      <c r="D128" s="234" t="s">
        <v>226</v>
      </c>
      <c r="E128" s="40"/>
      <c r="F128" s="244" t="s">
        <v>597</v>
      </c>
      <c r="G128" s="40"/>
      <c r="H128" s="40"/>
      <c r="I128" s="245"/>
      <c r="J128" s="40"/>
      <c r="K128" s="40"/>
      <c r="L128" s="44"/>
      <c r="M128" s="246"/>
      <c r="N128" s="247"/>
      <c r="O128" s="91"/>
      <c r="P128" s="91"/>
      <c r="Q128" s="91"/>
      <c r="R128" s="91"/>
      <c r="S128" s="91"/>
      <c r="T128" s="92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226</v>
      </c>
      <c r="AU128" s="17" t="s">
        <v>86</v>
      </c>
    </row>
    <row r="129" spans="1:51" s="13" customFormat="1" ht="12">
      <c r="A129" s="13"/>
      <c r="B129" s="232"/>
      <c r="C129" s="233"/>
      <c r="D129" s="234" t="s">
        <v>189</v>
      </c>
      <c r="E129" s="235" t="s">
        <v>1</v>
      </c>
      <c r="F129" s="236" t="s">
        <v>570</v>
      </c>
      <c r="G129" s="233"/>
      <c r="H129" s="237">
        <v>16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189</v>
      </c>
      <c r="AU129" s="243" t="s">
        <v>86</v>
      </c>
      <c r="AV129" s="13" t="s">
        <v>86</v>
      </c>
      <c r="AW129" s="13" t="s">
        <v>32</v>
      </c>
      <c r="AX129" s="13" t="s">
        <v>84</v>
      </c>
      <c r="AY129" s="243" t="s">
        <v>173</v>
      </c>
    </row>
    <row r="130" spans="1:51" s="13" customFormat="1" ht="12">
      <c r="A130" s="13"/>
      <c r="B130" s="232"/>
      <c r="C130" s="233"/>
      <c r="D130" s="234" t="s">
        <v>189</v>
      </c>
      <c r="E130" s="233"/>
      <c r="F130" s="236" t="s">
        <v>598</v>
      </c>
      <c r="G130" s="233"/>
      <c r="H130" s="237">
        <v>64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189</v>
      </c>
      <c r="AU130" s="243" t="s">
        <v>86</v>
      </c>
      <c r="AV130" s="13" t="s">
        <v>86</v>
      </c>
      <c r="AW130" s="13" t="s">
        <v>4</v>
      </c>
      <c r="AX130" s="13" t="s">
        <v>84</v>
      </c>
      <c r="AY130" s="243" t="s">
        <v>173</v>
      </c>
    </row>
    <row r="131" spans="1:65" s="2" customFormat="1" ht="33" customHeight="1">
      <c r="A131" s="38"/>
      <c r="B131" s="39"/>
      <c r="C131" s="219" t="s">
        <v>102</v>
      </c>
      <c r="D131" s="219" t="s">
        <v>175</v>
      </c>
      <c r="E131" s="220" t="s">
        <v>599</v>
      </c>
      <c r="F131" s="221" t="s">
        <v>600</v>
      </c>
      <c r="G131" s="222" t="s">
        <v>178</v>
      </c>
      <c r="H131" s="223">
        <v>16</v>
      </c>
      <c r="I131" s="224"/>
      <c r="J131" s="225">
        <f>ROUND(I131*H131,2)</f>
        <v>0</v>
      </c>
      <c r="K131" s="221" t="s">
        <v>179</v>
      </c>
      <c r="L131" s="44"/>
      <c r="M131" s="226" t="s">
        <v>1</v>
      </c>
      <c r="N131" s="227" t="s">
        <v>41</v>
      </c>
      <c r="O131" s="91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0" t="s">
        <v>458</v>
      </c>
      <c r="AT131" s="230" t="s">
        <v>175</v>
      </c>
      <c r="AU131" s="230" t="s">
        <v>86</v>
      </c>
      <c r="AY131" s="17" t="s">
        <v>173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84</v>
      </c>
      <c r="BK131" s="231">
        <f>ROUND(I131*H131,2)</f>
        <v>0</v>
      </c>
      <c r="BL131" s="17" t="s">
        <v>458</v>
      </c>
      <c r="BM131" s="230" t="s">
        <v>601</v>
      </c>
    </row>
    <row r="132" spans="1:51" s="13" customFormat="1" ht="12">
      <c r="A132" s="13"/>
      <c r="B132" s="232"/>
      <c r="C132" s="233"/>
      <c r="D132" s="234" t="s">
        <v>189</v>
      </c>
      <c r="E132" s="235" t="s">
        <v>1</v>
      </c>
      <c r="F132" s="236" t="s">
        <v>570</v>
      </c>
      <c r="G132" s="233"/>
      <c r="H132" s="237">
        <v>16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189</v>
      </c>
      <c r="AU132" s="243" t="s">
        <v>86</v>
      </c>
      <c r="AV132" s="13" t="s">
        <v>86</v>
      </c>
      <c r="AW132" s="13" t="s">
        <v>32</v>
      </c>
      <c r="AX132" s="13" t="s">
        <v>84</v>
      </c>
      <c r="AY132" s="243" t="s">
        <v>173</v>
      </c>
    </row>
    <row r="133" spans="1:65" s="2" customFormat="1" ht="24.15" customHeight="1">
      <c r="A133" s="38"/>
      <c r="B133" s="39"/>
      <c r="C133" s="259" t="s">
        <v>180</v>
      </c>
      <c r="D133" s="259" t="s">
        <v>283</v>
      </c>
      <c r="E133" s="260" t="s">
        <v>602</v>
      </c>
      <c r="F133" s="261" t="s">
        <v>603</v>
      </c>
      <c r="G133" s="262" t="s">
        <v>178</v>
      </c>
      <c r="H133" s="263">
        <v>16</v>
      </c>
      <c r="I133" s="264"/>
      <c r="J133" s="265">
        <f>ROUND(I133*H133,2)</f>
        <v>0</v>
      </c>
      <c r="K133" s="261" t="s">
        <v>179</v>
      </c>
      <c r="L133" s="266"/>
      <c r="M133" s="267" t="s">
        <v>1</v>
      </c>
      <c r="N133" s="268" t="s">
        <v>41</v>
      </c>
      <c r="O133" s="91"/>
      <c r="P133" s="228">
        <f>O133*H133</f>
        <v>0</v>
      </c>
      <c r="Q133" s="228">
        <v>0.0037</v>
      </c>
      <c r="R133" s="228">
        <f>Q133*H133</f>
        <v>0.0592</v>
      </c>
      <c r="S133" s="228">
        <v>0</v>
      </c>
      <c r="T133" s="22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0" t="s">
        <v>558</v>
      </c>
      <c r="AT133" s="230" t="s">
        <v>283</v>
      </c>
      <c r="AU133" s="230" t="s">
        <v>86</v>
      </c>
      <c r="AY133" s="17" t="s">
        <v>173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7" t="s">
        <v>84</v>
      </c>
      <c r="BK133" s="231">
        <f>ROUND(I133*H133,2)</f>
        <v>0</v>
      </c>
      <c r="BL133" s="17" t="s">
        <v>558</v>
      </c>
      <c r="BM133" s="230" t="s">
        <v>604</v>
      </c>
    </row>
    <row r="134" spans="1:51" s="13" customFormat="1" ht="12">
      <c r="A134" s="13"/>
      <c r="B134" s="232"/>
      <c r="C134" s="233"/>
      <c r="D134" s="234" t="s">
        <v>189</v>
      </c>
      <c r="E134" s="235" t="s">
        <v>1</v>
      </c>
      <c r="F134" s="236" t="s">
        <v>570</v>
      </c>
      <c r="G134" s="233"/>
      <c r="H134" s="237">
        <v>16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189</v>
      </c>
      <c r="AU134" s="243" t="s">
        <v>86</v>
      </c>
      <c r="AV134" s="13" t="s">
        <v>86</v>
      </c>
      <c r="AW134" s="13" t="s">
        <v>32</v>
      </c>
      <c r="AX134" s="13" t="s">
        <v>84</v>
      </c>
      <c r="AY134" s="243" t="s">
        <v>173</v>
      </c>
    </row>
    <row r="135" spans="1:65" s="2" customFormat="1" ht="24.15" customHeight="1">
      <c r="A135" s="38"/>
      <c r="B135" s="39"/>
      <c r="C135" s="219" t="s">
        <v>185</v>
      </c>
      <c r="D135" s="219" t="s">
        <v>175</v>
      </c>
      <c r="E135" s="220" t="s">
        <v>605</v>
      </c>
      <c r="F135" s="221" t="s">
        <v>606</v>
      </c>
      <c r="G135" s="222" t="s">
        <v>178</v>
      </c>
      <c r="H135" s="223">
        <v>8</v>
      </c>
      <c r="I135" s="224"/>
      <c r="J135" s="225">
        <f>ROUND(I135*H135,2)</f>
        <v>0</v>
      </c>
      <c r="K135" s="221" t="s">
        <v>179</v>
      </c>
      <c r="L135" s="44"/>
      <c r="M135" s="226" t="s">
        <v>1</v>
      </c>
      <c r="N135" s="227" t="s">
        <v>41</v>
      </c>
      <c r="O135" s="91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0" t="s">
        <v>458</v>
      </c>
      <c r="AT135" s="230" t="s">
        <v>175</v>
      </c>
      <c r="AU135" s="230" t="s">
        <v>86</v>
      </c>
      <c r="AY135" s="17" t="s">
        <v>173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7" t="s">
        <v>84</v>
      </c>
      <c r="BK135" s="231">
        <f>ROUND(I135*H135,2)</f>
        <v>0</v>
      </c>
      <c r="BL135" s="17" t="s">
        <v>458</v>
      </c>
      <c r="BM135" s="230" t="s">
        <v>607</v>
      </c>
    </row>
    <row r="136" spans="1:51" s="13" customFormat="1" ht="12">
      <c r="A136" s="13"/>
      <c r="B136" s="232"/>
      <c r="C136" s="233"/>
      <c r="D136" s="234" t="s">
        <v>189</v>
      </c>
      <c r="E136" s="235" t="s">
        <v>1</v>
      </c>
      <c r="F136" s="236" t="s">
        <v>572</v>
      </c>
      <c r="G136" s="233"/>
      <c r="H136" s="237">
        <v>8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189</v>
      </c>
      <c r="AU136" s="243" t="s">
        <v>86</v>
      </c>
      <c r="AV136" s="13" t="s">
        <v>86</v>
      </c>
      <c r="AW136" s="13" t="s">
        <v>32</v>
      </c>
      <c r="AX136" s="13" t="s">
        <v>84</v>
      </c>
      <c r="AY136" s="243" t="s">
        <v>173</v>
      </c>
    </row>
    <row r="137" spans="1:65" s="2" customFormat="1" ht="16.5" customHeight="1">
      <c r="A137" s="38"/>
      <c r="B137" s="39"/>
      <c r="C137" s="259" t="s">
        <v>190</v>
      </c>
      <c r="D137" s="259" t="s">
        <v>283</v>
      </c>
      <c r="E137" s="260" t="s">
        <v>608</v>
      </c>
      <c r="F137" s="261" t="s">
        <v>609</v>
      </c>
      <c r="G137" s="262" t="s">
        <v>178</v>
      </c>
      <c r="H137" s="263">
        <v>3</v>
      </c>
      <c r="I137" s="264"/>
      <c r="J137" s="265">
        <f>ROUND(I137*H137,2)</f>
        <v>0</v>
      </c>
      <c r="K137" s="261" t="s">
        <v>1</v>
      </c>
      <c r="L137" s="266"/>
      <c r="M137" s="267" t="s">
        <v>1</v>
      </c>
      <c r="N137" s="268" t="s">
        <v>41</v>
      </c>
      <c r="O137" s="91"/>
      <c r="P137" s="228">
        <f>O137*H137</f>
        <v>0</v>
      </c>
      <c r="Q137" s="228">
        <v>0.02</v>
      </c>
      <c r="R137" s="228">
        <f>Q137*H137</f>
        <v>0.06</v>
      </c>
      <c r="S137" s="228">
        <v>0</v>
      </c>
      <c r="T137" s="22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0" t="s">
        <v>558</v>
      </c>
      <c r="AT137" s="230" t="s">
        <v>283</v>
      </c>
      <c r="AU137" s="230" t="s">
        <v>86</v>
      </c>
      <c r="AY137" s="17" t="s">
        <v>173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7" t="s">
        <v>84</v>
      </c>
      <c r="BK137" s="231">
        <f>ROUND(I137*H137,2)</f>
        <v>0</v>
      </c>
      <c r="BL137" s="17" t="s">
        <v>558</v>
      </c>
      <c r="BM137" s="230" t="s">
        <v>610</v>
      </c>
    </row>
    <row r="138" spans="1:51" s="15" customFormat="1" ht="12">
      <c r="A138" s="15"/>
      <c r="B138" s="269"/>
      <c r="C138" s="270"/>
      <c r="D138" s="234" t="s">
        <v>189</v>
      </c>
      <c r="E138" s="271" t="s">
        <v>1</v>
      </c>
      <c r="F138" s="272" t="s">
        <v>611</v>
      </c>
      <c r="G138" s="270"/>
      <c r="H138" s="271" t="s">
        <v>1</v>
      </c>
      <c r="I138" s="273"/>
      <c r="J138" s="270"/>
      <c r="K138" s="270"/>
      <c r="L138" s="274"/>
      <c r="M138" s="275"/>
      <c r="N138" s="276"/>
      <c r="O138" s="276"/>
      <c r="P138" s="276"/>
      <c r="Q138" s="276"/>
      <c r="R138" s="276"/>
      <c r="S138" s="276"/>
      <c r="T138" s="277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78" t="s">
        <v>189</v>
      </c>
      <c r="AU138" s="278" t="s">
        <v>86</v>
      </c>
      <c r="AV138" s="15" t="s">
        <v>84</v>
      </c>
      <c r="AW138" s="15" t="s">
        <v>32</v>
      </c>
      <c r="AX138" s="15" t="s">
        <v>76</v>
      </c>
      <c r="AY138" s="278" t="s">
        <v>173</v>
      </c>
    </row>
    <row r="139" spans="1:51" s="15" customFormat="1" ht="12">
      <c r="A139" s="15"/>
      <c r="B139" s="269"/>
      <c r="C139" s="270"/>
      <c r="D139" s="234" t="s">
        <v>189</v>
      </c>
      <c r="E139" s="271" t="s">
        <v>1</v>
      </c>
      <c r="F139" s="272" t="s">
        <v>612</v>
      </c>
      <c r="G139" s="270"/>
      <c r="H139" s="271" t="s">
        <v>1</v>
      </c>
      <c r="I139" s="273"/>
      <c r="J139" s="270"/>
      <c r="K139" s="270"/>
      <c r="L139" s="274"/>
      <c r="M139" s="275"/>
      <c r="N139" s="276"/>
      <c r="O139" s="276"/>
      <c r="P139" s="276"/>
      <c r="Q139" s="276"/>
      <c r="R139" s="276"/>
      <c r="S139" s="276"/>
      <c r="T139" s="277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78" t="s">
        <v>189</v>
      </c>
      <c r="AU139" s="278" t="s">
        <v>86</v>
      </c>
      <c r="AV139" s="15" t="s">
        <v>84</v>
      </c>
      <c r="AW139" s="15" t="s">
        <v>32</v>
      </c>
      <c r="AX139" s="15" t="s">
        <v>76</v>
      </c>
      <c r="AY139" s="278" t="s">
        <v>173</v>
      </c>
    </row>
    <row r="140" spans="1:51" s="15" customFormat="1" ht="12">
      <c r="A140" s="15"/>
      <c r="B140" s="269"/>
      <c r="C140" s="270"/>
      <c r="D140" s="234" t="s">
        <v>189</v>
      </c>
      <c r="E140" s="271" t="s">
        <v>1</v>
      </c>
      <c r="F140" s="272" t="s">
        <v>613</v>
      </c>
      <c r="G140" s="270"/>
      <c r="H140" s="271" t="s">
        <v>1</v>
      </c>
      <c r="I140" s="273"/>
      <c r="J140" s="270"/>
      <c r="K140" s="270"/>
      <c r="L140" s="274"/>
      <c r="M140" s="275"/>
      <c r="N140" s="276"/>
      <c r="O140" s="276"/>
      <c r="P140" s="276"/>
      <c r="Q140" s="276"/>
      <c r="R140" s="276"/>
      <c r="S140" s="276"/>
      <c r="T140" s="27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8" t="s">
        <v>189</v>
      </c>
      <c r="AU140" s="278" t="s">
        <v>86</v>
      </c>
      <c r="AV140" s="15" t="s">
        <v>84</v>
      </c>
      <c r="AW140" s="15" t="s">
        <v>32</v>
      </c>
      <c r="AX140" s="15" t="s">
        <v>76</v>
      </c>
      <c r="AY140" s="278" t="s">
        <v>173</v>
      </c>
    </row>
    <row r="141" spans="1:51" s="13" customFormat="1" ht="12">
      <c r="A141" s="13"/>
      <c r="B141" s="232"/>
      <c r="C141" s="233"/>
      <c r="D141" s="234" t="s">
        <v>189</v>
      </c>
      <c r="E141" s="235" t="s">
        <v>1</v>
      </c>
      <c r="F141" s="236" t="s">
        <v>102</v>
      </c>
      <c r="G141" s="233"/>
      <c r="H141" s="237">
        <v>3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189</v>
      </c>
      <c r="AU141" s="243" t="s">
        <v>86</v>
      </c>
      <c r="AV141" s="13" t="s">
        <v>86</v>
      </c>
      <c r="AW141" s="13" t="s">
        <v>32</v>
      </c>
      <c r="AX141" s="13" t="s">
        <v>84</v>
      </c>
      <c r="AY141" s="243" t="s">
        <v>173</v>
      </c>
    </row>
    <row r="142" spans="1:65" s="2" customFormat="1" ht="16.5" customHeight="1">
      <c r="A142" s="38"/>
      <c r="B142" s="39"/>
      <c r="C142" s="259" t="s">
        <v>194</v>
      </c>
      <c r="D142" s="259" t="s">
        <v>283</v>
      </c>
      <c r="E142" s="260" t="s">
        <v>614</v>
      </c>
      <c r="F142" s="261" t="s">
        <v>609</v>
      </c>
      <c r="G142" s="262" t="s">
        <v>178</v>
      </c>
      <c r="H142" s="263">
        <v>5</v>
      </c>
      <c r="I142" s="264"/>
      <c r="J142" s="265">
        <f>ROUND(I142*H142,2)</f>
        <v>0</v>
      </c>
      <c r="K142" s="261" t="s">
        <v>1</v>
      </c>
      <c r="L142" s="266"/>
      <c r="M142" s="267" t="s">
        <v>1</v>
      </c>
      <c r="N142" s="268" t="s">
        <v>41</v>
      </c>
      <c r="O142" s="91"/>
      <c r="P142" s="228">
        <f>O142*H142</f>
        <v>0</v>
      </c>
      <c r="Q142" s="228">
        <v>0.02</v>
      </c>
      <c r="R142" s="228">
        <f>Q142*H142</f>
        <v>0.1</v>
      </c>
      <c r="S142" s="228">
        <v>0</v>
      </c>
      <c r="T142" s="22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0" t="s">
        <v>558</v>
      </c>
      <c r="AT142" s="230" t="s">
        <v>283</v>
      </c>
      <c r="AU142" s="230" t="s">
        <v>86</v>
      </c>
      <c r="AY142" s="17" t="s">
        <v>173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7" t="s">
        <v>84</v>
      </c>
      <c r="BK142" s="231">
        <f>ROUND(I142*H142,2)</f>
        <v>0</v>
      </c>
      <c r="BL142" s="17" t="s">
        <v>558</v>
      </c>
      <c r="BM142" s="230" t="s">
        <v>615</v>
      </c>
    </row>
    <row r="143" spans="1:51" s="15" customFormat="1" ht="12">
      <c r="A143" s="15"/>
      <c r="B143" s="269"/>
      <c r="C143" s="270"/>
      <c r="D143" s="234" t="s">
        <v>189</v>
      </c>
      <c r="E143" s="271" t="s">
        <v>1</v>
      </c>
      <c r="F143" s="272" t="s">
        <v>611</v>
      </c>
      <c r="G143" s="270"/>
      <c r="H143" s="271" t="s">
        <v>1</v>
      </c>
      <c r="I143" s="273"/>
      <c r="J143" s="270"/>
      <c r="K143" s="270"/>
      <c r="L143" s="274"/>
      <c r="M143" s="275"/>
      <c r="N143" s="276"/>
      <c r="O143" s="276"/>
      <c r="P143" s="276"/>
      <c r="Q143" s="276"/>
      <c r="R143" s="276"/>
      <c r="S143" s="276"/>
      <c r="T143" s="27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8" t="s">
        <v>189</v>
      </c>
      <c r="AU143" s="278" t="s">
        <v>86</v>
      </c>
      <c r="AV143" s="15" t="s">
        <v>84</v>
      </c>
      <c r="AW143" s="15" t="s">
        <v>32</v>
      </c>
      <c r="AX143" s="15" t="s">
        <v>76</v>
      </c>
      <c r="AY143" s="278" t="s">
        <v>173</v>
      </c>
    </row>
    <row r="144" spans="1:51" s="15" customFormat="1" ht="12">
      <c r="A144" s="15"/>
      <c r="B144" s="269"/>
      <c r="C144" s="270"/>
      <c r="D144" s="234" t="s">
        <v>189</v>
      </c>
      <c r="E144" s="271" t="s">
        <v>1</v>
      </c>
      <c r="F144" s="272" t="s">
        <v>612</v>
      </c>
      <c r="G144" s="270"/>
      <c r="H144" s="271" t="s">
        <v>1</v>
      </c>
      <c r="I144" s="273"/>
      <c r="J144" s="270"/>
      <c r="K144" s="270"/>
      <c r="L144" s="274"/>
      <c r="M144" s="275"/>
      <c r="N144" s="276"/>
      <c r="O144" s="276"/>
      <c r="P144" s="276"/>
      <c r="Q144" s="276"/>
      <c r="R144" s="276"/>
      <c r="S144" s="276"/>
      <c r="T144" s="277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8" t="s">
        <v>189</v>
      </c>
      <c r="AU144" s="278" t="s">
        <v>86</v>
      </c>
      <c r="AV144" s="15" t="s">
        <v>84</v>
      </c>
      <c r="AW144" s="15" t="s">
        <v>32</v>
      </c>
      <c r="AX144" s="15" t="s">
        <v>76</v>
      </c>
      <c r="AY144" s="278" t="s">
        <v>173</v>
      </c>
    </row>
    <row r="145" spans="1:51" s="15" customFormat="1" ht="12">
      <c r="A145" s="15"/>
      <c r="B145" s="269"/>
      <c r="C145" s="270"/>
      <c r="D145" s="234" t="s">
        <v>189</v>
      </c>
      <c r="E145" s="271" t="s">
        <v>1</v>
      </c>
      <c r="F145" s="272" t="s">
        <v>616</v>
      </c>
      <c r="G145" s="270"/>
      <c r="H145" s="271" t="s">
        <v>1</v>
      </c>
      <c r="I145" s="273"/>
      <c r="J145" s="270"/>
      <c r="K145" s="270"/>
      <c r="L145" s="274"/>
      <c r="M145" s="275"/>
      <c r="N145" s="276"/>
      <c r="O145" s="276"/>
      <c r="P145" s="276"/>
      <c r="Q145" s="276"/>
      <c r="R145" s="276"/>
      <c r="S145" s="276"/>
      <c r="T145" s="277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8" t="s">
        <v>189</v>
      </c>
      <c r="AU145" s="278" t="s">
        <v>86</v>
      </c>
      <c r="AV145" s="15" t="s">
        <v>84</v>
      </c>
      <c r="AW145" s="15" t="s">
        <v>32</v>
      </c>
      <c r="AX145" s="15" t="s">
        <v>76</v>
      </c>
      <c r="AY145" s="278" t="s">
        <v>173</v>
      </c>
    </row>
    <row r="146" spans="1:51" s="13" customFormat="1" ht="12">
      <c r="A146" s="13"/>
      <c r="B146" s="232"/>
      <c r="C146" s="233"/>
      <c r="D146" s="234" t="s">
        <v>189</v>
      </c>
      <c r="E146" s="235" t="s">
        <v>1</v>
      </c>
      <c r="F146" s="236" t="s">
        <v>185</v>
      </c>
      <c r="G146" s="233"/>
      <c r="H146" s="237">
        <v>5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189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173</v>
      </c>
    </row>
    <row r="147" spans="1:65" s="2" customFormat="1" ht="24.15" customHeight="1">
      <c r="A147" s="38"/>
      <c r="B147" s="39"/>
      <c r="C147" s="219" t="s">
        <v>198</v>
      </c>
      <c r="D147" s="219" t="s">
        <v>175</v>
      </c>
      <c r="E147" s="220" t="s">
        <v>617</v>
      </c>
      <c r="F147" s="221" t="s">
        <v>618</v>
      </c>
      <c r="G147" s="222" t="s">
        <v>178</v>
      </c>
      <c r="H147" s="223">
        <v>8</v>
      </c>
      <c r="I147" s="224"/>
      <c r="J147" s="225">
        <f>ROUND(I147*H147,2)</f>
        <v>0</v>
      </c>
      <c r="K147" s="221" t="s">
        <v>179</v>
      </c>
      <c r="L147" s="44"/>
      <c r="M147" s="226" t="s">
        <v>1</v>
      </c>
      <c r="N147" s="227" t="s">
        <v>41</v>
      </c>
      <c r="O147" s="91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0" t="s">
        <v>458</v>
      </c>
      <c r="AT147" s="230" t="s">
        <v>175</v>
      </c>
      <c r="AU147" s="230" t="s">
        <v>86</v>
      </c>
      <c r="AY147" s="17" t="s">
        <v>173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7" t="s">
        <v>84</v>
      </c>
      <c r="BK147" s="231">
        <f>ROUND(I147*H147,2)</f>
        <v>0</v>
      </c>
      <c r="BL147" s="17" t="s">
        <v>458</v>
      </c>
      <c r="BM147" s="230" t="s">
        <v>619</v>
      </c>
    </row>
    <row r="148" spans="1:51" s="13" customFormat="1" ht="12">
      <c r="A148" s="13"/>
      <c r="B148" s="232"/>
      <c r="C148" s="233"/>
      <c r="D148" s="234" t="s">
        <v>189</v>
      </c>
      <c r="E148" s="235" t="s">
        <v>1</v>
      </c>
      <c r="F148" s="236" t="s">
        <v>568</v>
      </c>
      <c r="G148" s="233"/>
      <c r="H148" s="237">
        <v>8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189</v>
      </c>
      <c r="AU148" s="243" t="s">
        <v>86</v>
      </c>
      <c r="AV148" s="13" t="s">
        <v>86</v>
      </c>
      <c r="AW148" s="13" t="s">
        <v>32</v>
      </c>
      <c r="AX148" s="13" t="s">
        <v>84</v>
      </c>
      <c r="AY148" s="243" t="s">
        <v>173</v>
      </c>
    </row>
    <row r="149" spans="1:65" s="2" customFormat="1" ht="16.5" customHeight="1">
      <c r="A149" s="38"/>
      <c r="B149" s="39"/>
      <c r="C149" s="259" t="s">
        <v>202</v>
      </c>
      <c r="D149" s="259" t="s">
        <v>283</v>
      </c>
      <c r="E149" s="260" t="s">
        <v>620</v>
      </c>
      <c r="F149" s="261" t="s">
        <v>621</v>
      </c>
      <c r="G149" s="262" t="s">
        <v>178</v>
      </c>
      <c r="H149" s="263">
        <v>8</v>
      </c>
      <c r="I149" s="264"/>
      <c r="J149" s="265">
        <f>ROUND(I149*H149,2)</f>
        <v>0</v>
      </c>
      <c r="K149" s="261" t="s">
        <v>1</v>
      </c>
      <c r="L149" s="266"/>
      <c r="M149" s="267" t="s">
        <v>1</v>
      </c>
      <c r="N149" s="268" t="s">
        <v>41</v>
      </c>
      <c r="O149" s="91"/>
      <c r="P149" s="228">
        <f>O149*H149</f>
        <v>0</v>
      </c>
      <c r="Q149" s="228">
        <v>0.06</v>
      </c>
      <c r="R149" s="228">
        <f>Q149*H149</f>
        <v>0.48</v>
      </c>
      <c r="S149" s="228">
        <v>0</v>
      </c>
      <c r="T149" s="22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0" t="s">
        <v>558</v>
      </c>
      <c r="AT149" s="230" t="s">
        <v>283</v>
      </c>
      <c r="AU149" s="230" t="s">
        <v>86</v>
      </c>
      <c r="AY149" s="17" t="s">
        <v>173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7" t="s">
        <v>84</v>
      </c>
      <c r="BK149" s="231">
        <f>ROUND(I149*H149,2)</f>
        <v>0</v>
      </c>
      <c r="BL149" s="17" t="s">
        <v>558</v>
      </c>
      <c r="BM149" s="230" t="s">
        <v>622</v>
      </c>
    </row>
    <row r="150" spans="1:51" s="15" customFormat="1" ht="12">
      <c r="A150" s="15"/>
      <c r="B150" s="269"/>
      <c r="C150" s="270"/>
      <c r="D150" s="234" t="s">
        <v>189</v>
      </c>
      <c r="E150" s="271" t="s">
        <v>1</v>
      </c>
      <c r="F150" s="272" t="s">
        <v>623</v>
      </c>
      <c r="G150" s="270"/>
      <c r="H150" s="271" t="s">
        <v>1</v>
      </c>
      <c r="I150" s="273"/>
      <c r="J150" s="270"/>
      <c r="K150" s="270"/>
      <c r="L150" s="274"/>
      <c r="M150" s="275"/>
      <c r="N150" s="276"/>
      <c r="O150" s="276"/>
      <c r="P150" s="276"/>
      <c r="Q150" s="276"/>
      <c r="R150" s="276"/>
      <c r="S150" s="276"/>
      <c r="T150" s="277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78" t="s">
        <v>189</v>
      </c>
      <c r="AU150" s="278" t="s">
        <v>86</v>
      </c>
      <c r="AV150" s="15" t="s">
        <v>84</v>
      </c>
      <c r="AW150" s="15" t="s">
        <v>32</v>
      </c>
      <c r="AX150" s="15" t="s">
        <v>76</v>
      </c>
      <c r="AY150" s="278" t="s">
        <v>173</v>
      </c>
    </row>
    <row r="151" spans="1:51" s="13" customFormat="1" ht="12">
      <c r="A151" s="13"/>
      <c r="B151" s="232"/>
      <c r="C151" s="233"/>
      <c r="D151" s="234" t="s">
        <v>189</v>
      </c>
      <c r="E151" s="235" t="s">
        <v>1</v>
      </c>
      <c r="F151" s="236" t="s">
        <v>568</v>
      </c>
      <c r="G151" s="233"/>
      <c r="H151" s="237">
        <v>8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189</v>
      </c>
      <c r="AU151" s="243" t="s">
        <v>86</v>
      </c>
      <c r="AV151" s="13" t="s">
        <v>86</v>
      </c>
      <c r="AW151" s="13" t="s">
        <v>32</v>
      </c>
      <c r="AX151" s="13" t="s">
        <v>84</v>
      </c>
      <c r="AY151" s="243" t="s">
        <v>173</v>
      </c>
    </row>
    <row r="152" spans="1:65" s="2" customFormat="1" ht="16.5" customHeight="1">
      <c r="A152" s="38"/>
      <c r="B152" s="39"/>
      <c r="C152" s="219" t="s">
        <v>206</v>
      </c>
      <c r="D152" s="219" t="s">
        <v>175</v>
      </c>
      <c r="E152" s="220" t="s">
        <v>624</v>
      </c>
      <c r="F152" s="221" t="s">
        <v>625</v>
      </c>
      <c r="G152" s="222" t="s">
        <v>178</v>
      </c>
      <c r="H152" s="223">
        <v>8</v>
      </c>
      <c r="I152" s="224"/>
      <c r="J152" s="225">
        <f>ROUND(I152*H152,2)</f>
        <v>0</v>
      </c>
      <c r="K152" s="221" t="s">
        <v>179</v>
      </c>
      <c r="L152" s="44"/>
      <c r="M152" s="226" t="s">
        <v>1</v>
      </c>
      <c r="N152" s="227" t="s">
        <v>41</v>
      </c>
      <c r="O152" s="91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0" t="s">
        <v>458</v>
      </c>
      <c r="AT152" s="230" t="s">
        <v>175</v>
      </c>
      <c r="AU152" s="230" t="s">
        <v>86</v>
      </c>
      <c r="AY152" s="17" t="s">
        <v>173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7" t="s">
        <v>84</v>
      </c>
      <c r="BK152" s="231">
        <f>ROUND(I152*H152,2)</f>
        <v>0</v>
      </c>
      <c r="BL152" s="17" t="s">
        <v>458</v>
      </c>
      <c r="BM152" s="230" t="s">
        <v>626</v>
      </c>
    </row>
    <row r="153" spans="1:51" s="13" customFormat="1" ht="12">
      <c r="A153" s="13"/>
      <c r="B153" s="232"/>
      <c r="C153" s="233"/>
      <c r="D153" s="234" t="s">
        <v>189</v>
      </c>
      <c r="E153" s="235" t="s">
        <v>1</v>
      </c>
      <c r="F153" s="236" t="s">
        <v>568</v>
      </c>
      <c r="G153" s="233"/>
      <c r="H153" s="237">
        <v>8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189</v>
      </c>
      <c r="AU153" s="243" t="s">
        <v>86</v>
      </c>
      <c r="AV153" s="13" t="s">
        <v>86</v>
      </c>
      <c r="AW153" s="13" t="s">
        <v>32</v>
      </c>
      <c r="AX153" s="13" t="s">
        <v>84</v>
      </c>
      <c r="AY153" s="243" t="s">
        <v>173</v>
      </c>
    </row>
    <row r="154" spans="1:65" s="2" customFormat="1" ht="16.5" customHeight="1">
      <c r="A154" s="38"/>
      <c r="B154" s="39"/>
      <c r="C154" s="259" t="s">
        <v>137</v>
      </c>
      <c r="D154" s="259" t="s">
        <v>283</v>
      </c>
      <c r="E154" s="260" t="s">
        <v>627</v>
      </c>
      <c r="F154" s="261" t="s">
        <v>628</v>
      </c>
      <c r="G154" s="262" t="s">
        <v>178</v>
      </c>
      <c r="H154" s="263">
        <v>8</v>
      </c>
      <c r="I154" s="264"/>
      <c r="J154" s="265">
        <f>ROUND(I154*H154,2)</f>
        <v>0</v>
      </c>
      <c r="K154" s="261" t="s">
        <v>1</v>
      </c>
      <c r="L154" s="266"/>
      <c r="M154" s="267" t="s">
        <v>1</v>
      </c>
      <c r="N154" s="268" t="s">
        <v>41</v>
      </c>
      <c r="O154" s="91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0" t="s">
        <v>558</v>
      </c>
      <c r="AT154" s="230" t="s">
        <v>283</v>
      </c>
      <c r="AU154" s="230" t="s">
        <v>86</v>
      </c>
      <c r="AY154" s="17" t="s">
        <v>173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7" t="s">
        <v>84</v>
      </c>
      <c r="BK154" s="231">
        <f>ROUND(I154*H154,2)</f>
        <v>0</v>
      </c>
      <c r="BL154" s="17" t="s">
        <v>558</v>
      </c>
      <c r="BM154" s="230" t="s">
        <v>629</v>
      </c>
    </row>
    <row r="155" spans="1:47" s="2" customFormat="1" ht="12">
      <c r="A155" s="38"/>
      <c r="B155" s="39"/>
      <c r="C155" s="40"/>
      <c r="D155" s="234" t="s">
        <v>226</v>
      </c>
      <c r="E155" s="40"/>
      <c r="F155" s="244" t="s">
        <v>630</v>
      </c>
      <c r="G155" s="40"/>
      <c r="H155" s="40"/>
      <c r="I155" s="245"/>
      <c r="J155" s="40"/>
      <c r="K155" s="40"/>
      <c r="L155" s="44"/>
      <c r="M155" s="246"/>
      <c r="N155" s="247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226</v>
      </c>
      <c r="AU155" s="17" t="s">
        <v>86</v>
      </c>
    </row>
    <row r="156" spans="1:51" s="15" customFormat="1" ht="12">
      <c r="A156" s="15"/>
      <c r="B156" s="269"/>
      <c r="C156" s="270"/>
      <c r="D156" s="234" t="s">
        <v>189</v>
      </c>
      <c r="E156" s="271" t="s">
        <v>1</v>
      </c>
      <c r="F156" s="272" t="s">
        <v>631</v>
      </c>
      <c r="G156" s="270"/>
      <c r="H156" s="271" t="s">
        <v>1</v>
      </c>
      <c r="I156" s="273"/>
      <c r="J156" s="270"/>
      <c r="K156" s="270"/>
      <c r="L156" s="274"/>
      <c r="M156" s="275"/>
      <c r="N156" s="276"/>
      <c r="O156" s="276"/>
      <c r="P156" s="276"/>
      <c r="Q156" s="276"/>
      <c r="R156" s="276"/>
      <c r="S156" s="276"/>
      <c r="T156" s="277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8" t="s">
        <v>189</v>
      </c>
      <c r="AU156" s="278" t="s">
        <v>86</v>
      </c>
      <c r="AV156" s="15" t="s">
        <v>84</v>
      </c>
      <c r="AW156" s="15" t="s">
        <v>32</v>
      </c>
      <c r="AX156" s="15" t="s">
        <v>76</v>
      </c>
      <c r="AY156" s="278" t="s">
        <v>173</v>
      </c>
    </row>
    <row r="157" spans="1:51" s="13" customFormat="1" ht="12">
      <c r="A157" s="13"/>
      <c r="B157" s="232"/>
      <c r="C157" s="233"/>
      <c r="D157" s="234" t="s">
        <v>189</v>
      </c>
      <c r="E157" s="235" t="s">
        <v>1</v>
      </c>
      <c r="F157" s="236" t="s">
        <v>568</v>
      </c>
      <c r="G157" s="233"/>
      <c r="H157" s="237">
        <v>8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189</v>
      </c>
      <c r="AU157" s="243" t="s">
        <v>86</v>
      </c>
      <c r="AV157" s="13" t="s">
        <v>86</v>
      </c>
      <c r="AW157" s="13" t="s">
        <v>32</v>
      </c>
      <c r="AX157" s="13" t="s">
        <v>84</v>
      </c>
      <c r="AY157" s="243" t="s">
        <v>173</v>
      </c>
    </row>
    <row r="158" spans="1:65" s="2" customFormat="1" ht="33" customHeight="1">
      <c r="A158" s="38"/>
      <c r="B158" s="39"/>
      <c r="C158" s="219" t="s">
        <v>213</v>
      </c>
      <c r="D158" s="219" t="s">
        <v>175</v>
      </c>
      <c r="E158" s="220" t="s">
        <v>632</v>
      </c>
      <c r="F158" s="221" t="s">
        <v>633</v>
      </c>
      <c r="G158" s="222" t="s">
        <v>216</v>
      </c>
      <c r="H158" s="223">
        <v>238</v>
      </c>
      <c r="I158" s="224"/>
      <c r="J158" s="225">
        <f>ROUND(I158*H158,2)</f>
        <v>0</v>
      </c>
      <c r="K158" s="221" t="s">
        <v>179</v>
      </c>
      <c r="L158" s="44"/>
      <c r="M158" s="226" t="s">
        <v>1</v>
      </c>
      <c r="N158" s="227" t="s">
        <v>41</v>
      </c>
      <c r="O158" s="91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0" t="s">
        <v>458</v>
      </c>
      <c r="AT158" s="230" t="s">
        <v>175</v>
      </c>
      <c r="AU158" s="230" t="s">
        <v>86</v>
      </c>
      <c r="AY158" s="17" t="s">
        <v>173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7" t="s">
        <v>84</v>
      </c>
      <c r="BK158" s="231">
        <f>ROUND(I158*H158,2)</f>
        <v>0</v>
      </c>
      <c r="BL158" s="17" t="s">
        <v>458</v>
      </c>
      <c r="BM158" s="230" t="s">
        <v>634</v>
      </c>
    </row>
    <row r="159" spans="1:51" s="13" customFormat="1" ht="12">
      <c r="A159" s="13"/>
      <c r="B159" s="232"/>
      <c r="C159" s="233"/>
      <c r="D159" s="234" t="s">
        <v>189</v>
      </c>
      <c r="E159" s="235" t="s">
        <v>1</v>
      </c>
      <c r="F159" s="236" t="s">
        <v>574</v>
      </c>
      <c r="G159" s="233"/>
      <c r="H159" s="237">
        <v>238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189</v>
      </c>
      <c r="AU159" s="243" t="s">
        <v>86</v>
      </c>
      <c r="AV159" s="13" t="s">
        <v>86</v>
      </c>
      <c r="AW159" s="13" t="s">
        <v>32</v>
      </c>
      <c r="AX159" s="13" t="s">
        <v>84</v>
      </c>
      <c r="AY159" s="243" t="s">
        <v>173</v>
      </c>
    </row>
    <row r="160" spans="1:65" s="2" customFormat="1" ht="16.5" customHeight="1">
      <c r="A160" s="38"/>
      <c r="B160" s="39"/>
      <c r="C160" s="259" t="s">
        <v>218</v>
      </c>
      <c r="D160" s="259" t="s">
        <v>283</v>
      </c>
      <c r="E160" s="260" t="s">
        <v>635</v>
      </c>
      <c r="F160" s="261" t="s">
        <v>636</v>
      </c>
      <c r="G160" s="262" t="s">
        <v>295</v>
      </c>
      <c r="H160" s="263">
        <v>147.56</v>
      </c>
      <c r="I160" s="264"/>
      <c r="J160" s="265">
        <f>ROUND(I160*H160,2)</f>
        <v>0</v>
      </c>
      <c r="K160" s="261" t="s">
        <v>179</v>
      </c>
      <c r="L160" s="266"/>
      <c r="M160" s="267" t="s">
        <v>1</v>
      </c>
      <c r="N160" s="268" t="s">
        <v>41</v>
      </c>
      <c r="O160" s="91"/>
      <c r="P160" s="228">
        <f>O160*H160</f>
        <v>0</v>
      </c>
      <c r="Q160" s="228">
        <v>0.001</v>
      </c>
      <c r="R160" s="228">
        <f>Q160*H160</f>
        <v>0.14756</v>
      </c>
      <c r="S160" s="228">
        <v>0</v>
      </c>
      <c r="T160" s="22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0" t="s">
        <v>198</v>
      </c>
      <c r="AT160" s="230" t="s">
        <v>283</v>
      </c>
      <c r="AU160" s="230" t="s">
        <v>86</v>
      </c>
      <c r="AY160" s="17" t="s">
        <v>173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7" t="s">
        <v>84</v>
      </c>
      <c r="BK160" s="231">
        <f>ROUND(I160*H160,2)</f>
        <v>0</v>
      </c>
      <c r="BL160" s="17" t="s">
        <v>180</v>
      </c>
      <c r="BM160" s="230" t="s">
        <v>637</v>
      </c>
    </row>
    <row r="161" spans="1:47" s="2" customFormat="1" ht="12">
      <c r="A161" s="38"/>
      <c r="B161" s="39"/>
      <c r="C161" s="40"/>
      <c r="D161" s="234" t="s">
        <v>226</v>
      </c>
      <c r="E161" s="40"/>
      <c r="F161" s="244" t="s">
        <v>638</v>
      </c>
      <c r="G161" s="40"/>
      <c r="H161" s="40"/>
      <c r="I161" s="245"/>
      <c r="J161" s="40"/>
      <c r="K161" s="40"/>
      <c r="L161" s="44"/>
      <c r="M161" s="246"/>
      <c r="N161" s="247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226</v>
      </c>
      <c r="AU161" s="17" t="s">
        <v>86</v>
      </c>
    </row>
    <row r="162" spans="1:51" s="13" customFormat="1" ht="12">
      <c r="A162" s="13"/>
      <c r="B162" s="232"/>
      <c r="C162" s="233"/>
      <c r="D162" s="234" t="s">
        <v>189</v>
      </c>
      <c r="E162" s="233"/>
      <c r="F162" s="236" t="s">
        <v>639</v>
      </c>
      <c r="G162" s="233"/>
      <c r="H162" s="237">
        <v>147.56</v>
      </c>
      <c r="I162" s="238"/>
      <c r="J162" s="233"/>
      <c r="K162" s="233"/>
      <c r="L162" s="239"/>
      <c r="M162" s="240"/>
      <c r="N162" s="241"/>
      <c r="O162" s="241"/>
      <c r="P162" s="241"/>
      <c r="Q162" s="241"/>
      <c r="R162" s="241"/>
      <c r="S162" s="241"/>
      <c r="T162" s="24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3" t="s">
        <v>189</v>
      </c>
      <c r="AU162" s="243" t="s">
        <v>86</v>
      </c>
      <c r="AV162" s="13" t="s">
        <v>86</v>
      </c>
      <c r="AW162" s="13" t="s">
        <v>4</v>
      </c>
      <c r="AX162" s="13" t="s">
        <v>84</v>
      </c>
      <c r="AY162" s="243" t="s">
        <v>173</v>
      </c>
    </row>
    <row r="163" spans="1:65" s="2" customFormat="1" ht="24.15" customHeight="1">
      <c r="A163" s="38"/>
      <c r="B163" s="39"/>
      <c r="C163" s="219" t="s">
        <v>222</v>
      </c>
      <c r="D163" s="219" t="s">
        <v>175</v>
      </c>
      <c r="E163" s="220" t="s">
        <v>640</v>
      </c>
      <c r="F163" s="221" t="s">
        <v>641</v>
      </c>
      <c r="G163" s="222" t="s">
        <v>216</v>
      </c>
      <c r="H163" s="223">
        <v>238</v>
      </c>
      <c r="I163" s="224"/>
      <c r="J163" s="225">
        <f>ROUND(I163*H163,2)</f>
        <v>0</v>
      </c>
      <c r="K163" s="221" t="s">
        <v>179</v>
      </c>
      <c r="L163" s="44"/>
      <c r="M163" s="226" t="s">
        <v>1</v>
      </c>
      <c r="N163" s="227" t="s">
        <v>41</v>
      </c>
      <c r="O163" s="91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0" t="s">
        <v>458</v>
      </c>
      <c r="AT163" s="230" t="s">
        <v>175</v>
      </c>
      <c r="AU163" s="230" t="s">
        <v>86</v>
      </c>
      <c r="AY163" s="17" t="s">
        <v>173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7" t="s">
        <v>84</v>
      </c>
      <c r="BK163" s="231">
        <f>ROUND(I163*H163,2)</f>
        <v>0</v>
      </c>
      <c r="BL163" s="17" t="s">
        <v>458</v>
      </c>
      <c r="BM163" s="230" t="s">
        <v>642</v>
      </c>
    </row>
    <row r="164" spans="1:51" s="13" customFormat="1" ht="12">
      <c r="A164" s="13"/>
      <c r="B164" s="232"/>
      <c r="C164" s="233"/>
      <c r="D164" s="234" t="s">
        <v>189</v>
      </c>
      <c r="E164" s="235" t="s">
        <v>1</v>
      </c>
      <c r="F164" s="236" t="s">
        <v>574</v>
      </c>
      <c r="G164" s="233"/>
      <c r="H164" s="237">
        <v>238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189</v>
      </c>
      <c r="AU164" s="243" t="s">
        <v>86</v>
      </c>
      <c r="AV164" s="13" t="s">
        <v>86</v>
      </c>
      <c r="AW164" s="13" t="s">
        <v>32</v>
      </c>
      <c r="AX164" s="13" t="s">
        <v>84</v>
      </c>
      <c r="AY164" s="243" t="s">
        <v>173</v>
      </c>
    </row>
    <row r="165" spans="1:65" s="2" customFormat="1" ht="16.5" customHeight="1">
      <c r="A165" s="38"/>
      <c r="B165" s="39"/>
      <c r="C165" s="259" t="s">
        <v>8</v>
      </c>
      <c r="D165" s="259" t="s">
        <v>283</v>
      </c>
      <c r="E165" s="260" t="s">
        <v>643</v>
      </c>
      <c r="F165" s="261" t="s">
        <v>644</v>
      </c>
      <c r="G165" s="262" t="s">
        <v>216</v>
      </c>
      <c r="H165" s="263">
        <v>238</v>
      </c>
      <c r="I165" s="264"/>
      <c r="J165" s="265">
        <f>ROUND(I165*H165,2)</f>
        <v>0</v>
      </c>
      <c r="K165" s="261" t="s">
        <v>179</v>
      </c>
      <c r="L165" s="266"/>
      <c r="M165" s="267" t="s">
        <v>1</v>
      </c>
      <c r="N165" s="268" t="s">
        <v>41</v>
      </c>
      <c r="O165" s="91"/>
      <c r="P165" s="228">
        <f>O165*H165</f>
        <v>0</v>
      </c>
      <c r="Q165" s="228">
        <v>0.0009</v>
      </c>
      <c r="R165" s="228">
        <f>Q165*H165</f>
        <v>0.2142</v>
      </c>
      <c r="S165" s="228">
        <v>0</v>
      </c>
      <c r="T165" s="22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0" t="s">
        <v>558</v>
      </c>
      <c r="AT165" s="230" t="s">
        <v>283</v>
      </c>
      <c r="AU165" s="230" t="s">
        <v>86</v>
      </c>
      <c r="AY165" s="17" t="s">
        <v>173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7" t="s">
        <v>84</v>
      </c>
      <c r="BK165" s="231">
        <f>ROUND(I165*H165,2)</f>
        <v>0</v>
      </c>
      <c r="BL165" s="17" t="s">
        <v>558</v>
      </c>
      <c r="BM165" s="230" t="s">
        <v>645</v>
      </c>
    </row>
    <row r="166" spans="1:65" s="2" customFormat="1" ht="24.15" customHeight="1">
      <c r="A166" s="38"/>
      <c r="B166" s="39"/>
      <c r="C166" s="219" t="s">
        <v>234</v>
      </c>
      <c r="D166" s="219" t="s">
        <v>175</v>
      </c>
      <c r="E166" s="220" t="s">
        <v>646</v>
      </c>
      <c r="F166" s="221" t="s">
        <v>647</v>
      </c>
      <c r="G166" s="222" t="s">
        <v>216</v>
      </c>
      <c r="H166" s="223">
        <v>80</v>
      </c>
      <c r="I166" s="224"/>
      <c r="J166" s="225">
        <f>ROUND(I166*H166,2)</f>
        <v>0</v>
      </c>
      <c r="K166" s="221" t="s">
        <v>179</v>
      </c>
      <c r="L166" s="44"/>
      <c r="M166" s="226" t="s">
        <v>1</v>
      </c>
      <c r="N166" s="227" t="s">
        <v>41</v>
      </c>
      <c r="O166" s="91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0" t="s">
        <v>458</v>
      </c>
      <c r="AT166" s="230" t="s">
        <v>175</v>
      </c>
      <c r="AU166" s="230" t="s">
        <v>86</v>
      </c>
      <c r="AY166" s="17" t="s">
        <v>173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7" t="s">
        <v>84</v>
      </c>
      <c r="BK166" s="231">
        <f>ROUND(I166*H166,2)</f>
        <v>0</v>
      </c>
      <c r="BL166" s="17" t="s">
        <v>458</v>
      </c>
      <c r="BM166" s="230" t="s">
        <v>648</v>
      </c>
    </row>
    <row r="167" spans="1:51" s="13" customFormat="1" ht="12">
      <c r="A167" s="13"/>
      <c r="B167" s="232"/>
      <c r="C167" s="233"/>
      <c r="D167" s="234" t="s">
        <v>189</v>
      </c>
      <c r="E167" s="235" t="s">
        <v>1</v>
      </c>
      <c r="F167" s="236" t="s">
        <v>577</v>
      </c>
      <c r="G167" s="233"/>
      <c r="H167" s="237">
        <v>80</v>
      </c>
      <c r="I167" s="238"/>
      <c r="J167" s="233"/>
      <c r="K167" s="233"/>
      <c r="L167" s="239"/>
      <c r="M167" s="240"/>
      <c r="N167" s="241"/>
      <c r="O167" s="241"/>
      <c r="P167" s="241"/>
      <c r="Q167" s="241"/>
      <c r="R167" s="241"/>
      <c r="S167" s="241"/>
      <c r="T167" s="24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3" t="s">
        <v>189</v>
      </c>
      <c r="AU167" s="243" t="s">
        <v>86</v>
      </c>
      <c r="AV167" s="13" t="s">
        <v>86</v>
      </c>
      <c r="AW167" s="13" t="s">
        <v>32</v>
      </c>
      <c r="AX167" s="13" t="s">
        <v>84</v>
      </c>
      <c r="AY167" s="243" t="s">
        <v>173</v>
      </c>
    </row>
    <row r="168" spans="1:65" s="2" customFormat="1" ht="16.5" customHeight="1">
      <c r="A168" s="38"/>
      <c r="B168" s="39"/>
      <c r="C168" s="259" t="s">
        <v>240</v>
      </c>
      <c r="D168" s="259" t="s">
        <v>283</v>
      </c>
      <c r="E168" s="260" t="s">
        <v>649</v>
      </c>
      <c r="F168" s="261" t="s">
        <v>650</v>
      </c>
      <c r="G168" s="262" t="s">
        <v>216</v>
      </c>
      <c r="H168" s="263">
        <v>80</v>
      </c>
      <c r="I168" s="264"/>
      <c r="J168" s="265">
        <f>ROUND(I168*H168,2)</f>
        <v>0</v>
      </c>
      <c r="K168" s="261" t="s">
        <v>179</v>
      </c>
      <c r="L168" s="266"/>
      <c r="M168" s="267" t="s">
        <v>1</v>
      </c>
      <c r="N168" s="268" t="s">
        <v>41</v>
      </c>
      <c r="O168" s="91"/>
      <c r="P168" s="228">
        <f>O168*H168</f>
        <v>0</v>
      </c>
      <c r="Q168" s="228">
        <v>0.00016</v>
      </c>
      <c r="R168" s="228">
        <f>Q168*H168</f>
        <v>0.0128</v>
      </c>
      <c r="S168" s="228">
        <v>0</v>
      </c>
      <c r="T168" s="22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0" t="s">
        <v>558</v>
      </c>
      <c r="AT168" s="230" t="s">
        <v>283</v>
      </c>
      <c r="AU168" s="230" t="s">
        <v>86</v>
      </c>
      <c r="AY168" s="17" t="s">
        <v>173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7" t="s">
        <v>84</v>
      </c>
      <c r="BK168" s="231">
        <f>ROUND(I168*H168,2)</f>
        <v>0</v>
      </c>
      <c r="BL168" s="17" t="s">
        <v>558</v>
      </c>
      <c r="BM168" s="230" t="s">
        <v>651</v>
      </c>
    </row>
    <row r="169" spans="1:65" s="2" customFormat="1" ht="16.5" customHeight="1">
      <c r="A169" s="38"/>
      <c r="B169" s="39"/>
      <c r="C169" s="219" t="s">
        <v>246</v>
      </c>
      <c r="D169" s="219" t="s">
        <v>175</v>
      </c>
      <c r="E169" s="220" t="s">
        <v>652</v>
      </c>
      <c r="F169" s="221" t="s">
        <v>653</v>
      </c>
      <c r="G169" s="222" t="s">
        <v>654</v>
      </c>
      <c r="H169" s="282"/>
      <c r="I169" s="224"/>
      <c r="J169" s="225">
        <f>ROUND(I169*H169,2)</f>
        <v>0</v>
      </c>
      <c r="K169" s="221" t="s">
        <v>1</v>
      </c>
      <c r="L169" s="44"/>
      <c r="M169" s="226" t="s">
        <v>1</v>
      </c>
      <c r="N169" s="227" t="s">
        <v>41</v>
      </c>
      <c r="O169" s="91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0" t="s">
        <v>558</v>
      </c>
      <c r="AT169" s="230" t="s">
        <v>175</v>
      </c>
      <c r="AU169" s="230" t="s">
        <v>86</v>
      </c>
      <c r="AY169" s="17" t="s">
        <v>173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7" t="s">
        <v>84</v>
      </c>
      <c r="BK169" s="231">
        <f>ROUND(I169*H169,2)</f>
        <v>0</v>
      </c>
      <c r="BL169" s="17" t="s">
        <v>558</v>
      </c>
      <c r="BM169" s="230" t="s">
        <v>655</v>
      </c>
    </row>
    <row r="170" spans="1:65" s="2" customFormat="1" ht="16.5" customHeight="1">
      <c r="A170" s="38"/>
      <c r="B170" s="39"/>
      <c r="C170" s="219" t="s">
        <v>251</v>
      </c>
      <c r="D170" s="219" t="s">
        <v>175</v>
      </c>
      <c r="E170" s="220" t="s">
        <v>656</v>
      </c>
      <c r="F170" s="221" t="s">
        <v>657</v>
      </c>
      <c r="G170" s="222" t="s">
        <v>654</v>
      </c>
      <c r="H170" s="282"/>
      <c r="I170" s="224"/>
      <c r="J170" s="225">
        <f>ROUND(I170*H170,2)</f>
        <v>0</v>
      </c>
      <c r="K170" s="221" t="s">
        <v>1</v>
      </c>
      <c r="L170" s="44"/>
      <c r="M170" s="226" t="s">
        <v>1</v>
      </c>
      <c r="N170" s="227" t="s">
        <v>41</v>
      </c>
      <c r="O170" s="91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0" t="s">
        <v>458</v>
      </c>
      <c r="AT170" s="230" t="s">
        <v>175</v>
      </c>
      <c r="AU170" s="230" t="s">
        <v>86</v>
      </c>
      <c r="AY170" s="17" t="s">
        <v>173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7" t="s">
        <v>84</v>
      </c>
      <c r="BK170" s="231">
        <f>ROUND(I170*H170,2)</f>
        <v>0</v>
      </c>
      <c r="BL170" s="17" t="s">
        <v>458</v>
      </c>
      <c r="BM170" s="230" t="s">
        <v>658</v>
      </c>
    </row>
    <row r="171" spans="1:65" s="2" customFormat="1" ht="16.5" customHeight="1">
      <c r="A171" s="38"/>
      <c r="B171" s="39"/>
      <c r="C171" s="219" t="s">
        <v>257</v>
      </c>
      <c r="D171" s="219" t="s">
        <v>175</v>
      </c>
      <c r="E171" s="220" t="s">
        <v>659</v>
      </c>
      <c r="F171" s="221" t="s">
        <v>660</v>
      </c>
      <c r="G171" s="222" t="s">
        <v>654</v>
      </c>
      <c r="H171" s="282"/>
      <c r="I171" s="224"/>
      <c r="J171" s="225">
        <f>ROUND(I171*H171,2)</f>
        <v>0</v>
      </c>
      <c r="K171" s="221" t="s">
        <v>1</v>
      </c>
      <c r="L171" s="44"/>
      <c r="M171" s="226" t="s">
        <v>1</v>
      </c>
      <c r="N171" s="227" t="s">
        <v>41</v>
      </c>
      <c r="O171" s="91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0" t="s">
        <v>458</v>
      </c>
      <c r="AT171" s="230" t="s">
        <v>175</v>
      </c>
      <c r="AU171" s="230" t="s">
        <v>86</v>
      </c>
      <c r="AY171" s="17" t="s">
        <v>173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7" t="s">
        <v>84</v>
      </c>
      <c r="BK171" s="231">
        <f>ROUND(I171*H171,2)</f>
        <v>0</v>
      </c>
      <c r="BL171" s="17" t="s">
        <v>458</v>
      </c>
      <c r="BM171" s="230" t="s">
        <v>661</v>
      </c>
    </row>
    <row r="172" spans="1:63" s="12" customFormat="1" ht="22.8" customHeight="1">
      <c r="A172" s="12"/>
      <c r="B172" s="203"/>
      <c r="C172" s="204"/>
      <c r="D172" s="205" t="s">
        <v>75</v>
      </c>
      <c r="E172" s="217" t="s">
        <v>561</v>
      </c>
      <c r="F172" s="217" t="s">
        <v>562</v>
      </c>
      <c r="G172" s="204"/>
      <c r="H172" s="204"/>
      <c r="I172" s="207"/>
      <c r="J172" s="218">
        <f>BK172</f>
        <v>0</v>
      </c>
      <c r="K172" s="204"/>
      <c r="L172" s="209"/>
      <c r="M172" s="210"/>
      <c r="N172" s="211"/>
      <c r="O172" s="211"/>
      <c r="P172" s="212">
        <f>SUM(P173:P202)</f>
        <v>0</v>
      </c>
      <c r="Q172" s="211"/>
      <c r="R172" s="212">
        <f>SUM(R173:R202)</f>
        <v>225.95328176</v>
      </c>
      <c r="S172" s="211"/>
      <c r="T172" s="213">
        <f>SUM(T173:T202)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4" t="s">
        <v>102</v>
      </c>
      <c r="AT172" s="215" t="s">
        <v>75</v>
      </c>
      <c r="AU172" s="215" t="s">
        <v>84</v>
      </c>
      <c r="AY172" s="214" t="s">
        <v>173</v>
      </c>
      <c r="BK172" s="216">
        <f>SUM(BK173:BK202)</f>
        <v>0</v>
      </c>
    </row>
    <row r="173" spans="1:65" s="2" customFormat="1" ht="24.15" customHeight="1">
      <c r="A173" s="38"/>
      <c r="B173" s="39"/>
      <c r="C173" s="219" t="s">
        <v>7</v>
      </c>
      <c r="D173" s="219" t="s">
        <v>175</v>
      </c>
      <c r="E173" s="220" t="s">
        <v>662</v>
      </c>
      <c r="F173" s="221" t="s">
        <v>663</v>
      </c>
      <c r="G173" s="222" t="s">
        <v>664</v>
      </c>
      <c r="H173" s="223">
        <v>0.238</v>
      </c>
      <c r="I173" s="224"/>
      <c r="J173" s="225">
        <f>ROUND(I173*H173,2)</f>
        <v>0</v>
      </c>
      <c r="K173" s="221" t="s">
        <v>179</v>
      </c>
      <c r="L173" s="44"/>
      <c r="M173" s="226" t="s">
        <v>1</v>
      </c>
      <c r="N173" s="227" t="s">
        <v>41</v>
      </c>
      <c r="O173" s="91"/>
      <c r="P173" s="228">
        <f>O173*H173</f>
        <v>0</v>
      </c>
      <c r="Q173" s="228">
        <v>0.0088</v>
      </c>
      <c r="R173" s="228">
        <f>Q173*H173</f>
        <v>0.0020944</v>
      </c>
      <c r="S173" s="228">
        <v>0</v>
      </c>
      <c r="T173" s="22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0" t="s">
        <v>458</v>
      </c>
      <c r="AT173" s="230" t="s">
        <v>175</v>
      </c>
      <c r="AU173" s="230" t="s">
        <v>86</v>
      </c>
      <c r="AY173" s="17" t="s">
        <v>173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7" t="s">
        <v>84</v>
      </c>
      <c r="BK173" s="231">
        <f>ROUND(I173*H173,2)</f>
        <v>0</v>
      </c>
      <c r="BL173" s="17" t="s">
        <v>458</v>
      </c>
      <c r="BM173" s="230" t="s">
        <v>665</v>
      </c>
    </row>
    <row r="174" spans="1:47" s="2" customFormat="1" ht="12">
      <c r="A174" s="38"/>
      <c r="B174" s="39"/>
      <c r="C174" s="40"/>
      <c r="D174" s="234" t="s">
        <v>226</v>
      </c>
      <c r="E174" s="40"/>
      <c r="F174" s="244" t="s">
        <v>666</v>
      </c>
      <c r="G174" s="40"/>
      <c r="H174" s="40"/>
      <c r="I174" s="245"/>
      <c r="J174" s="40"/>
      <c r="K174" s="40"/>
      <c r="L174" s="44"/>
      <c r="M174" s="246"/>
      <c r="N174" s="247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226</v>
      </c>
      <c r="AU174" s="17" t="s">
        <v>86</v>
      </c>
    </row>
    <row r="175" spans="1:51" s="13" customFormat="1" ht="12">
      <c r="A175" s="13"/>
      <c r="B175" s="232"/>
      <c r="C175" s="233"/>
      <c r="D175" s="234" t="s">
        <v>189</v>
      </c>
      <c r="E175" s="235" t="s">
        <v>1</v>
      </c>
      <c r="F175" s="236" t="s">
        <v>574</v>
      </c>
      <c r="G175" s="233"/>
      <c r="H175" s="237">
        <v>238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189</v>
      </c>
      <c r="AU175" s="243" t="s">
        <v>86</v>
      </c>
      <c r="AV175" s="13" t="s">
        <v>86</v>
      </c>
      <c r="AW175" s="13" t="s">
        <v>32</v>
      </c>
      <c r="AX175" s="13" t="s">
        <v>84</v>
      </c>
      <c r="AY175" s="243" t="s">
        <v>173</v>
      </c>
    </row>
    <row r="176" spans="1:51" s="13" customFormat="1" ht="12">
      <c r="A176" s="13"/>
      <c r="B176" s="232"/>
      <c r="C176" s="233"/>
      <c r="D176" s="234" t="s">
        <v>189</v>
      </c>
      <c r="E176" s="233"/>
      <c r="F176" s="236" t="s">
        <v>667</v>
      </c>
      <c r="G176" s="233"/>
      <c r="H176" s="237">
        <v>0.238</v>
      </c>
      <c r="I176" s="238"/>
      <c r="J176" s="233"/>
      <c r="K176" s="233"/>
      <c r="L176" s="239"/>
      <c r="M176" s="240"/>
      <c r="N176" s="241"/>
      <c r="O176" s="241"/>
      <c r="P176" s="241"/>
      <c r="Q176" s="241"/>
      <c r="R176" s="241"/>
      <c r="S176" s="241"/>
      <c r="T176" s="24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3" t="s">
        <v>189</v>
      </c>
      <c r="AU176" s="243" t="s">
        <v>86</v>
      </c>
      <c r="AV176" s="13" t="s">
        <v>86</v>
      </c>
      <c r="AW176" s="13" t="s">
        <v>4</v>
      </c>
      <c r="AX176" s="13" t="s">
        <v>84</v>
      </c>
      <c r="AY176" s="243" t="s">
        <v>173</v>
      </c>
    </row>
    <row r="177" spans="1:65" s="2" customFormat="1" ht="24.15" customHeight="1">
      <c r="A177" s="38"/>
      <c r="B177" s="39"/>
      <c r="C177" s="219" t="s">
        <v>266</v>
      </c>
      <c r="D177" s="219" t="s">
        <v>175</v>
      </c>
      <c r="E177" s="220" t="s">
        <v>668</v>
      </c>
      <c r="F177" s="221" t="s">
        <v>669</v>
      </c>
      <c r="G177" s="222" t="s">
        <v>100</v>
      </c>
      <c r="H177" s="223">
        <v>2.88</v>
      </c>
      <c r="I177" s="224"/>
      <c r="J177" s="225">
        <f>ROUND(I177*H177,2)</f>
        <v>0</v>
      </c>
      <c r="K177" s="221" t="s">
        <v>179</v>
      </c>
      <c r="L177" s="44"/>
      <c r="M177" s="226" t="s">
        <v>1</v>
      </c>
      <c r="N177" s="227" t="s">
        <v>41</v>
      </c>
      <c r="O177" s="91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0" t="s">
        <v>458</v>
      </c>
      <c r="AT177" s="230" t="s">
        <v>175</v>
      </c>
      <c r="AU177" s="230" t="s">
        <v>86</v>
      </c>
      <c r="AY177" s="17" t="s">
        <v>173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7" t="s">
        <v>84</v>
      </c>
      <c r="BK177" s="231">
        <f>ROUND(I177*H177,2)</f>
        <v>0</v>
      </c>
      <c r="BL177" s="17" t="s">
        <v>458</v>
      </c>
      <c r="BM177" s="230" t="s">
        <v>670</v>
      </c>
    </row>
    <row r="178" spans="1:47" s="2" customFormat="1" ht="12">
      <c r="A178" s="38"/>
      <c r="B178" s="39"/>
      <c r="C178" s="40"/>
      <c r="D178" s="234" t="s">
        <v>226</v>
      </c>
      <c r="E178" s="40"/>
      <c r="F178" s="244" t="s">
        <v>671</v>
      </c>
      <c r="G178" s="40"/>
      <c r="H178" s="40"/>
      <c r="I178" s="245"/>
      <c r="J178" s="40"/>
      <c r="K178" s="40"/>
      <c r="L178" s="44"/>
      <c r="M178" s="246"/>
      <c r="N178" s="247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226</v>
      </c>
      <c r="AU178" s="17" t="s">
        <v>86</v>
      </c>
    </row>
    <row r="179" spans="1:51" s="13" customFormat="1" ht="12">
      <c r="A179" s="13"/>
      <c r="B179" s="232"/>
      <c r="C179" s="233"/>
      <c r="D179" s="234" t="s">
        <v>189</v>
      </c>
      <c r="E179" s="235" t="s">
        <v>1</v>
      </c>
      <c r="F179" s="236" t="s">
        <v>581</v>
      </c>
      <c r="G179" s="233"/>
      <c r="H179" s="237">
        <v>2.304</v>
      </c>
      <c r="I179" s="238"/>
      <c r="J179" s="233"/>
      <c r="K179" s="233"/>
      <c r="L179" s="239"/>
      <c r="M179" s="240"/>
      <c r="N179" s="241"/>
      <c r="O179" s="241"/>
      <c r="P179" s="241"/>
      <c r="Q179" s="241"/>
      <c r="R179" s="241"/>
      <c r="S179" s="241"/>
      <c r="T179" s="24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3" t="s">
        <v>189</v>
      </c>
      <c r="AU179" s="243" t="s">
        <v>86</v>
      </c>
      <c r="AV179" s="13" t="s">
        <v>86</v>
      </c>
      <c r="AW179" s="13" t="s">
        <v>32</v>
      </c>
      <c r="AX179" s="13" t="s">
        <v>84</v>
      </c>
      <c r="AY179" s="243" t="s">
        <v>173</v>
      </c>
    </row>
    <row r="180" spans="1:51" s="13" customFormat="1" ht="12">
      <c r="A180" s="13"/>
      <c r="B180" s="232"/>
      <c r="C180" s="233"/>
      <c r="D180" s="234" t="s">
        <v>189</v>
      </c>
      <c r="E180" s="233"/>
      <c r="F180" s="236" t="s">
        <v>672</v>
      </c>
      <c r="G180" s="233"/>
      <c r="H180" s="237">
        <v>2.88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189</v>
      </c>
      <c r="AU180" s="243" t="s">
        <v>86</v>
      </c>
      <c r="AV180" s="13" t="s">
        <v>86</v>
      </c>
      <c r="AW180" s="13" t="s">
        <v>4</v>
      </c>
      <c r="AX180" s="13" t="s">
        <v>84</v>
      </c>
      <c r="AY180" s="243" t="s">
        <v>173</v>
      </c>
    </row>
    <row r="181" spans="1:65" s="2" customFormat="1" ht="24.15" customHeight="1">
      <c r="A181" s="38"/>
      <c r="B181" s="39"/>
      <c r="C181" s="219" t="s">
        <v>273</v>
      </c>
      <c r="D181" s="219" t="s">
        <v>175</v>
      </c>
      <c r="E181" s="220" t="s">
        <v>673</v>
      </c>
      <c r="F181" s="221" t="s">
        <v>674</v>
      </c>
      <c r="G181" s="222" t="s">
        <v>100</v>
      </c>
      <c r="H181" s="223">
        <v>2</v>
      </c>
      <c r="I181" s="224"/>
      <c r="J181" s="225">
        <f>ROUND(I181*H181,2)</f>
        <v>0</v>
      </c>
      <c r="K181" s="221" t="s">
        <v>179</v>
      </c>
      <c r="L181" s="44"/>
      <c r="M181" s="226" t="s">
        <v>1</v>
      </c>
      <c r="N181" s="227" t="s">
        <v>41</v>
      </c>
      <c r="O181" s="91"/>
      <c r="P181" s="228">
        <f>O181*H181</f>
        <v>0</v>
      </c>
      <c r="Q181" s="228">
        <v>2.25634</v>
      </c>
      <c r="R181" s="228">
        <f>Q181*H181</f>
        <v>4.51268</v>
      </c>
      <c r="S181" s="228">
        <v>0</v>
      </c>
      <c r="T181" s="22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0" t="s">
        <v>458</v>
      </c>
      <c r="AT181" s="230" t="s">
        <v>175</v>
      </c>
      <c r="AU181" s="230" t="s">
        <v>86</v>
      </c>
      <c r="AY181" s="17" t="s">
        <v>173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7" t="s">
        <v>84</v>
      </c>
      <c r="BK181" s="231">
        <f>ROUND(I181*H181,2)</f>
        <v>0</v>
      </c>
      <c r="BL181" s="17" t="s">
        <v>458</v>
      </c>
      <c r="BM181" s="230" t="s">
        <v>675</v>
      </c>
    </row>
    <row r="182" spans="1:51" s="15" customFormat="1" ht="12">
      <c r="A182" s="15"/>
      <c r="B182" s="269"/>
      <c r="C182" s="270"/>
      <c r="D182" s="234" t="s">
        <v>189</v>
      </c>
      <c r="E182" s="271" t="s">
        <v>1</v>
      </c>
      <c r="F182" s="272" t="s">
        <v>676</v>
      </c>
      <c r="G182" s="270"/>
      <c r="H182" s="271" t="s">
        <v>1</v>
      </c>
      <c r="I182" s="273"/>
      <c r="J182" s="270"/>
      <c r="K182" s="270"/>
      <c r="L182" s="274"/>
      <c r="M182" s="275"/>
      <c r="N182" s="276"/>
      <c r="O182" s="276"/>
      <c r="P182" s="276"/>
      <c r="Q182" s="276"/>
      <c r="R182" s="276"/>
      <c r="S182" s="276"/>
      <c r="T182" s="277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8" t="s">
        <v>189</v>
      </c>
      <c r="AU182" s="278" t="s">
        <v>86</v>
      </c>
      <c r="AV182" s="15" t="s">
        <v>84</v>
      </c>
      <c r="AW182" s="15" t="s">
        <v>32</v>
      </c>
      <c r="AX182" s="15" t="s">
        <v>76</v>
      </c>
      <c r="AY182" s="278" t="s">
        <v>173</v>
      </c>
    </row>
    <row r="183" spans="1:51" s="13" customFormat="1" ht="12">
      <c r="A183" s="13"/>
      <c r="B183" s="232"/>
      <c r="C183" s="233"/>
      <c r="D183" s="234" t="s">
        <v>189</v>
      </c>
      <c r="E183" s="235" t="s">
        <v>1</v>
      </c>
      <c r="F183" s="236" t="s">
        <v>677</v>
      </c>
      <c r="G183" s="233"/>
      <c r="H183" s="237">
        <v>2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189</v>
      </c>
      <c r="AU183" s="243" t="s">
        <v>86</v>
      </c>
      <c r="AV183" s="13" t="s">
        <v>86</v>
      </c>
      <c r="AW183" s="13" t="s">
        <v>32</v>
      </c>
      <c r="AX183" s="13" t="s">
        <v>84</v>
      </c>
      <c r="AY183" s="243" t="s">
        <v>173</v>
      </c>
    </row>
    <row r="184" spans="1:65" s="2" customFormat="1" ht="24.15" customHeight="1">
      <c r="A184" s="38"/>
      <c r="B184" s="39"/>
      <c r="C184" s="219" t="s">
        <v>277</v>
      </c>
      <c r="D184" s="219" t="s">
        <v>175</v>
      </c>
      <c r="E184" s="220" t="s">
        <v>564</v>
      </c>
      <c r="F184" s="221" t="s">
        <v>565</v>
      </c>
      <c r="G184" s="222" t="s">
        <v>100</v>
      </c>
      <c r="H184" s="223">
        <v>2.304</v>
      </c>
      <c r="I184" s="224"/>
      <c r="J184" s="225">
        <f>ROUND(I184*H184,2)</f>
        <v>0</v>
      </c>
      <c r="K184" s="221" t="s">
        <v>179</v>
      </c>
      <c r="L184" s="44"/>
      <c r="M184" s="226" t="s">
        <v>1</v>
      </c>
      <c r="N184" s="227" t="s">
        <v>41</v>
      </c>
      <c r="O184" s="91"/>
      <c r="P184" s="228">
        <f>O184*H184</f>
        <v>0</v>
      </c>
      <c r="Q184" s="228">
        <v>2.25634</v>
      </c>
      <c r="R184" s="228">
        <f>Q184*H184</f>
        <v>5.19860736</v>
      </c>
      <c r="S184" s="228">
        <v>0</v>
      </c>
      <c r="T184" s="229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0" t="s">
        <v>458</v>
      </c>
      <c r="AT184" s="230" t="s">
        <v>175</v>
      </c>
      <c r="AU184" s="230" t="s">
        <v>86</v>
      </c>
      <c r="AY184" s="17" t="s">
        <v>173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7" t="s">
        <v>84</v>
      </c>
      <c r="BK184" s="231">
        <f>ROUND(I184*H184,2)</f>
        <v>0</v>
      </c>
      <c r="BL184" s="17" t="s">
        <v>458</v>
      </c>
      <c r="BM184" s="230" t="s">
        <v>678</v>
      </c>
    </row>
    <row r="185" spans="1:51" s="13" customFormat="1" ht="12">
      <c r="A185" s="13"/>
      <c r="B185" s="232"/>
      <c r="C185" s="233"/>
      <c r="D185" s="234" t="s">
        <v>189</v>
      </c>
      <c r="E185" s="235" t="s">
        <v>1</v>
      </c>
      <c r="F185" s="236" t="s">
        <v>581</v>
      </c>
      <c r="G185" s="233"/>
      <c r="H185" s="237">
        <v>2.304</v>
      </c>
      <c r="I185" s="238"/>
      <c r="J185" s="233"/>
      <c r="K185" s="233"/>
      <c r="L185" s="239"/>
      <c r="M185" s="240"/>
      <c r="N185" s="241"/>
      <c r="O185" s="241"/>
      <c r="P185" s="241"/>
      <c r="Q185" s="241"/>
      <c r="R185" s="241"/>
      <c r="S185" s="241"/>
      <c r="T185" s="242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3" t="s">
        <v>189</v>
      </c>
      <c r="AU185" s="243" t="s">
        <v>86</v>
      </c>
      <c r="AV185" s="13" t="s">
        <v>86</v>
      </c>
      <c r="AW185" s="13" t="s">
        <v>32</v>
      </c>
      <c r="AX185" s="13" t="s">
        <v>84</v>
      </c>
      <c r="AY185" s="243" t="s">
        <v>173</v>
      </c>
    </row>
    <row r="186" spans="1:65" s="2" customFormat="1" ht="24.15" customHeight="1">
      <c r="A186" s="38"/>
      <c r="B186" s="39"/>
      <c r="C186" s="219" t="s">
        <v>282</v>
      </c>
      <c r="D186" s="219" t="s">
        <v>175</v>
      </c>
      <c r="E186" s="220" t="s">
        <v>679</v>
      </c>
      <c r="F186" s="221" t="s">
        <v>680</v>
      </c>
      <c r="G186" s="222" t="s">
        <v>216</v>
      </c>
      <c r="H186" s="223">
        <v>170</v>
      </c>
      <c r="I186" s="224"/>
      <c r="J186" s="225">
        <f>ROUND(I186*H186,2)</f>
        <v>0</v>
      </c>
      <c r="K186" s="221" t="s">
        <v>179</v>
      </c>
      <c r="L186" s="44"/>
      <c r="M186" s="226" t="s">
        <v>1</v>
      </c>
      <c r="N186" s="227" t="s">
        <v>41</v>
      </c>
      <c r="O186" s="91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0" t="s">
        <v>458</v>
      </c>
      <c r="AT186" s="230" t="s">
        <v>175</v>
      </c>
      <c r="AU186" s="230" t="s">
        <v>86</v>
      </c>
      <c r="AY186" s="17" t="s">
        <v>173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7" t="s">
        <v>84</v>
      </c>
      <c r="BK186" s="231">
        <f>ROUND(I186*H186,2)</f>
        <v>0</v>
      </c>
      <c r="BL186" s="17" t="s">
        <v>458</v>
      </c>
      <c r="BM186" s="230" t="s">
        <v>681</v>
      </c>
    </row>
    <row r="187" spans="1:51" s="13" customFormat="1" ht="12">
      <c r="A187" s="13"/>
      <c r="B187" s="232"/>
      <c r="C187" s="233"/>
      <c r="D187" s="234" t="s">
        <v>189</v>
      </c>
      <c r="E187" s="235" t="s">
        <v>1</v>
      </c>
      <c r="F187" s="236" t="s">
        <v>585</v>
      </c>
      <c r="G187" s="233"/>
      <c r="H187" s="237">
        <v>170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189</v>
      </c>
      <c r="AU187" s="243" t="s">
        <v>86</v>
      </c>
      <c r="AV187" s="13" t="s">
        <v>86</v>
      </c>
      <c r="AW187" s="13" t="s">
        <v>32</v>
      </c>
      <c r="AX187" s="13" t="s">
        <v>84</v>
      </c>
      <c r="AY187" s="243" t="s">
        <v>173</v>
      </c>
    </row>
    <row r="188" spans="1:65" s="2" customFormat="1" ht="24.15" customHeight="1">
      <c r="A188" s="38"/>
      <c r="B188" s="39"/>
      <c r="C188" s="219" t="s">
        <v>288</v>
      </c>
      <c r="D188" s="219" t="s">
        <v>175</v>
      </c>
      <c r="E188" s="220" t="s">
        <v>682</v>
      </c>
      <c r="F188" s="221" t="s">
        <v>683</v>
      </c>
      <c r="G188" s="222" t="s">
        <v>216</v>
      </c>
      <c r="H188" s="223">
        <v>20</v>
      </c>
      <c r="I188" s="224"/>
      <c r="J188" s="225">
        <f>ROUND(I188*H188,2)</f>
        <v>0</v>
      </c>
      <c r="K188" s="221" t="s">
        <v>179</v>
      </c>
      <c r="L188" s="44"/>
      <c r="M188" s="226" t="s">
        <v>1</v>
      </c>
      <c r="N188" s="227" t="s">
        <v>41</v>
      </c>
      <c r="O188" s="91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0" t="s">
        <v>458</v>
      </c>
      <c r="AT188" s="230" t="s">
        <v>175</v>
      </c>
      <c r="AU188" s="230" t="s">
        <v>86</v>
      </c>
      <c r="AY188" s="17" t="s">
        <v>173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7" t="s">
        <v>84</v>
      </c>
      <c r="BK188" s="231">
        <f>ROUND(I188*H188,2)</f>
        <v>0</v>
      </c>
      <c r="BL188" s="17" t="s">
        <v>458</v>
      </c>
      <c r="BM188" s="230" t="s">
        <v>684</v>
      </c>
    </row>
    <row r="189" spans="1:51" s="13" customFormat="1" ht="12">
      <c r="A189" s="13"/>
      <c r="B189" s="232"/>
      <c r="C189" s="233"/>
      <c r="D189" s="234" t="s">
        <v>189</v>
      </c>
      <c r="E189" s="235" t="s">
        <v>1</v>
      </c>
      <c r="F189" s="236" t="s">
        <v>579</v>
      </c>
      <c r="G189" s="233"/>
      <c r="H189" s="237">
        <v>20</v>
      </c>
      <c r="I189" s="238"/>
      <c r="J189" s="233"/>
      <c r="K189" s="233"/>
      <c r="L189" s="239"/>
      <c r="M189" s="240"/>
      <c r="N189" s="241"/>
      <c r="O189" s="241"/>
      <c r="P189" s="241"/>
      <c r="Q189" s="241"/>
      <c r="R189" s="241"/>
      <c r="S189" s="241"/>
      <c r="T189" s="24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3" t="s">
        <v>189</v>
      </c>
      <c r="AU189" s="243" t="s">
        <v>86</v>
      </c>
      <c r="AV189" s="13" t="s">
        <v>86</v>
      </c>
      <c r="AW189" s="13" t="s">
        <v>32</v>
      </c>
      <c r="AX189" s="13" t="s">
        <v>84</v>
      </c>
      <c r="AY189" s="243" t="s">
        <v>173</v>
      </c>
    </row>
    <row r="190" spans="1:65" s="2" customFormat="1" ht="33" customHeight="1">
      <c r="A190" s="38"/>
      <c r="B190" s="39"/>
      <c r="C190" s="219" t="s">
        <v>292</v>
      </c>
      <c r="D190" s="219" t="s">
        <v>175</v>
      </c>
      <c r="E190" s="220" t="s">
        <v>685</v>
      </c>
      <c r="F190" s="221" t="s">
        <v>686</v>
      </c>
      <c r="G190" s="222" t="s">
        <v>216</v>
      </c>
      <c r="H190" s="223">
        <v>170</v>
      </c>
      <c r="I190" s="224"/>
      <c r="J190" s="225">
        <f>ROUND(I190*H190,2)</f>
        <v>0</v>
      </c>
      <c r="K190" s="221" t="s">
        <v>179</v>
      </c>
      <c r="L190" s="44"/>
      <c r="M190" s="226" t="s">
        <v>1</v>
      </c>
      <c r="N190" s="227" t="s">
        <v>41</v>
      </c>
      <c r="O190" s="91"/>
      <c r="P190" s="228">
        <f>O190*H190</f>
        <v>0</v>
      </c>
      <c r="Q190" s="228">
        <v>0.27</v>
      </c>
      <c r="R190" s="228">
        <f>Q190*H190</f>
        <v>45.900000000000006</v>
      </c>
      <c r="S190" s="228">
        <v>0</v>
      </c>
      <c r="T190" s="22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0" t="s">
        <v>458</v>
      </c>
      <c r="AT190" s="230" t="s">
        <v>175</v>
      </c>
      <c r="AU190" s="230" t="s">
        <v>86</v>
      </c>
      <c r="AY190" s="17" t="s">
        <v>173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7" t="s">
        <v>84</v>
      </c>
      <c r="BK190" s="231">
        <f>ROUND(I190*H190,2)</f>
        <v>0</v>
      </c>
      <c r="BL190" s="17" t="s">
        <v>458</v>
      </c>
      <c r="BM190" s="230" t="s">
        <v>687</v>
      </c>
    </row>
    <row r="191" spans="1:51" s="13" customFormat="1" ht="12">
      <c r="A191" s="13"/>
      <c r="B191" s="232"/>
      <c r="C191" s="233"/>
      <c r="D191" s="234" t="s">
        <v>189</v>
      </c>
      <c r="E191" s="235" t="s">
        <v>1</v>
      </c>
      <c r="F191" s="236" t="s">
        <v>585</v>
      </c>
      <c r="G191" s="233"/>
      <c r="H191" s="237">
        <v>170</v>
      </c>
      <c r="I191" s="238"/>
      <c r="J191" s="233"/>
      <c r="K191" s="233"/>
      <c r="L191" s="239"/>
      <c r="M191" s="240"/>
      <c r="N191" s="241"/>
      <c r="O191" s="241"/>
      <c r="P191" s="241"/>
      <c r="Q191" s="241"/>
      <c r="R191" s="241"/>
      <c r="S191" s="241"/>
      <c r="T191" s="24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3" t="s">
        <v>189</v>
      </c>
      <c r="AU191" s="243" t="s">
        <v>86</v>
      </c>
      <c r="AV191" s="13" t="s">
        <v>86</v>
      </c>
      <c r="AW191" s="13" t="s">
        <v>32</v>
      </c>
      <c r="AX191" s="13" t="s">
        <v>84</v>
      </c>
      <c r="AY191" s="243" t="s">
        <v>173</v>
      </c>
    </row>
    <row r="192" spans="1:65" s="2" customFormat="1" ht="16.5" customHeight="1">
      <c r="A192" s="38"/>
      <c r="B192" s="39"/>
      <c r="C192" s="259" t="s">
        <v>299</v>
      </c>
      <c r="D192" s="259" t="s">
        <v>283</v>
      </c>
      <c r="E192" s="260" t="s">
        <v>284</v>
      </c>
      <c r="F192" s="261" t="s">
        <v>285</v>
      </c>
      <c r="G192" s="262" t="s">
        <v>269</v>
      </c>
      <c r="H192" s="263">
        <v>170</v>
      </c>
      <c r="I192" s="264"/>
      <c r="J192" s="265">
        <f>ROUND(I192*H192,2)</f>
        <v>0</v>
      </c>
      <c r="K192" s="261" t="s">
        <v>179</v>
      </c>
      <c r="L192" s="266"/>
      <c r="M192" s="267" t="s">
        <v>1</v>
      </c>
      <c r="N192" s="268" t="s">
        <v>41</v>
      </c>
      <c r="O192" s="91"/>
      <c r="P192" s="228">
        <f>O192*H192</f>
        <v>0</v>
      </c>
      <c r="Q192" s="228">
        <v>1</v>
      </c>
      <c r="R192" s="228">
        <f>Q192*H192</f>
        <v>170</v>
      </c>
      <c r="S192" s="228">
        <v>0</v>
      </c>
      <c r="T192" s="22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0" t="s">
        <v>198</v>
      </c>
      <c r="AT192" s="230" t="s">
        <v>283</v>
      </c>
      <c r="AU192" s="230" t="s">
        <v>86</v>
      </c>
      <c r="AY192" s="17" t="s">
        <v>173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7" t="s">
        <v>84</v>
      </c>
      <c r="BK192" s="231">
        <f>ROUND(I192*H192,2)</f>
        <v>0</v>
      </c>
      <c r="BL192" s="17" t="s">
        <v>180</v>
      </c>
      <c r="BM192" s="230" t="s">
        <v>688</v>
      </c>
    </row>
    <row r="193" spans="1:47" s="2" customFormat="1" ht="12">
      <c r="A193" s="38"/>
      <c r="B193" s="39"/>
      <c r="C193" s="40"/>
      <c r="D193" s="234" t="s">
        <v>226</v>
      </c>
      <c r="E193" s="40"/>
      <c r="F193" s="244" t="s">
        <v>689</v>
      </c>
      <c r="G193" s="40"/>
      <c r="H193" s="40"/>
      <c r="I193" s="245"/>
      <c r="J193" s="40"/>
      <c r="K193" s="40"/>
      <c r="L193" s="44"/>
      <c r="M193" s="246"/>
      <c r="N193" s="247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226</v>
      </c>
      <c r="AU193" s="17" t="s">
        <v>86</v>
      </c>
    </row>
    <row r="194" spans="1:65" s="2" customFormat="1" ht="16.5" customHeight="1">
      <c r="A194" s="38"/>
      <c r="B194" s="39"/>
      <c r="C194" s="219" t="s">
        <v>303</v>
      </c>
      <c r="D194" s="219" t="s">
        <v>175</v>
      </c>
      <c r="E194" s="220" t="s">
        <v>690</v>
      </c>
      <c r="F194" s="221" t="s">
        <v>691</v>
      </c>
      <c r="G194" s="222" t="s">
        <v>216</v>
      </c>
      <c r="H194" s="223">
        <v>190</v>
      </c>
      <c r="I194" s="224"/>
      <c r="J194" s="225">
        <f>ROUND(I194*H194,2)</f>
        <v>0</v>
      </c>
      <c r="K194" s="221" t="s">
        <v>179</v>
      </c>
      <c r="L194" s="44"/>
      <c r="M194" s="226" t="s">
        <v>1</v>
      </c>
      <c r="N194" s="227" t="s">
        <v>41</v>
      </c>
      <c r="O194" s="91"/>
      <c r="P194" s="228">
        <f>O194*H194</f>
        <v>0</v>
      </c>
      <c r="Q194" s="228">
        <v>0.00012</v>
      </c>
      <c r="R194" s="228">
        <f>Q194*H194</f>
        <v>0.0228</v>
      </c>
      <c r="S194" s="228">
        <v>0</v>
      </c>
      <c r="T194" s="22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0" t="s">
        <v>458</v>
      </c>
      <c r="AT194" s="230" t="s">
        <v>175</v>
      </c>
      <c r="AU194" s="230" t="s">
        <v>86</v>
      </c>
      <c r="AY194" s="17" t="s">
        <v>173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7" t="s">
        <v>84</v>
      </c>
      <c r="BK194" s="231">
        <f>ROUND(I194*H194,2)</f>
        <v>0</v>
      </c>
      <c r="BL194" s="17" t="s">
        <v>458</v>
      </c>
      <c r="BM194" s="230" t="s">
        <v>692</v>
      </c>
    </row>
    <row r="195" spans="1:51" s="13" customFormat="1" ht="12">
      <c r="A195" s="13"/>
      <c r="B195" s="232"/>
      <c r="C195" s="233"/>
      <c r="D195" s="234" t="s">
        <v>189</v>
      </c>
      <c r="E195" s="235" t="s">
        <v>1</v>
      </c>
      <c r="F195" s="236" t="s">
        <v>693</v>
      </c>
      <c r="G195" s="233"/>
      <c r="H195" s="237">
        <v>190</v>
      </c>
      <c r="I195" s="238"/>
      <c r="J195" s="233"/>
      <c r="K195" s="233"/>
      <c r="L195" s="239"/>
      <c r="M195" s="240"/>
      <c r="N195" s="241"/>
      <c r="O195" s="241"/>
      <c r="P195" s="241"/>
      <c r="Q195" s="241"/>
      <c r="R195" s="241"/>
      <c r="S195" s="241"/>
      <c r="T195" s="24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3" t="s">
        <v>189</v>
      </c>
      <c r="AU195" s="243" t="s">
        <v>86</v>
      </c>
      <c r="AV195" s="13" t="s">
        <v>86</v>
      </c>
      <c r="AW195" s="13" t="s">
        <v>32</v>
      </c>
      <c r="AX195" s="13" t="s">
        <v>84</v>
      </c>
      <c r="AY195" s="243" t="s">
        <v>173</v>
      </c>
    </row>
    <row r="196" spans="1:65" s="2" customFormat="1" ht="16.5" customHeight="1">
      <c r="A196" s="38"/>
      <c r="B196" s="39"/>
      <c r="C196" s="259" t="s">
        <v>308</v>
      </c>
      <c r="D196" s="259" t="s">
        <v>283</v>
      </c>
      <c r="E196" s="260" t="s">
        <v>694</v>
      </c>
      <c r="F196" s="261" t="s">
        <v>695</v>
      </c>
      <c r="G196" s="262" t="s">
        <v>216</v>
      </c>
      <c r="H196" s="263">
        <v>190</v>
      </c>
      <c r="I196" s="264"/>
      <c r="J196" s="265">
        <f>ROUND(I196*H196,2)</f>
        <v>0</v>
      </c>
      <c r="K196" s="261" t="s">
        <v>179</v>
      </c>
      <c r="L196" s="266"/>
      <c r="M196" s="267" t="s">
        <v>1</v>
      </c>
      <c r="N196" s="268" t="s">
        <v>41</v>
      </c>
      <c r="O196" s="91"/>
      <c r="P196" s="228">
        <f>O196*H196</f>
        <v>0</v>
      </c>
      <c r="Q196" s="228">
        <v>0.00098</v>
      </c>
      <c r="R196" s="228">
        <f>Q196*H196</f>
        <v>0.1862</v>
      </c>
      <c r="S196" s="228">
        <v>0</v>
      </c>
      <c r="T196" s="22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0" t="s">
        <v>198</v>
      </c>
      <c r="AT196" s="230" t="s">
        <v>283</v>
      </c>
      <c r="AU196" s="230" t="s">
        <v>86</v>
      </c>
      <c r="AY196" s="17" t="s">
        <v>173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7" t="s">
        <v>84</v>
      </c>
      <c r="BK196" s="231">
        <f>ROUND(I196*H196,2)</f>
        <v>0</v>
      </c>
      <c r="BL196" s="17" t="s">
        <v>180</v>
      </c>
      <c r="BM196" s="230" t="s">
        <v>696</v>
      </c>
    </row>
    <row r="197" spans="1:65" s="2" customFormat="1" ht="24.15" customHeight="1">
      <c r="A197" s="38"/>
      <c r="B197" s="39"/>
      <c r="C197" s="219" t="s">
        <v>312</v>
      </c>
      <c r="D197" s="219" t="s">
        <v>175</v>
      </c>
      <c r="E197" s="220" t="s">
        <v>697</v>
      </c>
      <c r="F197" s="221" t="s">
        <v>698</v>
      </c>
      <c r="G197" s="222" t="s">
        <v>216</v>
      </c>
      <c r="H197" s="223">
        <v>238</v>
      </c>
      <c r="I197" s="224"/>
      <c r="J197" s="225">
        <f>ROUND(I197*H197,2)</f>
        <v>0</v>
      </c>
      <c r="K197" s="221" t="s">
        <v>179</v>
      </c>
      <c r="L197" s="44"/>
      <c r="M197" s="226" t="s">
        <v>1</v>
      </c>
      <c r="N197" s="227" t="s">
        <v>41</v>
      </c>
      <c r="O197" s="91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0" t="s">
        <v>458</v>
      </c>
      <c r="AT197" s="230" t="s">
        <v>175</v>
      </c>
      <c r="AU197" s="230" t="s">
        <v>86</v>
      </c>
      <c r="AY197" s="17" t="s">
        <v>173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7" t="s">
        <v>84</v>
      </c>
      <c r="BK197" s="231">
        <f>ROUND(I197*H197,2)</f>
        <v>0</v>
      </c>
      <c r="BL197" s="17" t="s">
        <v>458</v>
      </c>
      <c r="BM197" s="230" t="s">
        <v>699</v>
      </c>
    </row>
    <row r="198" spans="1:51" s="13" customFormat="1" ht="12">
      <c r="A198" s="13"/>
      <c r="B198" s="232"/>
      <c r="C198" s="233"/>
      <c r="D198" s="234" t="s">
        <v>189</v>
      </c>
      <c r="E198" s="235" t="s">
        <v>1</v>
      </c>
      <c r="F198" s="236" t="s">
        <v>574</v>
      </c>
      <c r="G198" s="233"/>
      <c r="H198" s="237">
        <v>238</v>
      </c>
      <c r="I198" s="238"/>
      <c r="J198" s="233"/>
      <c r="K198" s="233"/>
      <c r="L198" s="239"/>
      <c r="M198" s="240"/>
      <c r="N198" s="241"/>
      <c r="O198" s="241"/>
      <c r="P198" s="241"/>
      <c r="Q198" s="241"/>
      <c r="R198" s="241"/>
      <c r="S198" s="241"/>
      <c r="T198" s="242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3" t="s">
        <v>189</v>
      </c>
      <c r="AU198" s="243" t="s">
        <v>86</v>
      </c>
      <c r="AV198" s="13" t="s">
        <v>86</v>
      </c>
      <c r="AW198" s="13" t="s">
        <v>32</v>
      </c>
      <c r="AX198" s="13" t="s">
        <v>84</v>
      </c>
      <c r="AY198" s="243" t="s">
        <v>173</v>
      </c>
    </row>
    <row r="199" spans="1:65" s="2" customFormat="1" ht="24.15" customHeight="1">
      <c r="A199" s="38"/>
      <c r="B199" s="39"/>
      <c r="C199" s="259" t="s">
        <v>317</v>
      </c>
      <c r="D199" s="259" t="s">
        <v>283</v>
      </c>
      <c r="E199" s="260" t="s">
        <v>700</v>
      </c>
      <c r="F199" s="261" t="s">
        <v>701</v>
      </c>
      <c r="G199" s="262" t="s">
        <v>216</v>
      </c>
      <c r="H199" s="263">
        <v>238</v>
      </c>
      <c r="I199" s="264"/>
      <c r="J199" s="265">
        <f>ROUND(I199*H199,2)</f>
        <v>0</v>
      </c>
      <c r="K199" s="261" t="s">
        <v>179</v>
      </c>
      <c r="L199" s="266"/>
      <c r="M199" s="267" t="s">
        <v>1</v>
      </c>
      <c r="N199" s="268" t="s">
        <v>41</v>
      </c>
      <c r="O199" s="91"/>
      <c r="P199" s="228">
        <f>O199*H199</f>
        <v>0</v>
      </c>
      <c r="Q199" s="228">
        <v>0.00055</v>
      </c>
      <c r="R199" s="228">
        <f>Q199*H199</f>
        <v>0.13090000000000002</v>
      </c>
      <c r="S199" s="228">
        <v>0</v>
      </c>
      <c r="T199" s="22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0" t="s">
        <v>558</v>
      </c>
      <c r="AT199" s="230" t="s">
        <v>283</v>
      </c>
      <c r="AU199" s="230" t="s">
        <v>86</v>
      </c>
      <c r="AY199" s="17" t="s">
        <v>173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7" t="s">
        <v>84</v>
      </c>
      <c r="BK199" s="231">
        <f>ROUND(I199*H199,2)</f>
        <v>0</v>
      </c>
      <c r="BL199" s="17" t="s">
        <v>558</v>
      </c>
      <c r="BM199" s="230" t="s">
        <v>702</v>
      </c>
    </row>
    <row r="200" spans="1:47" s="2" customFormat="1" ht="12">
      <c r="A200" s="38"/>
      <c r="B200" s="39"/>
      <c r="C200" s="40"/>
      <c r="D200" s="234" t="s">
        <v>226</v>
      </c>
      <c r="E200" s="40"/>
      <c r="F200" s="244" t="s">
        <v>703</v>
      </c>
      <c r="G200" s="40"/>
      <c r="H200" s="40"/>
      <c r="I200" s="245"/>
      <c r="J200" s="40"/>
      <c r="K200" s="40"/>
      <c r="L200" s="44"/>
      <c r="M200" s="246"/>
      <c r="N200" s="247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226</v>
      </c>
      <c r="AU200" s="17" t="s">
        <v>86</v>
      </c>
    </row>
    <row r="201" spans="1:65" s="2" customFormat="1" ht="24.15" customHeight="1">
      <c r="A201" s="38"/>
      <c r="B201" s="39"/>
      <c r="C201" s="219" t="s">
        <v>323</v>
      </c>
      <c r="D201" s="219" t="s">
        <v>175</v>
      </c>
      <c r="E201" s="220" t="s">
        <v>704</v>
      </c>
      <c r="F201" s="221" t="s">
        <v>705</v>
      </c>
      <c r="G201" s="222" t="s">
        <v>216</v>
      </c>
      <c r="H201" s="223">
        <v>170</v>
      </c>
      <c r="I201" s="224"/>
      <c r="J201" s="225">
        <f>ROUND(I201*H201,2)</f>
        <v>0</v>
      </c>
      <c r="K201" s="221" t="s">
        <v>179</v>
      </c>
      <c r="L201" s="44"/>
      <c r="M201" s="226" t="s">
        <v>1</v>
      </c>
      <c r="N201" s="227" t="s">
        <v>41</v>
      </c>
      <c r="O201" s="91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0" t="s">
        <v>458</v>
      </c>
      <c r="AT201" s="230" t="s">
        <v>175</v>
      </c>
      <c r="AU201" s="230" t="s">
        <v>86</v>
      </c>
      <c r="AY201" s="17" t="s">
        <v>173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7" t="s">
        <v>84</v>
      </c>
      <c r="BK201" s="231">
        <f>ROUND(I201*H201,2)</f>
        <v>0</v>
      </c>
      <c r="BL201" s="17" t="s">
        <v>458</v>
      </c>
      <c r="BM201" s="230" t="s">
        <v>706</v>
      </c>
    </row>
    <row r="202" spans="1:65" s="2" customFormat="1" ht="24.15" customHeight="1">
      <c r="A202" s="38"/>
      <c r="B202" s="39"/>
      <c r="C202" s="219" t="s">
        <v>327</v>
      </c>
      <c r="D202" s="219" t="s">
        <v>175</v>
      </c>
      <c r="E202" s="220" t="s">
        <v>707</v>
      </c>
      <c r="F202" s="221" t="s">
        <v>708</v>
      </c>
      <c r="G202" s="222" t="s">
        <v>216</v>
      </c>
      <c r="H202" s="223">
        <v>20</v>
      </c>
      <c r="I202" s="224"/>
      <c r="J202" s="225">
        <f>ROUND(I202*H202,2)</f>
        <v>0</v>
      </c>
      <c r="K202" s="221" t="s">
        <v>179</v>
      </c>
      <c r="L202" s="44"/>
      <c r="M202" s="226" t="s">
        <v>1</v>
      </c>
      <c r="N202" s="227" t="s">
        <v>41</v>
      </c>
      <c r="O202" s="91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0" t="s">
        <v>458</v>
      </c>
      <c r="AT202" s="230" t="s">
        <v>175</v>
      </c>
      <c r="AU202" s="230" t="s">
        <v>86</v>
      </c>
      <c r="AY202" s="17" t="s">
        <v>173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7" t="s">
        <v>84</v>
      </c>
      <c r="BK202" s="231">
        <f>ROUND(I202*H202,2)</f>
        <v>0</v>
      </c>
      <c r="BL202" s="17" t="s">
        <v>458</v>
      </c>
      <c r="BM202" s="230" t="s">
        <v>709</v>
      </c>
    </row>
    <row r="203" spans="1:63" s="12" customFormat="1" ht="22.8" customHeight="1">
      <c r="A203" s="12"/>
      <c r="B203" s="203"/>
      <c r="C203" s="204"/>
      <c r="D203" s="205" t="s">
        <v>75</v>
      </c>
      <c r="E203" s="217" t="s">
        <v>710</v>
      </c>
      <c r="F203" s="217" t="s">
        <v>711</v>
      </c>
      <c r="G203" s="204"/>
      <c r="H203" s="204"/>
      <c r="I203" s="207"/>
      <c r="J203" s="218">
        <f>BK203</f>
        <v>0</v>
      </c>
      <c r="K203" s="204"/>
      <c r="L203" s="209"/>
      <c r="M203" s="210"/>
      <c r="N203" s="211"/>
      <c r="O203" s="211"/>
      <c r="P203" s="212">
        <f>SUM(P204:P211)</f>
        <v>0</v>
      </c>
      <c r="Q203" s="211"/>
      <c r="R203" s="212">
        <f>SUM(R204:R211)</f>
        <v>0</v>
      </c>
      <c r="S203" s="211"/>
      <c r="T203" s="213">
        <f>SUM(T204:T211)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4" t="s">
        <v>102</v>
      </c>
      <c r="AT203" s="215" t="s">
        <v>75</v>
      </c>
      <c r="AU203" s="215" t="s">
        <v>84</v>
      </c>
      <c r="AY203" s="214" t="s">
        <v>173</v>
      </c>
      <c r="BK203" s="216">
        <f>SUM(BK204:BK211)</f>
        <v>0</v>
      </c>
    </row>
    <row r="204" spans="1:65" s="2" customFormat="1" ht="24.15" customHeight="1">
      <c r="A204" s="38"/>
      <c r="B204" s="39"/>
      <c r="C204" s="219" t="s">
        <v>333</v>
      </c>
      <c r="D204" s="219" t="s">
        <v>175</v>
      </c>
      <c r="E204" s="220" t="s">
        <v>712</v>
      </c>
      <c r="F204" s="221" t="s">
        <v>713</v>
      </c>
      <c r="G204" s="222" t="s">
        <v>178</v>
      </c>
      <c r="H204" s="223">
        <v>8</v>
      </c>
      <c r="I204" s="224"/>
      <c r="J204" s="225">
        <f>ROUND(I204*H204,2)</f>
        <v>0</v>
      </c>
      <c r="K204" s="221" t="s">
        <v>179</v>
      </c>
      <c r="L204" s="44"/>
      <c r="M204" s="226" t="s">
        <v>1</v>
      </c>
      <c r="N204" s="227" t="s">
        <v>41</v>
      </c>
      <c r="O204" s="91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0" t="s">
        <v>458</v>
      </c>
      <c r="AT204" s="230" t="s">
        <v>175</v>
      </c>
      <c r="AU204" s="230" t="s">
        <v>86</v>
      </c>
      <c r="AY204" s="17" t="s">
        <v>173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7" t="s">
        <v>84</v>
      </c>
      <c r="BK204" s="231">
        <f>ROUND(I204*H204,2)</f>
        <v>0</v>
      </c>
      <c r="BL204" s="17" t="s">
        <v>458</v>
      </c>
      <c r="BM204" s="230" t="s">
        <v>714</v>
      </c>
    </row>
    <row r="205" spans="1:51" s="13" customFormat="1" ht="12">
      <c r="A205" s="13"/>
      <c r="B205" s="232"/>
      <c r="C205" s="233"/>
      <c r="D205" s="234" t="s">
        <v>189</v>
      </c>
      <c r="E205" s="235" t="s">
        <v>1</v>
      </c>
      <c r="F205" s="236" t="s">
        <v>572</v>
      </c>
      <c r="G205" s="233"/>
      <c r="H205" s="237">
        <v>8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189</v>
      </c>
      <c r="AU205" s="243" t="s">
        <v>86</v>
      </c>
      <c r="AV205" s="13" t="s">
        <v>86</v>
      </c>
      <c r="AW205" s="13" t="s">
        <v>32</v>
      </c>
      <c r="AX205" s="13" t="s">
        <v>84</v>
      </c>
      <c r="AY205" s="243" t="s">
        <v>173</v>
      </c>
    </row>
    <row r="206" spans="1:65" s="2" customFormat="1" ht="21.75" customHeight="1">
      <c r="A206" s="38"/>
      <c r="B206" s="39"/>
      <c r="C206" s="219" t="s">
        <v>134</v>
      </c>
      <c r="D206" s="219" t="s">
        <v>175</v>
      </c>
      <c r="E206" s="220" t="s">
        <v>715</v>
      </c>
      <c r="F206" s="221" t="s">
        <v>716</v>
      </c>
      <c r="G206" s="222" t="s">
        <v>178</v>
      </c>
      <c r="H206" s="223">
        <v>8</v>
      </c>
      <c r="I206" s="224"/>
      <c r="J206" s="225">
        <f>ROUND(I206*H206,2)</f>
        <v>0</v>
      </c>
      <c r="K206" s="221" t="s">
        <v>1</v>
      </c>
      <c r="L206" s="44"/>
      <c r="M206" s="226" t="s">
        <v>1</v>
      </c>
      <c r="N206" s="227" t="s">
        <v>41</v>
      </c>
      <c r="O206" s="91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0" t="s">
        <v>458</v>
      </c>
      <c r="AT206" s="230" t="s">
        <v>175</v>
      </c>
      <c r="AU206" s="230" t="s">
        <v>86</v>
      </c>
      <c r="AY206" s="17" t="s">
        <v>173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7" t="s">
        <v>84</v>
      </c>
      <c r="BK206" s="231">
        <f>ROUND(I206*H206,2)</f>
        <v>0</v>
      </c>
      <c r="BL206" s="17" t="s">
        <v>458</v>
      </c>
      <c r="BM206" s="230" t="s">
        <v>717</v>
      </c>
    </row>
    <row r="207" spans="1:51" s="15" customFormat="1" ht="12">
      <c r="A207" s="15"/>
      <c r="B207" s="269"/>
      <c r="C207" s="270"/>
      <c r="D207" s="234" t="s">
        <v>189</v>
      </c>
      <c r="E207" s="271" t="s">
        <v>1</v>
      </c>
      <c r="F207" s="272" t="s">
        <v>718</v>
      </c>
      <c r="G207" s="270"/>
      <c r="H207" s="271" t="s">
        <v>1</v>
      </c>
      <c r="I207" s="273"/>
      <c r="J207" s="270"/>
      <c r="K207" s="270"/>
      <c r="L207" s="274"/>
      <c r="M207" s="275"/>
      <c r="N207" s="276"/>
      <c r="O207" s="276"/>
      <c r="P207" s="276"/>
      <c r="Q207" s="276"/>
      <c r="R207" s="276"/>
      <c r="S207" s="276"/>
      <c r="T207" s="277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8" t="s">
        <v>189</v>
      </c>
      <c r="AU207" s="278" t="s">
        <v>86</v>
      </c>
      <c r="AV207" s="15" t="s">
        <v>84</v>
      </c>
      <c r="AW207" s="15" t="s">
        <v>32</v>
      </c>
      <c r="AX207" s="15" t="s">
        <v>76</v>
      </c>
      <c r="AY207" s="278" t="s">
        <v>173</v>
      </c>
    </row>
    <row r="208" spans="1:51" s="15" customFormat="1" ht="12">
      <c r="A208" s="15"/>
      <c r="B208" s="269"/>
      <c r="C208" s="270"/>
      <c r="D208" s="234" t="s">
        <v>189</v>
      </c>
      <c r="E208" s="271" t="s">
        <v>1</v>
      </c>
      <c r="F208" s="272" t="s">
        <v>719</v>
      </c>
      <c r="G208" s="270"/>
      <c r="H208" s="271" t="s">
        <v>1</v>
      </c>
      <c r="I208" s="273"/>
      <c r="J208" s="270"/>
      <c r="K208" s="270"/>
      <c r="L208" s="274"/>
      <c r="M208" s="275"/>
      <c r="N208" s="276"/>
      <c r="O208" s="276"/>
      <c r="P208" s="276"/>
      <c r="Q208" s="276"/>
      <c r="R208" s="276"/>
      <c r="S208" s="276"/>
      <c r="T208" s="277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78" t="s">
        <v>189</v>
      </c>
      <c r="AU208" s="278" t="s">
        <v>86</v>
      </c>
      <c r="AV208" s="15" t="s">
        <v>84</v>
      </c>
      <c r="AW208" s="15" t="s">
        <v>32</v>
      </c>
      <c r="AX208" s="15" t="s">
        <v>76</v>
      </c>
      <c r="AY208" s="278" t="s">
        <v>173</v>
      </c>
    </row>
    <row r="209" spans="1:51" s="13" customFormat="1" ht="12">
      <c r="A209" s="13"/>
      <c r="B209" s="232"/>
      <c r="C209" s="233"/>
      <c r="D209" s="234" t="s">
        <v>189</v>
      </c>
      <c r="E209" s="235" t="s">
        <v>1</v>
      </c>
      <c r="F209" s="236" t="s">
        <v>572</v>
      </c>
      <c r="G209" s="233"/>
      <c r="H209" s="237">
        <v>8</v>
      </c>
      <c r="I209" s="238"/>
      <c r="J209" s="233"/>
      <c r="K209" s="233"/>
      <c r="L209" s="239"/>
      <c r="M209" s="240"/>
      <c r="N209" s="241"/>
      <c r="O209" s="241"/>
      <c r="P209" s="241"/>
      <c r="Q209" s="241"/>
      <c r="R209" s="241"/>
      <c r="S209" s="241"/>
      <c r="T209" s="24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3" t="s">
        <v>189</v>
      </c>
      <c r="AU209" s="243" t="s">
        <v>86</v>
      </c>
      <c r="AV209" s="13" t="s">
        <v>86</v>
      </c>
      <c r="AW209" s="13" t="s">
        <v>32</v>
      </c>
      <c r="AX209" s="13" t="s">
        <v>84</v>
      </c>
      <c r="AY209" s="243" t="s">
        <v>173</v>
      </c>
    </row>
    <row r="210" spans="1:65" s="2" customFormat="1" ht="16.5" customHeight="1">
      <c r="A210" s="38"/>
      <c r="B210" s="39"/>
      <c r="C210" s="219" t="s">
        <v>340</v>
      </c>
      <c r="D210" s="219" t="s">
        <v>175</v>
      </c>
      <c r="E210" s="220" t="s">
        <v>720</v>
      </c>
      <c r="F210" s="221" t="s">
        <v>721</v>
      </c>
      <c r="G210" s="222" t="s">
        <v>178</v>
      </c>
      <c r="H210" s="223">
        <v>8</v>
      </c>
      <c r="I210" s="224"/>
      <c r="J210" s="225">
        <f>ROUND(I210*H210,2)</f>
        <v>0</v>
      </c>
      <c r="K210" s="221" t="s">
        <v>1</v>
      </c>
      <c r="L210" s="44"/>
      <c r="M210" s="226" t="s">
        <v>1</v>
      </c>
      <c r="N210" s="227" t="s">
        <v>41</v>
      </c>
      <c r="O210" s="91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0" t="s">
        <v>458</v>
      </c>
      <c r="AT210" s="230" t="s">
        <v>175</v>
      </c>
      <c r="AU210" s="230" t="s">
        <v>86</v>
      </c>
      <c r="AY210" s="17" t="s">
        <v>173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7" t="s">
        <v>84</v>
      </c>
      <c r="BK210" s="231">
        <f>ROUND(I210*H210,2)</f>
        <v>0</v>
      </c>
      <c r="BL210" s="17" t="s">
        <v>458</v>
      </c>
      <c r="BM210" s="230" t="s">
        <v>722</v>
      </c>
    </row>
    <row r="211" spans="1:51" s="13" customFormat="1" ht="12">
      <c r="A211" s="13"/>
      <c r="B211" s="232"/>
      <c r="C211" s="233"/>
      <c r="D211" s="234" t="s">
        <v>189</v>
      </c>
      <c r="E211" s="235" t="s">
        <v>1</v>
      </c>
      <c r="F211" s="236" t="s">
        <v>568</v>
      </c>
      <c r="G211" s="233"/>
      <c r="H211" s="237">
        <v>8</v>
      </c>
      <c r="I211" s="238"/>
      <c r="J211" s="233"/>
      <c r="K211" s="233"/>
      <c r="L211" s="239"/>
      <c r="M211" s="279"/>
      <c r="N211" s="280"/>
      <c r="O211" s="280"/>
      <c r="P211" s="280"/>
      <c r="Q211" s="280"/>
      <c r="R211" s="280"/>
      <c r="S211" s="280"/>
      <c r="T211" s="28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189</v>
      </c>
      <c r="AU211" s="243" t="s">
        <v>86</v>
      </c>
      <c r="AV211" s="13" t="s">
        <v>86</v>
      </c>
      <c r="AW211" s="13" t="s">
        <v>32</v>
      </c>
      <c r="AX211" s="13" t="s">
        <v>84</v>
      </c>
      <c r="AY211" s="243" t="s">
        <v>173</v>
      </c>
    </row>
    <row r="212" spans="1:31" s="2" customFormat="1" ht="6.95" customHeight="1">
      <c r="A212" s="38"/>
      <c r="B212" s="66"/>
      <c r="C212" s="67"/>
      <c r="D212" s="67"/>
      <c r="E212" s="67"/>
      <c r="F212" s="67"/>
      <c r="G212" s="67"/>
      <c r="H212" s="67"/>
      <c r="I212" s="67"/>
      <c r="J212" s="67"/>
      <c r="K212" s="67"/>
      <c r="L212" s="44"/>
      <c r="M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</row>
  </sheetData>
  <sheetProtection password="CC35" sheet="1" objects="1" scenarios="1" formatColumns="0" formatRows="0" autoFilter="0"/>
  <autoFilter ref="C119:K21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  <c r="AZ2" s="136" t="s">
        <v>723</v>
      </c>
      <c r="BA2" s="136" t="s">
        <v>724</v>
      </c>
      <c r="BB2" s="136" t="s">
        <v>178</v>
      </c>
      <c r="BC2" s="136" t="s">
        <v>180</v>
      </c>
      <c r="BD2" s="136" t="s">
        <v>102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>
      <c r="B4" s="20"/>
      <c r="D4" s="139" t="s">
        <v>104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K2106 MOSTECKÁ Č.P.2012-2016 LITVÍNOV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725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30. 12. 2021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">
        <v>26</v>
      </c>
      <c r="F15" s="38"/>
      <c r="G15" s="38"/>
      <c r="H15" s="38"/>
      <c r="I15" s="141" t="s">
        <v>27</v>
      </c>
      <c r="J15" s="144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ROUND((SUM(BE118:BE146)),2)</f>
        <v>0</v>
      </c>
      <c r="G33" s="38"/>
      <c r="H33" s="38"/>
      <c r="I33" s="156">
        <v>0.21</v>
      </c>
      <c r="J33" s="155">
        <f>ROUND(((SUM(BE118:BE146))*I33),2)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ROUND((SUM(BF118:BF146)),2)</f>
        <v>0</v>
      </c>
      <c r="G34" s="38"/>
      <c r="H34" s="38"/>
      <c r="I34" s="156">
        <v>0.15</v>
      </c>
      <c r="J34" s="155">
        <f>ROUND(((SUM(BF118:BF146))*I34),2)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ROUND((SUM(BG118:BG146)),2)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ROUND((SUM(BH118:BH146)),2)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ROUND((SUM(BI118:BI146)),2)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5" t="str">
        <f>E7</f>
        <v>K2106 MOSTECKÁ Č.P.2012-2016 LITVÍNOV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ZRN3 - SADOVÉ ÚPRAVY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30. 12. 2021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>MĚSTO LITVÍNOV</v>
      </c>
      <c r="G91" s="40"/>
      <c r="H91" s="40"/>
      <c r="I91" s="32" t="s">
        <v>30</v>
      </c>
      <c r="J91" s="36" t="str">
        <f>E21</f>
        <v>NE2D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PLHÁK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6" t="s">
        <v>143</v>
      </c>
      <c r="D94" s="177"/>
      <c r="E94" s="177"/>
      <c r="F94" s="177"/>
      <c r="G94" s="177"/>
      <c r="H94" s="177"/>
      <c r="I94" s="177"/>
      <c r="J94" s="178" t="s">
        <v>144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9" t="s">
        <v>145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146</v>
      </c>
    </row>
    <row r="97" spans="1:31" s="9" customFormat="1" ht="24.95" customHeight="1" hidden="1">
      <c r="A97" s="9"/>
      <c r="B97" s="180"/>
      <c r="C97" s="181"/>
      <c r="D97" s="182" t="s">
        <v>147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148</v>
      </c>
      <c r="E98" s="189"/>
      <c r="F98" s="189"/>
      <c r="G98" s="189"/>
      <c r="H98" s="189"/>
      <c r="I98" s="189"/>
      <c r="J98" s="190">
        <f>J120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 hidden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 hidden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ht="12" hidden="1"/>
    <row r="102" ht="12" hidden="1"/>
    <row r="103" ht="12" hidden="1"/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158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5" t="str">
        <f>E7</f>
        <v>K2106 MOSTECKÁ Č.P.2012-2016 LITVÍNOV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115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ZRN3 - SADOVÉ ÚPRAVY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 xml:space="preserve"> </v>
      </c>
      <c r="G112" s="40"/>
      <c r="H112" s="40"/>
      <c r="I112" s="32" t="s">
        <v>22</v>
      </c>
      <c r="J112" s="79" t="str">
        <f>IF(J12="","",J12)</f>
        <v>30. 12. 2021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>MĚSTO LITVÍNOV</v>
      </c>
      <c r="G114" s="40"/>
      <c r="H114" s="40"/>
      <c r="I114" s="32" t="s">
        <v>30</v>
      </c>
      <c r="J114" s="36" t="str">
        <f>E21</f>
        <v>NE2D PROJEKT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5.15" customHeight="1">
      <c r="A115" s="38"/>
      <c r="B115" s="39"/>
      <c r="C115" s="32" t="s">
        <v>28</v>
      </c>
      <c r="D115" s="40"/>
      <c r="E115" s="40"/>
      <c r="F115" s="27" t="str">
        <f>IF(E18="","",E18)</f>
        <v>Vyplň údaj</v>
      </c>
      <c r="G115" s="40"/>
      <c r="H115" s="40"/>
      <c r="I115" s="32" t="s">
        <v>33</v>
      </c>
      <c r="J115" s="36" t="str">
        <f>E24</f>
        <v>PLHÁK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2"/>
      <c r="B117" s="193"/>
      <c r="C117" s="194" t="s">
        <v>159</v>
      </c>
      <c r="D117" s="195" t="s">
        <v>61</v>
      </c>
      <c r="E117" s="195" t="s">
        <v>57</v>
      </c>
      <c r="F117" s="195" t="s">
        <v>58</v>
      </c>
      <c r="G117" s="195" t="s">
        <v>160</v>
      </c>
      <c r="H117" s="195" t="s">
        <v>161</v>
      </c>
      <c r="I117" s="195" t="s">
        <v>162</v>
      </c>
      <c r="J117" s="195" t="s">
        <v>144</v>
      </c>
      <c r="K117" s="196" t="s">
        <v>163</v>
      </c>
      <c r="L117" s="197"/>
      <c r="M117" s="100" t="s">
        <v>1</v>
      </c>
      <c r="N117" s="101" t="s">
        <v>40</v>
      </c>
      <c r="O117" s="101" t="s">
        <v>164</v>
      </c>
      <c r="P117" s="101" t="s">
        <v>165</v>
      </c>
      <c r="Q117" s="101" t="s">
        <v>166</v>
      </c>
      <c r="R117" s="101" t="s">
        <v>167</v>
      </c>
      <c r="S117" s="101" t="s">
        <v>168</v>
      </c>
      <c r="T117" s="102" t="s">
        <v>169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8"/>
      <c r="B118" s="39"/>
      <c r="C118" s="107" t="s">
        <v>170</v>
      </c>
      <c r="D118" s="40"/>
      <c r="E118" s="40"/>
      <c r="F118" s="40"/>
      <c r="G118" s="40"/>
      <c r="H118" s="40"/>
      <c r="I118" s="40"/>
      <c r="J118" s="198">
        <f>BK118</f>
        <v>0</v>
      </c>
      <c r="K118" s="40"/>
      <c r="L118" s="44"/>
      <c r="M118" s="103"/>
      <c r="N118" s="199"/>
      <c r="O118" s="104"/>
      <c r="P118" s="200">
        <f>P119</f>
        <v>0</v>
      </c>
      <c r="Q118" s="104"/>
      <c r="R118" s="200">
        <f>R119</f>
        <v>28.380720000000004</v>
      </c>
      <c r="S118" s="104"/>
      <c r="T118" s="201">
        <f>T119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75</v>
      </c>
      <c r="AU118" s="17" t="s">
        <v>146</v>
      </c>
      <c r="BK118" s="202">
        <f>BK119</f>
        <v>0</v>
      </c>
    </row>
    <row r="119" spans="1:63" s="12" customFormat="1" ht="25.9" customHeight="1">
      <c r="A119" s="12"/>
      <c r="B119" s="203"/>
      <c r="C119" s="204"/>
      <c r="D119" s="205" t="s">
        <v>75</v>
      </c>
      <c r="E119" s="206" t="s">
        <v>171</v>
      </c>
      <c r="F119" s="206" t="s">
        <v>172</v>
      </c>
      <c r="G119" s="204"/>
      <c r="H119" s="204"/>
      <c r="I119" s="207"/>
      <c r="J119" s="208">
        <f>BK119</f>
        <v>0</v>
      </c>
      <c r="K119" s="204"/>
      <c r="L119" s="209"/>
      <c r="M119" s="210"/>
      <c r="N119" s="211"/>
      <c r="O119" s="211"/>
      <c r="P119" s="212">
        <f>P120</f>
        <v>0</v>
      </c>
      <c r="Q119" s="211"/>
      <c r="R119" s="212">
        <f>R120</f>
        <v>28.380720000000004</v>
      </c>
      <c r="S119" s="211"/>
      <c r="T119" s="213">
        <f>T120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4" t="s">
        <v>84</v>
      </c>
      <c r="AT119" s="215" t="s">
        <v>75</v>
      </c>
      <c r="AU119" s="215" t="s">
        <v>76</v>
      </c>
      <c r="AY119" s="214" t="s">
        <v>173</v>
      </c>
      <c r="BK119" s="216">
        <f>BK120</f>
        <v>0</v>
      </c>
    </row>
    <row r="120" spans="1:63" s="12" customFormat="1" ht="22.8" customHeight="1">
      <c r="A120" s="12"/>
      <c r="B120" s="203"/>
      <c r="C120" s="204"/>
      <c r="D120" s="205" t="s">
        <v>75</v>
      </c>
      <c r="E120" s="217" t="s">
        <v>84</v>
      </c>
      <c r="F120" s="217" t="s">
        <v>174</v>
      </c>
      <c r="G120" s="204"/>
      <c r="H120" s="204"/>
      <c r="I120" s="207"/>
      <c r="J120" s="218">
        <f>BK120</f>
        <v>0</v>
      </c>
      <c r="K120" s="204"/>
      <c r="L120" s="209"/>
      <c r="M120" s="210"/>
      <c r="N120" s="211"/>
      <c r="O120" s="211"/>
      <c r="P120" s="212">
        <f>SUM(P121:P146)</f>
        <v>0</v>
      </c>
      <c r="Q120" s="211"/>
      <c r="R120" s="212">
        <f>SUM(R121:R146)</f>
        <v>28.380720000000004</v>
      </c>
      <c r="S120" s="211"/>
      <c r="T120" s="213">
        <f>SUM(T121:T146)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84</v>
      </c>
      <c r="AT120" s="215" t="s">
        <v>75</v>
      </c>
      <c r="AU120" s="215" t="s">
        <v>84</v>
      </c>
      <c r="AY120" s="214" t="s">
        <v>173</v>
      </c>
      <c r="BK120" s="216">
        <f>SUM(BK121:BK146)</f>
        <v>0</v>
      </c>
    </row>
    <row r="121" spans="1:65" s="2" customFormat="1" ht="33" customHeight="1">
      <c r="A121" s="38"/>
      <c r="B121" s="39"/>
      <c r="C121" s="219" t="s">
        <v>84</v>
      </c>
      <c r="D121" s="219" t="s">
        <v>175</v>
      </c>
      <c r="E121" s="220" t="s">
        <v>726</v>
      </c>
      <c r="F121" s="221" t="s">
        <v>727</v>
      </c>
      <c r="G121" s="222" t="s">
        <v>178</v>
      </c>
      <c r="H121" s="223">
        <v>4</v>
      </c>
      <c r="I121" s="224"/>
      <c r="J121" s="225">
        <f>ROUND(I121*H121,2)</f>
        <v>0</v>
      </c>
      <c r="K121" s="221" t="s">
        <v>179</v>
      </c>
      <c r="L121" s="44"/>
      <c r="M121" s="226" t="s">
        <v>1</v>
      </c>
      <c r="N121" s="227" t="s">
        <v>41</v>
      </c>
      <c r="O121" s="91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30" t="s">
        <v>180</v>
      </c>
      <c r="AT121" s="230" t="s">
        <v>175</v>
      </c>
      <c r="AU121" s="230" t="s">
        <v>86</v>
      </c>
      <c r="AY121" s="17" t="s">
        <v>173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7" t="s">
        <v>84</v>
      </c>
      <c r="BK121" s="231">
        <f>ROUND(I121*H121,2)</f>
        <v>0</v>
      </c>
      <c r="BL121" s="17" t="s">
        <v>180</v>
      </c>
      <c r="BM121" s="230" t="s">
        <v>728</v>
      </c>
    </row>
    <row r="122" spans="1:51" s="13" customFormat="1" ht="12">
      <c r="A122" s="13"/>
      <c r="B122" s="232"/>
      <c r="C122" s="233"/>
      <c r="D122" s="234" t="s">
        <v>189</v>
      </c>
      <c r="E122" s="235" t="s">
        <v>1</v>
      </c>
      <c r="F122" s="236" t="s">
        <v>723</v>
      </c>
      <c r="G122" s="233"/>
      <c r="H122" s="237">
        <v>4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189</v>
      </c>
      <c r="AU122" s="243" t="s">
        <v>86</v>
      </c>
      <c r="AV122" s="13" t="s">
        <v>86</v>
      </c>
      <c r="AW122" s="13" t="s">
        <v>32</v>
      </c>
      <c r="AX122" s="13" t="s">
        <v>84</v>
      </c>
      <c r="AY122" s="243" t="s">
        <v>173</v>
      </c>
    </row>
    <row r="123" spans="1:65" s="2" customFormat="1" ht="16.5" customHeight="1">
      <c r="A123" s="38"/>
      <c r="B123" s="39"/>
      <c r="C123" s="259" t="s">
        <v>86</v>
      </c>
      <c r="D123" s="259" t="s">
        <v>283</v>
      </c>
      <c r="E123" s="260" t="s">
        <v>729</v>
      </c>
      <c r="F123" s="261" t="s">
        <v>730</v>
      </c>
      <c r="G123" s="262" t="s">
        <v>100</v>
      </c>
      <c r="H123" s="263">
        <v>2</v>
      </c>
      <c r="I123" s="264"/>
      <c r="J123" s="265">
        <f>ROUND(I123*H123,2)</f>
        <v>0</v>
      </c>
      <c r="K123" s="261" t="s">
        <v>179</v>
      </c>
      <c r="L123" s="266"/>
      <c r="M123" s="267" t="s">
        <v>1</v>
      </c>
      <c r="N123" s="268" t="s">
        <v>41</v>
      </c>
      <c r="O123" s="91"/>
      <c r="P123" s="228">
        <f>O123*H123</f>
        <v>0</v>
      </c>
      <c r="Q123" s="228">
        <v>0.22</v>
      </c>
      <c r="R123" s="228">
        <f>Q123*H123</f>
        <v>0.44</v>
      </c>
      <c r="S123" s="228">
        <v>0</v>
      </c>
      <c r="T123" s="229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0" t="s">
        <v>198</v>
      </c>
      <c r="AT123" s="230" t="s">
        <v>283</v>
      </c>
      <c r="AU123" s="230" t="s">
        <v>86</v>
      </c>
      <c r="AY123" s="17" t="s">
        <v>173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7" t="s">
        <v>84</v>
      </c>
      <c r="BK123" s="231">
        <f>ROUND(I123*H123,2)</f>
        <v>0</v>
      </c>
      <c r="BL123" s="17" t="s">
        <v>180</v>
      </c>
      <c r="BM123" s="230" t="s">
        <v>731</v>
      </c>
    </row>
    <row r="124" spans="1:51" s="13" customFormat="1" ht="12">
      <c r="A124" s="13"/>
      <c r="B124" s="232"/>
      <c r="C124" s="233"/>
      <c r="D124" s="234" t="s">
        <v>189</v>
      </c>
      <c r="E124" s="235" t="s">
        <v>1</v>
      </c>
      <c r="F124" s="236" t="s">
        <v>732</v>
      </c>
      <c r="G124" s="233"/>
      <c r="H124" s="237">
        <v>2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189</v>
      </c>
      <c r="AU124" s="243" t="s">
        <v>86</v>
      </c>
      <c r="AV124" s="13" t="s">
        <v>86</v>
      </c>
      <c r="AW124" s="13" t="s">
        <v>32</v>
      </c>
      <c r="AX124" s="13" t="s">
        <v>84</v>
      </c>
      <c r="AY124" s="243" t="s">
        <v>173</v>
      </c>
    </row>
    <row r="125" spans="1:65" s="2" customFormat="1" ht="24.15" customHeight="1">
      <c r="A125" s="38"/>
      <c r="B125" s="39"/>
      <c r="C125" s="219" t="s">
        <v>102</v>
      </c>
      <c r="D125" s="219" t="s">
        <v>175</v>
      </c>
      <c r="E125" s="220" t="s">
        <v>733</v>
      </c>
      <c r="F125" s="221" t="s">
        <v>734</v>
      </c>
      <c r="G125" s="222" t="s">
        <v>178</v>
      </c>
      <c r="H125" s="223">
        <v>4</v>
      </c>
      <c r="I125" s="224"/>
      <c r="J125" s="225">
        <f>ROUND(I125*H125,2)</f>
        <v>0</v>
      </c>
      <c r="K125" s="221" t="s">
        <v>179</v>
      </c>
      <c r="L125" s="44"/>
      <c r="M125" s="226" t="s">
        <v>1</v>
      </c>
      <c r="N125" s="227" t="s">
        <v>41</v>
      </c>
      <c r="O125" s="91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0" t="s">
        <v>180</v>
      </c>
      <c r="AT125" s="230" t="s">
        <v>175</v>
      </c>
      <c r="AU125" s="230" t="s">
        <v>86</v>
      </c>
      <c r="AY125" s="17" t="s">
        <v>173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7" t="s">
        <v>84</v>
      </c>
      <c r="BK125" s="231">
        <f>ROUND(I125*H125,2)</f>
        <v>0</v>
      </c>
      <c r="BL125" s="17" t="s">
        <v>180</v>
      </c>
      <c r="BM125" s="230" t="s">
        <v>735</v>
      </c>
    </row>
    <row r="126" spans="1:51" s="13" customFormat="1" ht="12">
      <c r="A126" s="13"/>
      <c r="B126" s="232"/>
      <c r="C126" s="233"/>
      <c r="D126" s="234" t="s">
        <v>189</v>
      </c>
      <c r="E126" s="235" t="s">
        <v>1</v>
      </c>
      <c r="F126" s="236" t="s">
        <v>723</v>
      </c>
      <c r="G126" s="233"/>
      <c r="H126" s="237">
        <v>4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189</v>
      </c>
      <c r="AU126" s="243" t="s">
        <v>86</v>
      </c>
      <c r="AV126" s="13" t="s">
        <v>86</v>
      </c>
      <c r="AW126" s="13" t="s">
        <v>32</v>
      </c>
      <c r="AX126" s="13" t="s">
        <v>84</v>
      </c>
      <c r="AY126" s="243" t="s">
        <v>173</v>
      </c>
    </row>
    <row r="127" spans="1:65" s="2" customFormat="1" ht="16.5" customHeight="1">
      <c r="A127" s="38"/>
      <c r="B127" s="39"/>
      <c r="C127" s="259" t="s">
        <v>180</v>
      </c>
      <c r="D127" s="259" t="s">
        <v>283</v>
      </c>
      <c r="E127" s="260" t="s">
        <v>736</v>
      </c>
      <c r="F127" s="261" t="s">
        <v>737</v>
      </c>
      <c r="G127" s="262" t="s">
        <v>178</v>
      </c>
      <c r="H127" s="263">
        <v>4</v>
      </c>
      <c r="I127" s="264"/>
      <c r="J127" s="265">
        <f>ROUND(I127*H127,2)</f>
        <v>0</v>
      </c>
      <c r="K127" s="261" t="s">
        <v>1</v>
      </c>
      <c r="L127" s="266"/>
      <c r="M127" s="267" t="s">
        <v>1</v>
      </c>
      <c r="N127" s="268" t="s">
        <v>41</v>
      </c>
      <c r="O127" s="91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0" t="s">
        <v>198</v>
      </c>
      <c r="AT127" s="230" t="s">
        <v>283</v>
      </c>
      <c r="AU127" s="230" t="s">
        <v>86</v>
      </c>
      <c r="AY127" s="17" t="s">
        <v>173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7" t="s">
        <v>84</v>
      </c>
      <c r="BK127" s="231">
        <f>ROUND(I127*H127,2)</f>
        <v>0</v>
      </c>
      <c r="BL127" s="17" t="s">
        <v>180</v>
      </c>
      <c r="BM127" s="230" t="s">
        <v>738</v>
      </c>
    </row>
    <row r="128" spans="1:51" s="15" customFormat="1" ht="12">
      <c r="A128" s="15"/>
      <c r="B128" s="269"/>
      <c r="C128" s="270"/>
      <c r="D128" s="234" t="s">
        <v>189</v>
      </c>
      <c r="E128" s="271" t="s">
        <v>1</v>
      </c>
      <c r="F128" s="272" t="s">
        <v>739</v>
      </c>
      <c r="G128" s="270"/>
      <c r="H128" s="271" t="s">
        <v>1</v>
      </c>
      <c r="I128" s="273"/>
      <c r="J128" s="270"/>
      <c r="K128" s="270"/>
      <c r="L128" s="274"/>
      <c r="M128" s="275"/>
      <c r="N128" s="276"/>
      <c r="O128" s="276"/>
      <c r="P128" s="276"/>
      <c r="Q128" s="276"/>
      <c r="R128" s="276"/>
      <c r="S128" s="276"/>
      <c r="T128" s="277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78" t="s">
        <v>189</v>
      </c>
      <c r="AU128" s="278" t="s">
        <v>86</v>
      </c>
      <c r="AV128" s="15" t="s">
        <v>84</v>
      </c>
      <c r="AW128" s="15" t="s">
        <v>32</v>
      </c>
      <c r="AX128" s="15" t="s">
        <v>76</v>
      </c>
      <c r="AY128" s="278" t="s">
        <v>173</v>
      </c>
    </row>
    <row r="129" spans="1:51" s="13" customFormat="1" ht="12">
      <c r="A129" s="13"/>
      <c r="B129" s="232"/>
      <c r="C129" s="233"/>
      <c r="D129" s="234" t="s">
        <v>189</v>
      </c>
      <c r="E129" s="235" t="s">
        <v>1</v>
      </c>
      <c r="F129" s="236" t="s">
        <v>723</v>
      </c>
      <c r="G129" s="233"/>
      <c r="H129" s="237">
        <v>4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189</v>
      </c>
      <c r="AU129" s="243" t="s">
        <v>86</v>
      </c>
      <c r="AV129" s="13" t="s">
        <v>86</v>
      </c>
      <c r="AW129" s="13" t="s">
        <v>32</v>
      </c>
      <c r="AX129" s="13" t="s">
        <v>84</v>
      </c>
      <c r="AY129" s="243" t="s">
        <v>173</v>
      </c>
    </row>
    <row r="130" spans="1:65" s="2" customFormat="1" ht="24.15" customHeight="1">
      <c r="A130" s="38"/>
      <c r="B130" s="39"/>
      <c r="C130" s="219" t="s">
        <v>190</v>
      </c>
      <c r="D130" s="219" t="s">
        <v>175</v>
      </c>
      <c r="E130" s="220" t="s">
        <v>740</v>
      </c>
      <c r="F130" s="221" t="s">
        <v>741</v>
      </c>
      <c r="G130" s="222" t="s">
        <v>178</v>
      </c>
      <c r="H130" s="223">
        <v>12</v>
      </c>
      <c r="I130" s="224"/>
      <c r="J130" s="225">
        <f>ROUND(I130*H130,2)</f>
        <v>0</v>
      </c>
      <c r="K130" s="221" t="s">
        <v>179</v>
      </c>
      <c r="L130" s="44"/>
      <c r="M130" s="226" t="s">
        <v>1</v>
      </c>
      <c r="N130" s="227" t="s">
        <v>41</v>
      </c>
      <c r="O130" s="91"/>
      <c r="P130" s="228">
        <f>O130*H130</f>
        <v>0</v>
      </c>
      <c r="Q130" s="228">
        <v>6E-05</v>
      </c>
      <c r="R130" s="228">
        <f>Q130*H130</f>
        <v>0.00072</v>
      </c>
      <c r="S130" s="228">
        <v>0</v>
      </c>
      <c r="T130" s="22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0" t="s">
        <v>180</v>
      </c>
      <c r="AT130" s="230" t="s">
        <v>175</v>
      </c>
      <c r="AU130" s="230" t="s">
        <v>86</v>
      </c>
      <c r="AY130" s="17" t="s">
        <v>173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7" t="s">
        <v>84</v>
      </c>
      <c r="BK130" s="231">
        <f>ROUND(I130*H130,2)</f>
        <v>0</v>
      </c>
      <c r="BL130" s="17" t="s">
        <v>180</v>
      </c>
      <c r="BM130" s="230" t="s">
        <v>742</v>
      </c>
    </row>
    <row r="131" spans="1:51" s="13" customFormat="1" ht="12">
      <c r="A131" s="13"/>
      <c r="B131" s="232"/>
      <c r="C131" s="233"/>
      <c r="D131" s="234" t="s">
        <v>189</v>
      </c>
      <c r="E131" s="235" t="s">
        <v>1</v>
      </c>
      <c r="F131" s="236" t="s">
        <v>743</v>
      </c>
      <c r="G131" s="233"/>
      <c r="H131" s="237">
        <v>12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189</v>
      </c>
      <c r="AU131" s="243" t="s">
        <v>86</v>
      </c>
      <c r="AV131" s="13" t="s">
        <v>86</v>
      </c>
      <c r="AW131" s="13" t="s">
        <v>32</v>
      </c>
      <c r="AX131" s="13" t="s">
        <v>84</v>
      </c>
      <c r="AY131" s="243" t="s">
        <v>173</v>
      </c>
    </row>
    <row r="132" spans="1:65" s="2" customFormat="1" ht="16.5" customHeight="1">
      <c r="A132" s="38"/>
      <c r="B132" s="39"/>
      <c r="C132" s="259" t="s">
        <v>194</v>
      </c>
      <c r="D132" s="259" t="s">
        <v>283</v>
      </c>
      <c r="E132" s="260" t="s">
        <v>744</v>
      </c>
      <c r="F132" s="261" t="s">
        <v>745</v>
      </c>
      <c r="G132" s="262" t="s">
        <v>178</v>
      </c>
      <c r="H132" s="263">
        <v>12</v>
      </c>
      <c r="I132" s="264"/>
      <c r="J132" s="265">
        <f>ROUND(I132*H132,2)</f>
        <v>0</v>
      </c>
      <c r="K132" s="261" t="s">
        <v>1</v>
      </c>
      <c r="L132" s="266"/>
      <c r="M132" s="267" t="s">
        <v>1</v>
      </c>
      <c r="N132" s="268" t="s">
        <v>41</v>
      </c>
      <c r="O132" s="91"/>
      <c r="P132" s="228">
        <f>O132*H132</f>
        <v>0</v>
      </c>
      <c r="Q132" s="228">
        <v>0.65</v>
      </c>
      <c r="R132" s="228">
        <f>Q132*H132</f>
        <v>7.800000000000001</v>
      </c>
      <c r="S132" s="228">
        <v>0</v>
      </c>
      <c r="T132" s="22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0" t="s">
        <v>198</v>
      </c>
      <c r="AT132" s="230" t="s">
        <v>283</v>
      </c>
      <c r="AU132" s="230" t="s">
        <v>86</v>
      </c>
      <c r="AY132" s="17" t="s">
        <v>173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7" t="s">
        <v>84</v>
      </c>
      <c r="BK132" s="231">
        <f>ROUND(I132*H132,2)</f>
        <v>0</v>
      </c>
      <c r="BL132" s="17" t="s">
        <v>180</v>
      </c>
      <c r="BM132" s="230" t="s">
        <v>746</v>
      </c>
    </row>
    <row r="133" spans="1:51" s="15" customFormat="1" ht="12">
      <c r="A133" s="15"/>
      <c r="B133" s="269"/>
      <c r="C133" s="270"/>
      <c r="D133" s="234" t="s">
        <v>189</v>
      </c>
      <c r="E133" s="271" t="s">
        <v>1</v>
      </c>
      <c r="F133" s="272" t="s">
        <v>747</v>
      </c>
      <c r="G133" s="270"/>
      <c r="H133" s="271" t="s">
        <v>1</v>
      </c>
      <c r="I133" s="273"/>
      <c r="J133" s="270"/>
      <c r="K133" s="270"/>
      <c r="L133" s="274"/>
      <c r="M133" s="275"/>
      <c r="N133" s="276"/>
      <c r="O133" s="276"/>
      <c r="P133" s="276"/>
      <c r="Q133" s="276"/>
      <c r="R133" s="276"/>
      <c r="S133" s="276"/>
      <c r="T133" s="277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78" t="s">
        <v>189</v>
      </c>
      <c r="AU133" s="278" t="s">
        <v>86</v>
      </c>
      <c r="AV133" s="15" t="s">
        <v>84</v>
      </c>
      <c r="AW133" s="15" t="s">
        <v>32</v>
      </c>
      <c r="AX133" s="15" t="s">
        <v>76</v>
      </c>
      <c r="AY133" s="278" t="s">
        <v>173</v>
      </c>
    </row>
    <row r="134" spans="1:51" s="13" customFormat="1" ht="12">
      <c r="A134" s="13"/>
      <c r="B134" s="232"/>
      <c r="C134" s="233"/>
      <c r="D134" s="234" t="s">
        <v>189</v>
      </c>
      <c r="E134" s="235" t="s">
        <v>1</v>
      </c>
      <c r="F134" s="236" t="s">
        <v>743</v>
      </c>
      <c r="G134" s="233"/>
      <c r="H134" s="237">
        <v>12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189</v>
      </c>
      <c r="AU134" s="243" t="s">
        <v>86</v>
      </c>
      <c r="AV134" s="13" t="s">
        <v>86</v>
      </c>
      <c r="AW134" s="13" t="s">
        <v>32</v>
      </c>
      <c r="AX134" s="13" t="s">
        <v>84</v>
      </c>
      <c r="AY134" s="243" t="s">
        <v>173</v>
      </c>
    </row>
    <row r="135" spans="1:65" s="2" customFormat="1" ht="16.5" customHeight="1">
      <c r="A135" s="38"/>
      <c r="B135" s="39"/>
      <c r="C135" s="259" t="s">
        <v>198</v>
      </c>
      <c r="D135" s="259" t="s">
        <v>283</v>
      </c>
      <c r="E135" s="260" t="s">
        <v>748</v>
      </c>
      <c r="F135" s="261" t="s">
        <v>749</v>
      </c>
      <c r="G135" s="262" t="s">
        <v>178</v>
      </c>
      <c r="H135" s="263">
        <v>24</v>
      </c>
      <c r="I135" s="264"/>
      <c r="J135" s="265">
        <f>ROUND(I135*H135,2)</f>
        <v>0</v>
      </c>
      <c r="K135" s="261" t="s">
        <v>1</v>
      </c>
      <c r="L135" s="266"/>
      <c r="M135" s="267" t="s">
        <v>1</v>
      </c>
      <c r="N135" s="268" t="s">
        <v>41</v>
      </c>
      <c r="O135" s="91"/>
      <c r="P135" s="228">
        <f>O135*H135</f>
        <v>0</v>
      </c>
      <c r="Q135" s="228">
        <v>0.65</v>
      </c>
      <c r="R135" s="228">
        <f>Q135*H135</f>
        <v>15.600000000000001</v>
      </c>
      <c r="S135" s="228">
        <v>0</v>
      </c>
      <c r="T135" s="22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0" t="s">
        <v>198</v>
      </c>
      <c r="AT135" s="230" t="s">
        <v>283</v>
      </c>
      <c r="AU135" s="230" t="s">
        <v>86</v>
      </c>
      <c r="AY135" s="17" t="s">
        <v>173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7" t="s">
        <v>84</v>
      </c>
      <c r="BK135" s="231">
        <f>ROUND(I135*H135,2)</f>
        <v>0</v>
      </c>
      <c r="BL135" s="17" t="s">
        <v>180</v>
      </c>
      <c r="BM135" s="230" t="s">
        <v>750</v>
      </c>
    </row>
    <row r="136" spans="1:51" s="15" customFormat="1" ht="12">
      <c r="A136" s="15"/>
      <c r="B136" s="269"/>
      <c r="C136" s="270"/>
      <c r="D136" s="234" t="s">
        <v>189</v>
      </c>
      <c r="E136" s="271" t="s">
        <v>1</v>
      </c>
      <c r="F136" s="272" t="s">
        <v>751</v>
      </c>
      <c r="G136" s="270"/>
      <c r="H136" s="271" t="s">
        <v>1</v>
      </c>
      <c r="I136" s="273"/>
      <c r="J136" s="270"/>
      <c r="K136" s="270"/>
      <c r="L136" s="274"/>
      <c r="M136" s="275"/>
      <c r="N136" s="276"/>
      <c r="O136" s="276"/>
      <c r="P136" s="276"/>
      <c r="Q136" s="276"/>
      <c r="R136" s="276"/>
      <c r="S136" s="276"/>
      <c r="T136" s="27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8" t="s">
        <v>189</v>
      </c>
      <c r="AU136" s="278" t="s">
        <v>86</v>
      </c>
      <c r="AV136" s="15" t="s">
        <v>84</v>
      </c>
      <c r="AW136" s="15" t="s">
        <v>32</v>
      </c>
      <c r="AX136" s="15" t="s">
        <v>76</v>
      </c>
      <c r="AY136" s="278" t="s">
        <v>173</v>
      </c>
    </row>
    <row r="137" spans="1:51" s="13" customFormat="1" ht="12">
      <c r="A137" s="13"/>
      <c r="B137" s="232"/>
      <c r="C137" s="233"/>
      <c r="D137" s="234" t="s">
        <v>189</v>
      </c>
      <c r="E137" s="235" t="s">
        <v>1</v>
      </c>
      <c r="F137" s="236" t="s">
        <v>752</v>
      </c>
      <c r="G137" s="233"/>
      <c r="H137" s="237">
        <v>24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189</v>
      </c>
      <c r="AU137" s="243" t="s">
        <v>86</v>
      </c>
      <c r="AV137" s="13" t="s">
        <v>86</v>
      </c>
      <c r="AW137" s="13" t="s">
        <v>32</v>
      </c>
      <c r="AX137" s="13" t="s">
        <v>84</v>
      </c>
      <c r="AY137" s="243" t="s">
        <v>173</v>
      </c>
    </row>
    <row r="138" spans="1:65" s="2" customFormat="1" ht="16.5" customHeight="1">
      <c r="A138" s="38"/>
      <c r="B138" s="39"/>
      <c r="C138" s="259" t="s">
        <v>202</v>
      </c>
      <c r="D138" s="259" t="s">
        <v>283</v>
      </c>
      <c r="E138" s="260" t="s">
        <v>753</v>
      </c>
      <c r="F138" s="261" t="s">
        <v>754</v>
      </c>
      <c r="G138" s="262" t="s">
        <v>216</v>
      </c>
      <c r="H138" s="263">
        <v>6.8</v>
      </c>
      <c r="I138" s="264"/>
      <c r="J138" s="265">
        <f>ROUND(I138*H138,2)</f>
        <v>0</v>
      </c>
      <c r="K138" s="261" t="s">
        <v>1</v>
      </c>
      <c r="L138" s="266"/>
      <c r="M138" s="267" t="s">
        <v>1</v>
      </c>
      <c r="N138" s="268" t="s">
        <v>41</v>
      </c>
      <c r="O138" s="91"/>
      <c r="P138" s="228">
        <f>O138*H138</f>
        <v>0</v>
      </c>
      <c r="Q138" s="228">
        <v>0.65</v>
      </c>
      <c r="R138" s="228">
        <f>Q138*H138</f>
        <v>4.42</v>
      </c>
      <c r="S138" s="228">
        <v>0</v>
      </c>
      <c r="T138" s="22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0" t="s">
        <v>198</v>
      </c>
      <c r="AT138" s="230" t="s">
        <v>283</v>
      </c>
      <c r="AU138" s="230" t="s">
        <v>86</v>
      </c>
      <c r="AY138" s="17" t="s">
        <v>173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7" t="s">
        <v>84</v>
      </c>
      <c r="BK138" s="231">
        <f>ROUND(I138*H138,2)</f>
        <v>0</v>
      </c>
      <c r="BL138" s="17" t="s">
        <v>180</v>
      </c>
      <c r="BM138" s="230" t="s">
        <v>755</v>
      </c>
    </row>
    <row r="139" spans="1:51" s="13" customFormat="1" ht="12">
      <c r="A139" s="13"/>
      <c r="B139" s="232"/>
      <c r="C139" s="233"/>
      <c r="D139" s="234" t="s">
        <v>189</v>
      </c>
      <c r="E139" s="235" t="s">
        <v>1</v>
      </c>
      <c r="F139" s="236" t="s">
        <v>756</v>
      </c>
      <c r="G139" s="233"/>
      <c r="H139" s="237">
        <v>6.8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189</v>
      </c>
      <c r="AU139" s="243" t="s">
        <v>86</v>
      </c>
      <c r="AV139" s="13" t="s">
        <v>86</v>
      </c>
      <c r="AW139" s="13" t="s">
        <v>32</v>
      </c>
      <c r="AX139" s="13" t="s">
        <v>84</v>
      </c>
      <c r="AY139" s="243" t="s">
        <v>173</v>
      </c>
    </row>
    <row r="140" spans="1:65" s="2" customFormat="1" ht="24.15" customHeight="1">
      <c r="A140" s="38"/>
      <c r="B140" s="39"/>
      <c r="C140" s="219" t="s">
        <v>206</v>
      </c>
      <c r="D140" s="219" t="s">
        <v>175</v>
      </c>
      <c r="E140" s="220" t="s">
        <v>757</v>
      </c>
      <c r="F140" s="221" t="s">
        <v>758</v>
      </c>
      <c r="G140" s="222" t="s">
        <v>107</v>
      </c>
      <c r="H140" s="223">
        <v>9</v>
      </c>
      <c r="I140" s="224"/>
      <c r="J140" s="225">
        <f>ROUND(I140*H140,2)</f>
        <v>0</v>
      </c>
      <c r="K140" s="221" t="s">
        <v>179</v>
      </c>
      <c r="L140" s="44"/>
      <c r="M140" s="226" t="s">
        <v>1</v>
      </c>
      <c r="N140" s="227" t="s">
        <v>41</v>
      </c>
      <c r="O140" s="91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0" t="s">
        <v>180</v>
      </c>
      <c r="AT140" s="230" t="s">
        <v>175</v>
      </c>
      <c r="AU140" s="230" t="s">
        <v>86</v>
      </c>
      <c r="AY140" s="17" t="s">
        <v>173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7" t="s">
        <v>84</v>
      </c>
      <c r="BK140" s="231">
        <f>ROUND(I140*H140,2)</f>
        <v>0</v>
      </c>
      <c r="BL140" s="17" t="s">
        <v>180</v>
      </c>
      <c r="BM140" s="230" t="s">
        <v>759</v>
      </c>
    </row>
    <row r="141" spans="1:51" s="13" customFormat="1" ht="12">
      <c r="A141" s="13"/>
      <c r="B141" s="232"/>
      <c r="C141" s="233"/>
      <c r="D141" s="234" t="s">
        <v>189</v>
      </c>
      <c r="E141" s="235" t="s">
        <v>1</v>
      </c>
      <c r="F141" s="236" t="s">
        <v>760</v>
      </c>
      <c r="G141" s="233"/>
      <c r="H141" s="237">
        <v>9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189</v>
      </c>
      <c r="AU141" s="243" t="s">
        <v>86</v>
      </c>
      <c r="AV141" s="13" t="s">
        <v>86</v>
      </c>
      <c r="AW141" s="13" t="s">
        <v>32</v>
      </c>
      <c r="AX141" s="13" t="s">
        <v>84</v>
      </c>
      <c r="AY141" s="243" t="s">
        <v>173</v>
      </c>
    </row>
    <row r="142" spans="1:65" s="2" customFormat="1" ht="16.5" customHeight="1">
      <c r="A142" s="38"/>
      <c r="B142" s="39"/>
      <c r="C142" s="259" t="s">
        <v>137</v>
      </c>
      <c r="D142" s="259" t="s">
        <v>283</v>
      </c>
      <c r="E142" s="260" t="s">
        <v>761</v>
      </c>
      <c r="F142" s="261" t="s">
        <v>762</v>
      </c>
      <c r="G142" s="262" t="s">
        <v>100</v>
      </c>
      <c r="H142" s="263">
        <v>0.6</v>
      </c>
      <c r="I142" s="264"/>
      <c r="J142" s="265">
        <f>ROUND(I142*H142,2)</f>
        <v>0</v>
      </c>
      <c r="K142" s="261" t="s">
        <v>179</v>
      </c>
      <c r="L142" s="266"/>
      <c r="M142" s="267" t="s">
        <v>1</v>
      </c>
      <c r="N142" s="268" t="s">
        <v>41</v>
      </c>
      <c r="O142" s="91"/>
      <c r="P142" s="228">
        <f>O142*H142</f>
        <v>0</v>
      </c>
      <c r="Q142" s="228">
        <v>0.2</v>
      </c>
      <c r="R142" s="228">
        <f>Q142*H142</f>
        <v>0.12</v>
      </c>
      <c r="S142" s="228">
        <v>0</v>
      </c>
      <c r="T142" s="22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0" t="s">
        <v>198</v>
      </c>
      <c r="AT142" s="230" t="s">
        <v>283</v>
      </c>
      <c r="AU142" s="230" t="s">
        <v>86</v>
      </c>
      <c r="AY142" s="17" t="s">
        <v>173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7" t="s">
        <v>84</v>
      </c>
      <c r="BK142" s="231">
        <f>ROUND(I142*H142,2)</f>
        <v>0</v>
      </c>
      <c r="BL142" s="17" t="s">
        <v>180</v>
      </c>
      <c r="BM142" s="230" t="s">
        <v>763</v>
      </c>
    </row>
    <row r="143" spans="1:47" s="2" customFormat="1" ht="12">
      <c r="A143" s="38"/>
      <c r="B143" s="39"/>
      <c r="C143" s="40"/>
      <c r="D143" s="234" t="s">
        <v>226</v>
      </c>
      <c r="E143" s="40"/>
      <c r="F143" s="244" t="s">
        <v>764</v>
      </c>
      <c r="G143" s="40"/>
      <c r="H143" s="40"/>
      <c r="I143" s="245"/>
      <c r="J143" s="40"/>
      <c r="K143" s="40"/>
      <c r="L143" s="44"/>
      <c r="M143" s="246"/>
      <c r="N143" s="247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226</v>
      </c>
      <c r="AU143" s="17" t="s">
        <v>86</v>
      </c>
    </row>
    <row r="144" spans="1:51" s="13" customFormat="1" ht="12">
      <c r="A144" s="13"/>
      <c r="B144" s="232"/>
      <c r="C144" s="233"/>
      <c r="D144" s="234" t="s">
        <v>189</v>
      </c>
      <c r="E144" s="233"/>
      <c r="F144" s="236" t="s">
        <v>765</v>
      </c>
      <c r="G144" s="233"/>
      <c r="H144" s="237">
        <v>0.6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189</v>
      </c>
      <c r="AU144" s="243" t="s">
        <v>86</v>
      </c>
      <c r="AV144" s="13" t="s">
        <v>86</v>
      </c>
      <c r="AW144" s="13" t="s">
        <v>4</v>
      </c>
      <c r="AX144" s="13" t="s">
        <v>84</v>
      </c>
      <c r="AY144" s="243" t="s">
        <v>173</v>
      </c>
    </row>
    <row r="145" spans="1:65" s="2" customFormat="1" ht="16.5" customHeight="1">
      <c r="A145" s="38"/>
      <c r="B145" s="39"/>
      <c r="C145" s="219" t="s">
        <v>213</v>
      </c>
      <c r="D145" s="219" t="s">
        <v>175</v>
      </c>
      <c r="E145" s="220" t="s">
        <v>766</v>
      </c>
      <c r="F145" s="221" t="s">
        <v>767</v>
      </c>
      <c r="G145" s="222" t="s">
        <v>100</v>
      </c>
      <c r="H145" s="223">
        <v>4</v>
      </c>
      <c r="I145" s="224"/>
      <c r="J145" s="225">
        <f>ROUND(I145*H145,2)</f>
        <v>0</v>
      </c>
      <c r="K145" s="221" t="s">
        <v>179</v>
      </c>
      <c r="L145" s="44"/>
      <c r="M145" s="226" t="s">
        <v>1</v>
      </c>
      <c r="N145" s="227" t="s">
        <v>41</v>
      </c>
      <c r="O145" s="91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0" t="s">
        <v>180</v>
      </c>
      <c r="AT145" s="230" t="s">
        <v>175</v>
      </c>
      <c r="AU145" s="230" t="s">
        <v>86</v>
      </c>
      <c r="AY145" s="17" t="s">
        <v>173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7" t="s">
        <v>84</v>
      </c>
      <c r="BK145" s="231">
        <f>ROUND(I145*H145,2)</f>
        <v>0</v>
      </c>
      <c r="BL145" s="17" t="s">
        <v>180</v>
      </c>
      <c r="BM145" s="230" t="s">
        <v>768</v>
      </c>
    </row>
    <row r="146" spans="1:51" s="13" customFormat="1" ht="12">
      <c r="A146" s="13"/>
      <c r="B146" s="232"/>
      <c r="C146" s="233"/>
      <c r="D146" s="234" t="s">
        <v>189</v>
      </c>
      <c r="E146" s="235" t="s">
        <v>1</v>
      </c>
      <c r="F146" s="236" t="s">
        <v>769</v>
      </c>
      <c r="G146" s="233"/>
      <c r="H146" s="237">
        <v>4</v>
      </c>
      <c r="I146" s="238"/>
      <c r="J146" s="233"/>
      <c r="K146" s="233"/>
      <c r="L146" s="239"/>
      <c r="M146" s="279"/>
      <c r="N146" s="280"/>
      <c r="O146" s="280"/>
      <c r="P146" s="280"/>
      <c r="Q146" s="280"/>
      <c r="R146" s="280"/>
      <c r="S146" s="280"/>
      <c r="T146" s="28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189</v>
      </c>
      <c r="AU146" s="243" t="s">
        <v>86</v>
      </c>
      <c r="AV146" s="13" t="s">
        <v>86</v>
      </c>
      <c r="AW146" s="13" t="s">
        <v>32</v>
      </c>
      <c r="AX146" s="13" t="s">
        <v>84</v>
      </c>
      <c r="AY146" s="243" t="s">
        <v>173</v>
      </c>
    </row>
    <row r="147" spans="1:31" s="2" customFormat="1" ht="6.95" customHeight="1">
      <c r="A147" s="38"/>
      <c r="B147" s="66"/>
      <c r="C147" s="67"/>
      <c r="D147" s="67"/>
      <c r="E147" s="67"/>
      <c r="F147" s="67"/>
      <c r="G147" s="67"/>
      <c r="H147" s="67"/>
      <c r="I147" s="67"/>
      <c r="J147" s="67"/>
      <c r="K147" s="67"/>
      <c r="L147" s="44"/>
      <c r="M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</row>
  </sheetData>
  <sheetProtection password="CC35" sheet="1" objects="1" scenarios="1" formatColumns="0" formatRows="0" autoFilter="0"/>
  <autoFilter ref="C117:K146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0"/>
      <c r="AT3" s="17" t="s">
        <v>86</v>
      </c>
    </row>
    <row r="4" spans="2:46" s="1" customFormat="1" ht="24.95" customHeight="1">
      <c r="B4" s="20"/>
      <c r="D4" s="139" t="s">
        <v>104</v>
      </c>
      <c r="L4" s="20"/>
      <c r="M4" s="140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1" t="s">
        <v>16</v>
      </c>
      <c r="L6" s="20"/>
    </row>
    <row r="7" spans="2:12" s="1" customFormat="1" ht="16.5" customHeight="1">
      <c r="B7" s="20"/>
      <c r="E7" s="142" t="str">
        <f>'Rekapitulace stavby'!K6</f>
        <v>K2106 MOSTECKÁ Č.P.2012-2016 LITVÍNOV</v>
      </c>
      <c r="F7" s="141"/>
      <c r="G7" s="141"/>
      <c r="H7" s="141"/>
      <c r="L7" s="20"/>
    </row>
    <row r="8" spans="1:31" s="2" customFormat="1" ht="12" customHeight="1">
      <c r="A8" s="38"/>
      <c r="B8" s="44"/>
      <c r="C8" s="38"/>
      <c r="D8" s="141" t="s">
        <v>115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3" t="s">
        <v>770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1" t="s">
        <v>18</v>
      </c>
      <c r="E11" s="38"/>
      <c r="F11" s="144" t="s">
        <v>1</v>
      </c>
      <c r="G11" s="38"/>
      <c r="H11" s="38"/>
      <c r="I11" s="141" t="s">
        <v>19</v>
      </c>
      <c r="J11" s="144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1" t="s">
        <v>20</v>
      </c>
      <c r="E12" s="38"/>
      <c r="F12" s="144" t="s">
        <v>21</v>
      </c>
      <c r="G12" s="38"/>
      <c r="H12" s="38"/>
      <c r="I12" s="141" t="s">
        <v>22</v>
      </c>
      <c r="J12" s="145" t="str">
        <f>'Rekapitulace stavby'!AN8</f>
        <v>30. 12. 2021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1" t="s">
        <v>24</v>
      </c>
      <c r="E14" s="38"/>
      <c r="F14" s="38"/>
      <c r="G14" s="38"/>
      <c r="H14" s="38"/>
      <c r="I14" s="141" t="s">
        <v>25</v>
      </c>
      <c r="J14" s="144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4" t="str">
        <f>IF('Rekapitulace stavby'!E11="","",'Rekapitulace stavby'!E11)</f>
        <v>MĚSTO LITVÍNOV</v>
      </c>
      <c r="F15" s="38"/>
      <c r="G15" s="38"/>
      <c r="H15" s="38"/>
      <c r="I15" s="141" t="s">
        <v>27</v>
      </c>
      <c r="J15" s="144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1" t="s">
        <v>28</v>
      </c>
      <c r="E17" s="38"/>
      <c r="F17" s="38"/>
      <c r="G17" s="38"/>
      <c r="H17" s="38"/>
      <c r="I17" s="141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4"/>
      <c r="G18" s="144"/>
      <c r="H18" s="144"/>
      <c r="I18" s="141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1" t="s">
        <v>30</v>
      </c>
      <c r="E20" s="38"/>
      <c r="F20" s="38"/>
      <c r="G20" s="38"/>
      <c r="H20" s="38"/>
      <c r="I20" s="141" t="s">
        <v>25</v>
      </c>
      <c r="J20" s="144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4" t="s">
        <v>31</v>
      </c>
      <c r="F21" s="38"/>
      <c r="G21" s="38"/>
      <c r="H21" s="38"/>
      <c r="I21" s="141" t="s">
        <v>27</v>
      </c>
      <c r="J21" s="144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1" t="s">
        <v>33</v>
      </c>
      <c r="E23" s="38"/>
      <c r="F23" s="38"/>
      <c r="G23" s="38"/>
      <c r="H23" s="38"/>
      <c r="I23" s="141" t="s">
        <v>25</v>
      </c>
      <c r="J23" s="144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4" t="s">
        <v>34</v>
      </c>
      <c r="F24" s="38"/>
      <c r="G24" s="38"/>
      <c r="H24" s="38"/>
      <c r="I24" s="141" t="s">
        <v>27</v>
      </c>
      <c r="J24" s="144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1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0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1" t="s">
        <v>36</v>
      </c>
      <c r="E30" s="38"/>
      <c r="F30" s="38"/>
      <c r="G30" s="38"/>
      <c r="H30" s="38"/>
      <c r="I30" s="38"/>
      <c r="J30" s="152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0"/>
      <c r="E31" s="150"/>
      <c r="F31" s="150"/>
      <c r="G31" s="150"/>
      <c r="H31" s="150"/>
      <c r="I31" s="150"/>
      <c r="J31" s="150"/>
      <c r="K31" s="150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3" t="s">
        <v>38</v>
      </c>
      <c r="G32" s="38"/>
      <c r="H32" s="38"/>
      <c r="I32" s="153" t="s">
        <v>37</v>
      </c>
      <c r="J32" s="153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4" t="s">
        <v>40</v>
      </c>
      <c r="E33" s="141" t="s">
        <v>41</v>
      </c>
      <c r="F33" s="155">
        <f>ROUND((SUM(BE120:BE158)),2)</f>
        <v>0</v>
      </c>
      <c r="G33" s="38"/>
      <c r="H33" s="38"/>
      <c r="I33" s="156">
        <v>0.21</v>
      </c>
      <c r="J33" s="155">
        <f>ROUND(((SUM(BE120:BE158))*I33),2)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1" t="s">
        <v>42</v>
      </c>
      <c r="F34" s="155">
        <f>ROUND((SUM(BF120:BF158)),2)</f>
        <v>0</v>
      </c>
      <c r="G34" s="38"/>
      <c r="H34" s="38"/>
      <c r="I34" s="156">
        <v>0.15</v>
      </c>
      <c r="J34" s="155">
        <f>ROUND(((SUM(BF120:BF158))*I34),2)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1" t="s">
        <v>43</v>
      </c>
      <c r="F35" s="155">
        <f>ROUND((SUM(BG120:BG158)),2)</f>
        <v>0</v>
      </c>
      <c r="G35" s="38"/>
      <c r="H35" s="38"/>
      <c r="I35" s="156">
        <v>0.21</v>
      </c>
      <c r="J35" s="155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1" t="s">
        <v>44</v>
      </c>
      <c r="F36" s="155">
        <f>ROUND((SUM(BH120:BH158)),2)</f>
        <v>0</v>
      </c>
      <c r="G36" s="38"/>
      <c r="H36" s="38"/>
      <c r="I36" s="156">
        <v>0.15</v>
      </c>
      <c r="J36" s="155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1" t="s">
        <v>45</v>
      </c>
      <c r="F37" s="155">
        <f>ROUND((SUM(BI120:BI158)),2)</f>
        <v>0</v>
      </c>
      <c r="G37" s="38"/>
      <c r="H37" s="38"/>
      <c r="I37" s="156">
        <v>0</v>
      </c>
      <c r="J37" s="155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 hidden="1">
      <c r="A81" s="38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 hidden="1">
      <c r="A82" s="38"/>
      <c r="B82" s="39"/>
      <c r="C82" s="23" t="s">
        <v>142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 hidden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 hidden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 hidden="1">
      <c r="A85" s="38"/>
      <c r="B85" s="39"/>
      <c r="C85" s="40"/>
      <c r="D85" s="40"/>
      <c r="E85" s="175" t="str">
        <f>E7</f>
        <v>K2106 MOSTECKÁ Č.P.2012-2016 LITVÍNOV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 hidden="1">
      <c r="A86" s="38"/>
      <c r="B86" s="39"/>
      <c r="C86" s="32" t="s">
        <v>115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 hidden="1">
      <c r="A87" s="38"/>
      <c r="B87" s="39"/>
      <c r="C87" s="40"/>
      <c r="D87" s="40"/>
      <c r="E87" s="76" t="str">
        <f>E9</f>
        <v>VON1 -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 hidden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 hidden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30. 12. 2021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 hidden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 hidden="1">
      <c r="A91" s="38"/>
      <c r="B91" s="39"/>
      <c r="C91" s="32" t="s">
        <v>24</v>
      </c>
      <c r="D91" s="40"/>
      <c r="E91" s="40"/>
      <c r="F91" s="27" t="str">
        <f>E15</f>
        <v>MĚSTO LITVÍNOV</v>
      </c>
      <c r="G91" s="40"/>
      <c r="H91" s="40"/>
      <c r="I91" s="32" t="s">
        <v>30</v>
      </c>
      <c r="J91" s="36" t="str">
        <f>E21</f>
        <v>NE2D PROJEKT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 hidden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>PLHÁK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 hidden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 hidden="1">
      <c r="A94" s="38"/>
      <c r="B94" s="39"/>
      <c r="C94" s="176" t="s">
        <v>143</v>
      </c>
      <c r="D94" s="177"/>
      <c r="E94" s="177"/>
      <c r="F94" s="177"/>
      <c r="G94" s="177"/>
      <c r="H94" s="177"/>
      <c r="I94" s="177"/>
      <c r="J94" s="178" t="s">
        <v>144</v>
      </c>
      <c r="K94" s="17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 hidden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 hidden="1">
      <c r="A96" s="38"/>
      <c r="B96" s="39"/>
      <c r="C96" s="179" t="s">
        <v>145</v>
      </c>
      <c r="D96" s="40"/>
      <c r="E96" s="40"/>
      <c r="F96" s="40"/>
      <c r="G96" s="40"/>
      <c r="H96" s="40"/>
      <c r="I96" s="40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146</v>
      </c>
    </row>
    <row r="97" spans="1:31" s="9" customFormat="1" ht="24.95" customHeight="1" hidden="1">
      <c r="A97" s="9"/>
      <c r="B97" s="180"/>
      <c r="C97" s="181"/>
      <c r="D97" s="182" t="s">
        <v>771</v>
      </c>
      <c r="E97" s="183"/>
      <c r="F97" s="183"/>
      <c r="G97" s="183"/>
      <c r="H97" s="183"/>
      <c r="I97" s="183"/>
      <c r="J97" s="184">
        <f>J121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6"/>
      <c r="C98" s="187"/>
      <c r="D98" s="188" t="s">
        <v>772</v>
      </c>
      <c r="E98" s="189"/>
      <c r="F98" s="189"/>
      <c r="G98" s="189"/>
      <c r="H98" s="189"/>
      <c r="I98" s="189"/>
      <c r="J98" s="190">
        <f>J122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6"/>
      <c r="C99" s="187"/>
      <c r="D99" s="188" t="s">
        <v>773</v>
      </c>
      <c r="E99" s="189"/>
      <c r="F99" s="189"/>
      <c r="G99" s="189"/>
      <c r="H99" s="189"/>
      <c r="I99" s="189"/>
      <c r="J99" s="190">
        <f>J136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6"/>
      <c r="C100" s="187"/>
      <c r="D100" s="188" t="s">
        <v>774</v>
      </c>
      <c r="E100" s="189"/>
      <c r="F100" s="189"/>
      <c r="G100" s="189"/>
      <c r="H100" s="189"/>
      <c r="I100" s="189"/>
      <c r="J100" s="190">
        <f>J151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 hidden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 hidden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ht="12" hidden="1"/>
    <row r="104" ht="12" hidden="1"/>
    <row r="105" ht="12" hidden="1"/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158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75" t="str">
        <f>E7</f>
        <v>K2106 MOSTECKÁ Č.P.2012-2016 LITVÍNOV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115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VON1 - VEDLEJŠÍ A OSTATNÍ NÁKLADY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 xml:space="preserve"> </v>
      </c>
      <c r="G114" s="40"/>
      <c r="H114" s="40"/>
      <c r="I114" s="32" t="s">
        <v>22</v>
      </c>
      <c r="J114" s="79" t="str">
        <f>IF(J12="","",J12)</f>
        <v>30. 12. 2021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5.15" customHeight="1">
      <c r="A116" s="38"/>
      <c r="B116" s="39"/>
      <c r="C116" s="32" t="s">
        <v>24</v>
      </c>
      <c r="D116" s="40"/>
      <c r="E116" s="40"/>
      <c r="F116" s="27" t="str">
        <f>E15</f>
        <v>MĚSTO LITVÍNOV</v>
      </c>
      <c r="G116" s="40"/>
      <c r="H116" s="40"/>
      <c r="I116" s="32" t="s">
        <v>30</v>
      </c>
      <c r="J116" s="36" t="str">
        <f>E21</f>
        <v>NE2D PROJEKT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28</v>
      </c>
      <c r="D117" s="40"/>
      <c r="E117" s="40"/>
      <c r="F117" s="27" t="str">
        <f>IF(E18="","",E18)</f>
        <v>Vyplň údaj</v>
      </c>
      <c r="G117" s="40"/>
      <c r="H117" s="40"/>
      <c r="I117" s="32" t="s">
        <v>33</v>
      </c>
      <c r="J117" s="36" t="str">
        <f>E24</f>
        <v>PLHÁK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192"/>
      <c r="B119" s="193"/>
      <c r="C119" s="194" t="s">
        <v>159</v>
      </c>
      <c r="D119" s="195" t="s">
        <v>61</v>
      </c>
      <c r="E119" s="195" t="s">
        <v>57</v>
      </c>
      <c r="F119" s="195" t="s">
        <v>58</v>
      </c>
      <c r="G119" s="195" t="s">
        <v>160</v>
      </c>
      <c r="H119" s="195" t="s">
        <v>161</v>
      </c>
      <c r="I119" s="195" t="s">
        <v>162</v>
      </c>
      <c r="J119" s="195" t="s">
        <v>144</v>
      </c>
      <c r="K119" s="196" t="s">
        <v>163</v>
      </c>
      <c r="L119" s="197"/>
      <c r="M119" s="100" t="s">
        <v>1</v>
      </c>
      <c r="N119" s="101" t="s">
        <v>40</v>
      </c>
      <c r="O119" s="101" t="s">
        <v>164</v>
      </c>
      <c r="P119" s="101" t="s">
        <v>165</v>
      </c>
      <c r="Q119" s="101" t="s">
        <v>166</v>
      </c>
      <c r="R119" s="101" t="s">
        <v>167</v>
      </c>
      <c r="S119" s="101" t="s">
        <v>168</v>
      </c>
      <c r="T119" s="102" t="s">
        <v>169</v>
      </c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1:63" s="2" customFormat="1" ht="22.8" customHeight="1">
      <c r="A120" s="38"/>
      <c r="B120" s="39"/>
      <c r="C120" s="107" t="s">
        <v>170</v>
      </c>
      <c r="D120" s="40"/>
      <c r="E120" s="40"/>
      <c r="F120" s="40"/>
      <c r="G120" s="40"/>
      <c r="H120" s="40"/>
      <c r="I120" s="40"/>
      <c r="J120" s="198">
        <f>BK120</f>
        <v>0</v>
      </c>
      <c r="K120" s="40"/>
      <c r="L120" s="44"/>
      <c r="M120" s="103"/>
      <c r="N120" s="199"/>
      <c r="O120" s="104"/>
      <c r="P120" s="200">
        <f>P121</f>
        <v>0</v>
      </c>
      <c r="Q120" s="104"/>
      <c r="R120" s="200">
        <f>R121</f>
        <v>0</v>
      </c>
      <c r="S120" s="104"/>
      <c r="T120" s="201">
        <f>T121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75</v>
      </c>
      <c r="AU120" s="17" t="s">
        <v>146</v>
      </c>
      <c r="BK120" s="202">
        <f>BK121</f>
        <v>0</v>
      </c>
    </row>
    <row r="121" spans="1:63" s="12" customFormat="1" ht="25.9" customHeight="1">
      <c r="A121" s="12"/>
      <c r="B121" s="203"/>
      <c r="C121" s="204"/>
      <c r="D121" s="205" t="s">
        <v>75</v>
      </c>
      <c r="E121" s="206" t="s">
        <v>775</v>
      </c>
      <c r="F121" s="206" t="s">
        <v>776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P122+P136+P151</f>
        <v>0</v>
      </c>
      <c r="Q121" s="211"/>
      <c r="R121" s="212">
        <f>R122+R136+R151</f>
        <v>0</v>
      </c>
      <c r="S121" s="211"/>
      <c r="T121" s="213">
        <f>T122+T136+T151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185</v>
      </c>
      <c r="AT121" s="215" t="s">
        <v>75</v>
      </c>
      <c r="AU121" s="215" t="s">
        <v>76</v>
      </c>
      <c r="AY121" s="214" t="s">
        <v>173</v>
      </c>
      <c r="BK121" s="216">
        <f>BK122+BK136+BK151</f>
        <v>0</v>
      </c>
    </row>
    <row r="122" spans="1:63" s="12" customFormat="1" ht="22.8" customHeight="1">
      <c r="A122" s="12"/>
      <c r="B122" s="203"/>
      <c r="C122" s="204"/>
      <c r="D122" s="205" t="s">
        <v>75</v>
      </c>
      <c r="E122" s="217" t="s">
        <v>777</v>
      </c>
      <c r="F122" s="217" t="s">
        <v>778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SUM(P123:P135)</f>
        <v>0</v>
      </c>
      <c r="Q122" s="211"/>
      <c r="R122" s="212">
        <f>SUM(R123:R135)</f>
        <v>0</v>
      </c>
      <c r="S122" s="211"/>
      <c r="T122" s="213">
        <f>SUM(T123:T135)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185</v>
      </c>
      <c r="AT122" s="215" t="s">
        <v>75</v>
      </c>
      <c r="AU122" s="215" t="s">
        <v>84</v>
      </c>
      <c r="AY122" s="214" t="s">
        <v>173</v>
      </c>
      <c r="BK122" s="216">
        <f>SUM(BK123:BK135)</f>
        <v>0</v>
      </c>
    </row>
    <row r="123" spans="1:65" s="2" customFormat="1" ht="16.5" customHeight="1">
      <c r="A123" s="38"/>
      <c r="B123" s="39"/>
      <c r="C123" s="219" t="s">
        <v>84</v>
      </c>
      <c r="D123" s="219" t="s">
        <v>175</v>
      </c>
      <c r="E123" s="220" t="s">
        <v>779</v>
      </c>
      <c r="F123" s="221" t="s">
        <v>780</v>
      </c>
      <c r="G123" s="222" t="s">
        <v>781</v>
      </c>
      <c r="H123" s="223">
        <v>20</v>
      </c>
      <c r="I123" s="224"/>
      <c r="J123" s="225">
        <f>ROUND(I123*H123,2)</f>
        <v>0</v>
      </c>
      <c r="K123" s="221" t="s">
        <v>179</v>
      </c>
      <c r="L123" s="44"/>
      <c r="M123" s="226" t="s">
        <v>1</v>
      </c>
      <c r="N123" s="227" t="s">
        <v>41</v>
      </c>
      <c r="O123" s="91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30" t="s">
        <v>782</v>
      </c>
      <c r="AT123" s="230" t="s">
        <v>175</v>
      </c>
      <c r="AU123" s="230" t="s">
        <v>86</v>
      </c>
      <c r="AY123" s="17" t="s">
        <v>173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7" t="s">
        <v>84</v>
      </c>
      <c r="BK123" s="231">
        <f>ROUND(I123*H123,2)</f>
        <v>0</v>
      </c>
      <c r="BL123" s="17" t="s">
        <v>782</v>
      </c>
      <c r="BM123" s="230" t="s">
        <v>783</v>
      </c>
    </row>
    <row r="124" spans="1:51" s="13" customFormat="1" ht="12">
      <c r="A124" s="13"/>
      <c r="B124" s="232"/>
      <c r="C124" s="233"/>
      <c r="D124" s="234" t="s">
        <v>189</v>
      </c>
      <c r="E124" s="235" t="s">
        <v>1</v>
      </c>
      <c r="F124" s="236" t="s">
        <v>784</v>
      </c>
      <c r="G124" s="233"/>
      <c r="H124" s="237">
        <v>20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189</v>
      </c>
      <c r="AU124" s="243" t="s">
        <v>86</v>
      </c>
      <c r="AV124" s="13" t="s">
        <v>86</v>
      </c>
      <c r="AW124" s="13" t="s">
        <v>32</v>
      </c>
      <c r="AX124" s="13" t="s">
        <v>84</v>
      </c>
      <c r="AY124" s="243" t="s">
        <v>173</v>
      </c>
    </row>
    <row r="125" spans="1:65" s="2" customFormat="1" ht="16.5" customHeight="1">
      <c r="A125" s="38"/>
      <c r="B125" s="39"/>
      <c r="C125" s="219" t="s">
        <v>86</v>
      </c>
      <c r="D125" s="219" t="s">
        <v>175</v>
      </c>
      <c r="E125" s="220" t="s">
        <v>785</v>
      </c>
      <c r="F125" s="221" t="s">
        <v>786</v>
      </c>
      <c r="G125" s="222" t="s">
        <v>781</v>
      </c>
      <c r="H125" s="223">
        <v>10</v>
      </c>
      <c r="I125" s="224"/>
      <c r="J125" s="225">
        <f>ROUND(I125*H125,2)</f>
        <v>0</v>
      </c>
      <c r="K125" s="221" t="s">
        <v>179</v>
      </c>
      <c r="L125" s="44"/>
      <c r="M125" s="226" t="s">
        <v>1</v>
      </c>
      <c r="N125" s="227" t="s">
        <v>41</v>
      </c>
      <c r="O125" s="91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0" t="s">
        <v>782</v>
      </c>
      <c r="AT125" s="230" t="s">
        <v>175</v>
      </c>
      <c r="AU125" s="230" t="s">
        <v>86</v>
      </c>
      <c r="AY125" s="17" t="s">
        <v>173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7" t="s">
        <v>84</v>
      </c>
      <c r="BK125" s="231">
        <f>ROUND(I125*H125,2)</f>
        <v>0</v>
      </c>
      <c r="BL125" s="17" t="s">
        <v>782</v>
      </c>
      <c r="BM125" s="230" t="s">
        <v>787</v>
      </c>
    </row>
    <row r="126" spans="1:51" s="13" customFormat="1" ht="12">
      <c r="A126" s="13"/>
      <c r="B126" s="232"/>
      <c r="C126" s="233"/>
      <c r="D126" s="234" t="s">
        <v>189</v>
      </c>
      <c r="E126" s="235" t="s">
        <v>1</v>
      </c>
      <c r="F126" s="236" t="s">
        <v>788</v>
      </c>
      <c r="G126" s="233"/>
      <c r="H126" s="237">
        <v>10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189</v>
      </c>
      <c r="AU126" s="243" t="s">
        <v>86</v>
      </c>
      <c r="AV126" s="13" t="s">
        <v>86</v>
      </c>
      <c r="AW126" s="13" t="s">
        <v>32</v>
      </c>
      <c r="AX126" s="13" t="s">
        <v>84</v>
      </c>
      <c r="AY126" s="243" t="s">
        <v>173</v>
      </c>
    </row>
    <row r="127" spans="1:65" s="2" customFormat="1" ht="16.5" customHeight="1">
      <c r="A127" s="38"/>
      <c r="B127" s="39"/>
      <c r="C127" s="219" t="s">
        <v>102</v>
      </c>
      <c r="D127" s="219" t="s">
        <v>175</v>
      </c>
      <c r="E127" s="220" t="s">
        <v>789</v>
      </c>
      <c r="F127" s="221" t="s">
        <v>790</v>
      </c>
      <c r="G127" s="222" t="s">
        <v>781</v>
      </c>
      <c r="H127" s="223">
        <v>10</v>
      </c>
      <c r="I127" s="224"/>
      <c r="J127" s="225">
        <f>ROUND(I127*H127,2)</f>
        <v>0</v>
      </c>
      <c r="K127" s="221" t="s">
        <v>179</v>
      </c>
      <c r="L127" s="44"/>
      <c r="M127" s="226" t="s">
        <v>1</v>
      </c>
      <c r="N127" s="227" t="s">
        <v>41</v>
      </c>
      <c r="O127" s="91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0" t="s">
        <v>782</v>
      </c>
      <c r="AT127" s="230" t="s">
        <v>175</v>
      </c>
      <c r="AU127" s="230" t="s">
        <v>86</v>
      </c>
      <c r="AY127" s="17" t="s">
        <v>173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7" t="s">
        <v>84</v>
      </c>
      <c r="BK127" s="231">
        <f>ROUND(I127*H127,2)</f>
        <v>0</v>
      </c>
      <c r="BL127" s="17" t="s">
        <v>782</v>
      </c>
      <c r="BM127" s="230" t="s">
        <v>791</v>
      </c>
    </row>
    <row r="128" spans="1:51" s="13" customFormat="1" ht="12">
      <c r="A128" s="13"/>
      <c r="B128" s="232"/>
      <c r="C128" s="233"/>
      <c r="D128" s="234" t="s">
        <v>189</v>
      </c>
      <c r="E128" s="235" t="s">
        <v>1</v>
      </c>
      <c r="F128" s="236" t="s">
        <v>788</v>
      </c>
      <c r="G128" s="233"/>
      <c r="H128" s="237">
        <v>10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189</v>
      </c>
      <c r="AU128" s="243" t="s">
        <v>86</v>
      </c>
      <c r="AV128" s="13" t="s">
        <v>86</v>
      </c>
      <c r="AW128" s="13" t="s">
        <v>32</v>
      </c>
      <c r="AX128" s="13" t="s">
        <v>84</v>
      </c>
      <c r="AY128" s="243" t="s">
        <v>173</v>
      </c>
    </row>
    <row r="129" spans="1:65" s="2" customFormat="1" ht="16.5" customHeight="1">
      <c r="A129" s="38"/>
      <c r="B129" s="39"/>
      <c r="C129" s="219" t="s">
        <v>180</v>
      </c>
      <c r="D129" s="219" t="s">
        <v>175</v>
      </c>
      <c r="E129" s="220" t="s">
        <v>792</v>
      </c>
      <c r="F129" s="221" t="s">
        <v>793</v>
      </c>
      <c r="G129" s="222" t="s">
        <v>781</v>
      </c>
      <c r="H129" s="223">
        <v>20</v>
      </c>
      <c r="I129" s="224"/>
      <c r="J129" s="225">
        <f>ROUND(I129*H129,2)</f>
        <v>0</v>
      </c>
      <c r="K129" s="221" t="s">
        <v>179</v>
      </c>
      <c r="L129" s="44"/>
      <c r="M129" s="226" t="s">
        <v>1</v>
      </c>
      <c r="N129" s="227" t="s">
        <v>41</v>
      </c>
      <c r="O129" s="91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0" t="s">
        <v>782</v>
      </c>
      <c r="AT129" s="230" t="s">
        <v>175</v>
      </c>
      <c r="AU129" s="230" t="s">
        <v>86</v>
      </c>
      <c r="AY129" s="17" t="s">
        <v>173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7" t="s">
        <v>84</v>
      </c>
      <c r="BK129" s="231">
        <f>ROUND(I129*H129,2)</f>
        <v>0</v>
      </c>
      <c r="BL129" s="17" t="s">
        <v>782</v>
      </c>
      <c r="BM129" s="230" t="s">
        <v>794</v>
      </c>
    </row>
    <row r="130" spans="1:51" s="13" customFormat="1" ht="12">
      <c r="A130" s="13"/>
      <c r="B130" s="232"/>
      <c r="C130" s="233"/>
      <c r="D130" s="234" t="s">
        <v>189</v>
      </c>
      <c r="E130" s="235" t="s">
        <v>1</v>
      </c>
      <c r="F130" s="236" t="s">
        <v>795</v>
      </c>
      <c r="G130" s="233"/>
      <c r="H130" s="237">
        <v>20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189</v>
      </c>
      <c r="AU130" s="243" t="s">
        <v>86</v>
      </c>
      <c r="AV130" s="13" t="s">
        <v>86</v>
      </c>
      <c r="AW130" s="13" t="s">
        <v>32</v>
      </c>
      <c r="AX130" s="13" t="s">
        <v>84</v>
      </c>
      <c r="AY130" s="243" t="s">
        <v>173</v>
      </c>
    </row>
    <row r="131" spans="1:65" s="2" customFormat="1" ht="16.5" customHeight="1">
      <c r="A131" s="38"/>
      <c r="B131" s="39"/>
      <c r="C131" s="219" t="s">
        <v>185</v>
      </c>
      <c r="D131" s="219" t="s">
        <v>175</v>
      </c>
      <c r="E131" s="220" t="s">
        <v>796</v>
      </c>
      <c r="F131" s="221" t="s">
        <v>797</v>
      </c>
      <c r="G131" s="222" t="s">
        <v>798</v>
      </c>
      <c r="H131" s="223">
        <v>3</v>
      </c>
      <c r="I131" s="224"/>
      <c r="J131" s="225">
        <f>ROUND(I131*H131,2)</f>
        <v>0</v>
      </c>
      <c r="K131" s="221" t="s">
        <v>179</v>
      </c>
      <c r="L131" s="44"/>
      <c r="M131" s="226" t="s">
        <v>1</v>
      </c>
      <c r="N131" s="227" t="s">
        <v>41</v>
      </c>
      <c r="O131" s="91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0" t="s">
        <v>782</v>
      </c>
      <c r="AT131" s="230" t="s">
        <v>175</v>
      </c>
      <c r="AU131" s="230" t="s">
        <v>86</v>
      </c>
      <c r="AY131" s="17" t="s">
        <v>173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7" t="s">
        <v>84</v>
      </c>
      <c r="BK131" s="231">
        <f>ROUND(I131*H131,2)</f>
        <v>0</v>
      </c>
      <c r="BL131" s="17" t="s">
        <v>782</v>
      </c>
      <c r="BM131" s="230" t="s">
        <v>799</v>
      </c>
    </row>
    <row r="132" spans="1:51" s="15" customFormat="1" ht="12">
      <c r="A132" s="15"/>
      <c r="B132" s="269"/>
      <c r="C132" s="270"/>
      <c r="D132" s="234" t="s">
        <v>189</v>
      </c>
      <c r="E132" s="271" t="s">
        <v>1</v>
      </c>
      <c r="F132" s="272" t="s">
        <v>800</v>
      </c>
      <c r="G132" s="270"/>
      <c r="H132" s="271" t="s">
        <v>1</v>
      </c>
      <c r="I132" s="273"/>
      <c r="J132" s="270"/>
      <c r="K132" s="270"/>
      <c r="L132" s="274"/>
      <c r="M132" s="275"/>
      <c r="N132" s="276"/>
      <c r="O132" s="276"/>
      <c r="P132" s="276"/>
      <c r="Q132" s="276"/>
      <c r="R132" s="276"/>
      <c r="S132" s="276"/>
      <c r="T132" s="277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78" t="s">
        <v>189</v>
      </c>
      <c r="AU132" s="278" t="s">
        <v>86</v>
      </c>
      <c r="AV132" s="15" t="s">
        <v>84</v>
      </c>
      <c r="AW132" s="15" t="s">
        <v>32</v>
      </c>
      <c r="AX132" s="15" t="s">
        <v>76</v>
      </c>
      <c r="AY132" s="278" t="s">
        <v>173</v>
      </c>
    </row>
    <row r="133" spans="1:51" s="13" customFormat="1" ht="12">
      <c r="A133" s="13"/>
      <c r="B133" s="232"/>
      <c r="C133" s="233"/>
      <c r="D133" s="234" t="s">
        <v>189</v>
      </c>
      <c r="E133" s="235" t="s">
        <v>1</v>
      </c>
      <c r="F133" s="236" t="s">
        <v>801</v>
      </c>
      <c r="G133" s="233"/>
      <c r="H133" s="237">
        <v>3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189</v>
      </c>
      <c r="AU133" s="243" t="s">
        <v>86</v>
      </c>
      <c r="AV133" s="13" t="s">
        <v>86</v>
      </c>
      <c r="AW133" s="13" t="s">
        <v>32</v>
      </c>
      <c r="AX133" s="13" t="s">
        <v>84</v>
      </c>
      <c r="AY133" s="243" t="s">
        <v>173</v>
      </c>
    </row>
    <row r="134" spans="1:65" s="2" customFormat="1" ht="16.5" customHeight="1">
      <c r="A134" s="38"/>
      <c r="B134" s="39"/>
      <c r="C134" s="219" t="s">
        <v>190</v>
      </c>
      <c r="D134" s="219" t="s">
        <v>175</v>
      </c>
      <c r="E134" s="220" t="s">
        <v>802</v>
      </c>
      <c r="F134" s="221" t="s">
        <v>803</v>
      </c>
      <c r="G134" s="222" t="s">
        <v>781</v>
      </c>
      <c r="H134" s="223">
        <v>10</v>
      </c>
      <c r="I134" s="224"/>
      <c r="J134" s="225">
        <f>ROUND(I134*H134,2)</f>
        <v>0</v>
      </c>
      <c r="K134" s="221" t="s">
        <v>179</v>
      </c>
      <c r="L134" s="44"/>
      <c r="M134" s="226" t="s">
        <v>1</v>
      </c>
      <c r="N134" s="227" t="s">
        <v>41</v>
      </c>
      <c r="O134" s="91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0" t="s">
        <v>782</v>
      </c>
      <c r="AT134" s="230" t="s">
        <v>175</v>
      </c>
      <c r="AU134" s="230" t="s">
        <v>86</v>
      </c>
      <c r="AY134" s="17" t="s">
        <v>173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7" t="s">
        <v>84</v>
      </c>
      <c r="BK134" s="231">
        <f>ROUND(I134*H134,2)</f>
        <v>0</v>
      </c>
      <c r="BL134" s="17" t="s">
        <v>782</v>
      </c>
      <c r="BM134" s="230" t="s">
        <v>804</v>
      </c>
    </row>
    <row r="135" spans="1:51" s="13" customFormat="1" ht="12">
      <c r="A135" s="13"/>
      <c r="B135" s="232"/>
      <c r="C135" s="233"/>
      <c r="D135" s="234" t="s">
        <v>189</v>
      </c>
      <c r="E135" s="235" t="s">
        <v>1</v>
      </c>
      <c r="F135" s="236" t="s">
        <v>805</v>
      </c>
      <c r="G135" s="233"/>
      <c r="H135" s="237">
        <v>10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189</v>
      </c>
      <c r="AU135" s="243" t="s">
        <v>86</v>
      </c>
      <c r="AV135" s="13" t="s">
        <v>86</v>
      </c>
      <c r="AW135" s="13" t="s">
        <v>32</v>
      </c>
      <c r="AX135" s="13" t="s">
        <v>84</v>
      </c>
      <c r="AY135" s="243" t="s">
        <v>173</v>
      </c>
    </row>
    <row r="136" spans="1:63" s="12" customFormat="1" ht="22.8" customHeight="1">
      <c r="A136" s="12"/>
      <c r="B136" s="203"/>
      <c r="C136" s="204"/>
      <c r="D136" s="205" t="s">
        <v>75</v>
      </c>
      <c r="E136" s="217" t="s">
        <v>806</v>
      </c>
      <c r="F136" s="217" t="s">
        <v>807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SUM(P137:P150)</f>
        <v>0</v>
      </c>
      <c r="Q136" s="211"/>
      <c r="R136" s="212">
        <f>SUM(R137:R150)</f>
        <v>0</v>
      </c>
      <c r="S136" s="211"/>
      <c r="T136" s="213">
        <f>SUM(T137:T150)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185</v>
      </c>
      <c r="AT136" s="215" t="s">
        <v>75</v>
      </c>
      <c r="AU136" s="215" t="s">
        <v>84</v>
      </c>
      <c r="AY136" s="214" t="s">
        <v>173</v>
      </c>
      <c r="BK136" s="216">
        <f>SUM(BK137:BK150)</f>
        <v>0</v>
      </c>
    </row>
    <row r="137" spans="1:65" s="2" customFormat="1" ht="16.5" customHeight="1">
      <c r="A137" s="38"/>
      <c r="B137" s="39"/>
      <c r="C137" s="219" t="s">
        <v>194</v>
      </c>
      <c r="D137" s="219" t="s">
        <v>175</v>
      </c>
      <c r="E137" s="220" t="s">
        <v>808</v>
      </c>
      <c r="F137" s="221" t="s">
        <v>807</v>
      </c>
      <c r="G137" s="222" t="s">
        <v>809</v>
      </c>
      <c r="H137" s="223">
        <v>1</v>
      </c>
      <c r="I137" s="224"/>
      <c r="J137" s="225">
        <f>ROUND(I137*H137,2)</f>
        <v>0</v>
      </c>
      <c r="K137" s="221" t="s">
        <v>179</v>
      </c>
      <c r="L137" s="44"/>
      <c r="M137" s="226" t="s">
        <v>1</v>
      </c>
      <c r="N137" s="227" t="s">
        <v>41</v>
      </c>
      <c r="O137" s="91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0" t="s">
        <v>782</v>
      </c>
      <c r="AT137" s="230" t="s">
        <v>175</v>
      </c>
      <c r="AU137" s="230" t="s">
        <v>86</v>
      </c>
      <c r="AY137" s="17" t="s">
        <v>173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7" t="s">
        <v>84</v>
      </c>
      <c r="BK137" s="231">
        <f>ROUND(I137*H137,2)</f>
        <v>0</v>
      </c>
      <c r="BL137" s="17" t="s">
        <v>782</v>
      </c>
      <c r="BM137" s="230" t="s">
        <v>810</v>
      </c>
    </row>
    <row r="138" spans="1:47" s="2" customFormat="1" ht="12">
      <c r="A138" s="38"/>
      <c r="B138" s="39"/>
      <c r="C138" s="40"/>
      <c r="D138" s="234" t="s">
        <v>226</v>
      </c>
      <c r="E138" s="40"/>
      <c r="F138" s="244" t="s">
        <v>811</v>
      </c>
      <c r="G138" s="40"/>
      <c r="H138" s="40"/>
      <c r="I138" s="245"/>
      <c r="J138" s="40"/>
      <c r="K138" s="40"/>
      <c r="L138" s="44"/>
      <c r="M138" s="246"/>
      <c r="N138" s="247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226</v>
      </c>
      <c r="AU138" s="17" t="s">
        <v>86</v>
      </c>
    </row>
    <row r="139" spans="1:51" s="13" customFormat="1" ht="12">
      <c r="A139" s="13"/>
      <c r="B139" s="232"/>
      <c r="C139" s="233"/>
      <c r="D139" s="234" t="s">
        <v>189</v>
      </c>
      <c r="E139" s="235" t="s">
        <v>1</v>
      </c>
      <c r="F139" s="236" t="s">
        <v>812</v>
      </c>
      <c r="G139" s="233"/>
      <c r="H139" s="237">
        <v>1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189</v>
      </c>
      <c r="AU139" s="243" t="s">
        <v>86</v>
      </c>
      <c r="AV139" s="13" t="s">
        <v>86</v>
      </c>
      <c r="AW139" s="13" t="s">
        <v>32</v>
      </c>
      <c r="AX139" s="13" t="s">
        <v>84</v>
      </c>
      <c r="AY139" s="243" t="s">
        <v>173</v>
      </c>
    </row>
    <row r="140" spans="1:51" s="15" customFormat="1" ht="12">
      <c r="A140" s="15"/>
      <c r="B140" s="269"/>
      <c r="C140" s="270"/>
      <c r="D140" s="234" t="s">
        <v>189</v>
      </c>
      <c r="E140" s="271" t="s">
        <v>1</v>
      </c>
      <c r="F140" s="272" t="s">
        <v>813</v>
      </c>
      <c r="G140" s="270"/>
      <c r="H140" s="271" t="s">
        <v>1</v>
      </c>
      <c r="I140" s="273"/>
      <c r="J140" s="270"/>
      <c r="K140" s="270"/>
      <c r="L140" s="274"/>
      <c r="M140" s="275"/>
      <c r="N140" s="276"/>
      <c r="O140" s="276"/>
      <c r="P140" s="276"/>
      <c r="Q140" s="276"/>
      <c r="R140" s="276"/>
      <c r="S140" s="276"/>
      <c r="T140" s="277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78" t="s">
        <v>189</v>
      </c>
      <c r="AU140" s="278" t="s">
        <v>86</v>
      </c>
      <c r="AV140" s="15" t="s">
        <v>84</v>
      </c>
      <c r="AW140" s="15" t="s">
        <v>32</v>
      </c>
      <c r="AX140" s="15" t="s">
        <v>76</v>
      </c>
      <c r="AY140" s="278" t="s">
        <v>173</v>
      </c>
    </row>
    <row r="141" spans="1:51" s="15" customFormat="1" ht="12">
      <c r="A141" s="15"/>
      <c r="B141" s="269"/>
      <c r="C141" s="270"/>
      <c r="D141" s="234" t="s">
        <v>189</v>
      </c>
      <c r="E141" s="271" t="s">
        <v>1</v>
      </c>
      <c r="F141" s="272" t="s">
        <v>814</v>
      </c>
      <c r="G141" s="270"/>
      <c r="H141" s="271" t="s">
        <v>1</v>
      </c>
      <c r="I141" s="273"/>
      <c r="J141" s="270"/>
      <c r="K141" s="270"/>
      <c r="L141" s="274"/>
      <c r="M141" s="275"/>
      <c r="N141" s="276"/>
      <c r="O141" s="276"/>
      <c r="P141" s="276"/>
      <c r="Q141" s="276"/>
      <c r="R141" s="276"/>
      <c r="S141" s="276"/>
      <c r="T141" s="277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78" t="s">
        <v>189</v>
      </c>
      <c r="AU141" s="278" t="s">
        <v>86</v>
      </c>
      <c r="AV141" s="15" t="s">
        <v>84</v>
      </c>
      <c r="AW141" s="15" t="s">
        <v>32</v>
      </c>
      <c r="AX141" s="15" t="s">
        <v>76</v>
      </c>
      <c r="AY141" s="278" t="s">
        <v>173</v>
      </c>
    </row>
    <row r="142" spans="1:51" s="15" customFormat="1" ht="12">
      <c r="A142" s="15"/>
      <c r="B142" s="269"/>
      <c r="C142" s="270"/>
      <c r="D142" s="234" t="s">
        <v>189</v>
      </c>
      <c r="E142" s="271" t="s">
        <v>1</v>
      </c>
      <c r="F142" s="272" t="s">
        <v>815</v>
      </c>
      <c r="G142" s="270"/>
      <c r="H142" s="271" t="s">
        <v>1</v>
      </c>
      <c r="I142" s="273"/>
      <c r="J142" s="270"/>
      <c r="K142" s="270"/>
      <c r="L142" s="274"/>
      <c r="M142" s="275"/>
      <c r="N142" s="276"/>
      <c r="O142" s="276"/>
      <c r="P142" s="276"/>
      <c r="Q142" s="276"/>
      <c r="R142" s="276"/>
      <c r="S142" s="276"/>
      <c r="T142" s="277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8" t="s">
        <v>189</v>
      </c>
      <c r="AU142" s="278" t="s">
        <v>86</v>
      </c>
      <c r="AV142" s="15" t="s">
        <v>84</v>
      </c>
      <c r="AW142" s="15" t="s">
        <v>32</v>
      </c>
      <c r="AX142" s="15" t="s">
        <v>76</v>
      </c>
      <c r="AY142" s="278" t="s">
        <v>173</v>
      </c>
    </row>
    <row r="143" spans="1:51" s="15" customFormat="1" ht="12">
      <c r="A143" s="15"/>
      <c r="B143" s="269"/>
      <c r="C143" s="270"/>
      <c r="D143" s="234" t="s">
        <v>189</v>
      </c>
      <c r="E143" s="271" t="s">
        <v>1</v>
      </c>
      <c r="F143" s="272" t="s">
        <v>816</v>
      </c>
      <c r="G143" s="270"/>
      <c r="H143" s="271" t="s">
        <v>1</v>
      </c>
      <c r="I143" s="273"/>
      <c r="J143" s="270"/>
      <c r="K143" s="270"/>
      <c r="L143" s="274"/>
      <c r="M143" s="275"/>
      <c r="N143" s="276"/>
      <c r="O143" s="276"/>
      <c r="P143" s="276"/>
      <c r="Q143" s="276"/>
      <c r="R143" s="276"/>
      <c r="S143" s="276"/>
      <c r="T143" s="27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78" t="s">
        <v>189</v>
      </c>
      <c r="AU143" s="278" t="s">
        <v>86</v>
      </c>
      <c r="AV143" s="15" t="s">
        <v>84</v>
      </c>
      <c r="AW143" s="15" t="s">
        <v>32</v>
      </c>
      <c r="AX143" s="15" t="s">
        <v>76</v>
      </c>
      <c r="AY143" s="278" t="s">
        <v>173</v>
      </c>
    </row>
    <row r="144" spans="1:51" s="15" customFormat="1" ht="12">
      <c r="A144" s="15"/>
      <c r="B144" s="269"/>
      <c r="C144" s="270"/>
      <c r="D144" s="234" t="s">
        <v>189</v>
      </c>
      <c r="E144" s="271" t="s">
        <v>1</v>
      </c>
      <c r="F144" s="272" t="s">
        <v>817</v>
      </c>
      <c r="G144" s="270"/>
      <c r="H144" s="271" t="s">
        <v>1</v>
      </c>
      <c r="I144" s="273"/>
      <c r="J144" s="270"/>
      <c r="K144" s="270"/>
      <c r="L144" s="274"/>
      <c r="M144" s="275"/>
      <c r="N144" s="276"/>
      <c r="O144" s="276"/>
      <c r="P144" s="276"/>
      <c r="Q144" s="276"/>
      <c r="R144" s="276"/>
      <c r="S144" s="276"/>
      <c r="T144" s="277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78" t="s">
        <v>189</v>
      </c>
      <c r="AU144" s="278" t="s">
        <v>86</v>
      </c>
      <c r="AV144" s="15" t="s">
        <v>84</v>
      </c>
      <c r="AW144" s="15" t="s">
        <v>32</v>
      </c>
      <c r="AX144" s="15" t="s">
        <v>76</v>
      </c>
      <c r="AY144" s="278" t="s">
        <v>173</v>
      </c>
    </row>
    <row r="145" spans="1:51" s="15" customFormat="1" ht="12">
      <c r="A145" s="15"/>
      <c r="B145" s="269"/>
      <c r="C145" s="270"/>
      <c r="D145" s="234" t="s">
        <v>189</v>
      </c>
      <c r="E145" s="271" t="s">
        <v>1</v>
      </c>
      <c r="F145" s="272" t="s">
        <v>818</v>
      </c>
      <c r="G145" s="270"/>
      <c r="H145" s="271" t="s">
        <v>1</v>
      </c>
      <c r="I145" s="273"/>
      <c r="J145" s="270"/>
      <c r="K145" s="270"/>
      <c r="L145" s="274"/>
      <c r="M145" s="275"/>
      <c r="N145" s="276"/>
      <c r="O145" s="276"/>
      <c r="P145" s="276"/>
      <c r="Q145" s="276"/>
      <c r="R145" s="276"/>
      <c r="S145" s="276"/>
      <c r="T145" s="277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78" t="s">
        <v>189</v>
      </c>
      <c r="AU145" s="278" t="s">
        <v>86</v>
      </c>
      <c r="AV145" s="15" t="s">
        <v>84</v>
      </c>
      <c r="AW145" s="15" t="s">
        <v>32</v>
      </c>
      <c r="AX145" s="15" t="s">
        <v>76</v>
      </c>
      <c r="AY145" s="278" t="s">
        <v>173</v>
      </c>
    </row>
    <row r="146" spans="1:65" s="2" customFormat="1" ht="16.5" customHeight="1">
      <c r="A146" s="38"/>
      <c r="B146" s="39"/>
      <c r="C146" s="219" t="s">
        <v>198</v>
      </c>
      <c r="D146" s="219" t="s">
        <v>175</v>
      </c>
      <c r="E146" s="220" t="s">
        <v>819</v>
      </c>
      <c r="F146" s="221" t="s">
        <v>820</v>
      </c>
      <c r="G146" s="222" t="s">
        <v>809</v>
      </c>
      <c r="H146" s="223">
        <v>1</v>
      </c>
      <c r="I146" s="224"/>
      <c r="J146" s="225">
        <f>ROUND(I146*H146,2)</f>
        <v>0</v>
      </c>
      <c r="K146" s="221" t="s">
        <v>179</v>
      </c>
      <c r="L146" s="44"/>
      <c r="M146" s="226" t="s">
        <v>1</v>
      </c>
      <c r="N146" s="227" t="s">
        <v>41</v>
      </c>
      <c r="O146" s="91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0" t="s">
        <v>782</v>
      </c>
      <c r="AT146" s="230" t="s">
        <v>175</v>
      </c>
      <c r="AU146" s="230" t="s">
        <v>86</v>
      </c>
      <c r="AY146" s="17" t="s">
        <v>173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7" t="s">
        <v>84</v>
      </c>
      <c r="BK146" s="231">
        <f>ROUND(I146*H146,2)</f>
        <v>0</v>
      </c>
      <c r="BL146" s="17" t="s">
        <v>782</v>
      </c>
      <c r="BM146" s="230" t="s">
        <v>821</v>
      </c>
    </row>
    <row r="147" spans="1:47" s="2" customFormat="1" ht="12">
      <c r="A147" s="38"/>
      <c r="B147" s="39"/>
      <c r="C147" s="40"/>
      <c r="D147" s="234" t="s">
        <v>226</v>
      </c>
      <c r="E147" s="40"/>
      <c r="F147" s="244" t="s">
        <v>822</v>
      </c>
      <c r="G147" s="40"/>
      <c r="H147" s="40"/>
      <c r="I147" s="245"/>
      <c r="J147" s="40"/>
      <c r="K147" s="40"/>
      <c r="L147" s="44"/>
      <c r="M147" s="246"/>
      <c r="N147" s="247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226</v>
      </c>
      <c r="AU147" s="17" t="s">
        <v>86</v>
      </c>
    </row>
    <row r="148" spans="1:51" s="15" customFormat="1" ht="12">
      <c r="A148" s="15"/>
      <c r="B148" s="269"/>
      <c r="C148" s="270"/>
      <c r="D148" s="234" t="s">
        <v>189</v>
      </c>
      <c r="E148" s="271" t="s">
        <v>1</v>
      </c>
      <c r="F148" s="272" t="s">
        <v>823</v>
      </c>
      <c r="G148" s="270"/>
      <c r="H148" s="271" t="s">
        <v>1</v>
      </c>
      <c r="I148" s="273"/>
      <c r="J148" s="270"/>
      <c r="K148" s="270"/>
      <c r="L148" s="274"/>
      <c r="M148" s="275"/>
      <c r="N148" s="276"/>
      <c r="O148" s="276"/>
      <c r="P148" s="276"/>
      <c r="Q148" s="276"/>
      <c r="R148" s="276"/>
      <c r="S148" s="276"/>
      <c r="T148" s="277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78" t="s">
        <v>189</v>
      </c>
      <c r="AU148" s="278" t="s">
        <v>86</v>
      </c>
      <c r="AV148" s="15" t="s">
        <v>84</v>
      </c>
      <c r="AW148" s="15" t="s">
        <v>32</v>
      </c>
      <c r="AX148" s="15" t="s">
        <v>76</v>
      </c>
      <c r="AY148" s="278" t="s">
        <v>173</v>
      </c>
    </row>
    <row r="149" spans="1:51" s="15" customFormat="1" ht="12">
      <c r="A149" s="15"/>
      <c r="B149" s="269"/>
      <c r="C149" s="270"/>
      <c r="D149" s="234" t="s">
        <v>189</v>
      </c>
      <c r="E149" s="271" t="s">
        <v>1</v>
      </c>
      <c r="F149" s="272" t="s">
        <v>824</v>
      </c>
      <c r="G149" s="270"/>
      <c r="H149" s="271" t="s">
        <v>1</v>
      </c>
      <c r="I149" s="273"/>
      <c r="J149" s="270"/>
      <c r="K149" s="270"/>
      <c r="L149" s="274"/>
      <c r="M149" s="275"/>
      <c r="N149" s="276"/>
      <c r="O149" s="276"/>
      <c r="P149" s="276"/>
      <c r="Q149" s="276"/>
      <c r="R149" s="276"/>
      <c r="S149" s="276"/>
      <c r="T149" s="277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78" t="s">
        <v>189</v>
      </c>
      <c r="AU149" s="278" t="s">
        <v>86</v>
      </c>
      <c r="AV149" s="15" t="s">
        <v>84</v>
      </c>
      <c r="AW149" s="15" t="s">
        <v>32</v>
      </c>
      <c r="AX149" s="15" t="s">
        <v>76</v>
      </c>
      <c r="AY149" s="278" t="s">
        <v>173</v>
      </c>
    </row>
    <row r="150" spans="1:51" s="13" customFormat="1" ht="12">
      <c r="A150" s="13"/>
      <c r="B150" s="232"/>
      <c r="C150" s="233"/>
      <c r="D150" s="234" t="s">
        <v>189</v>
      </c>
      <c r="E150" s="235" t="s">
        <v>1</v>
      </c>
      <c r="F150" s="236" t="s">
        <v>84</v>
      </c>
      <c r="G150" s="233"/>
      <c r="H150" s="237">
        <v>1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189</v>
      </c>
      <c r="AU150" s="243" t="s">
        <v>86</v>
      </c>
      <c r="AV150" s="13" t="s">
        <v>86</v>
      </c>
      <c r="AW150" s="13" t="s">
        <v>32</v>
      </c>
      <c r="AX150" s="13" t="s">
        <v>84</v>
      </c>
      <c r="AY150" s="243" t="s">
        <v>173</v>
      </c>
    </row>
    <row r="151" spans="1:63" s="12" customFormat="1" ht="22.8" customHeight="1">
      <c r="A151" s="12"/>
      <c r="B151" s="203"/>
      <c r="C151" s="204"/>
      <c r="D151" s="205" t="s">
        <v>75</v>
      </c>
      <c r="E151" s="217" t="s">
        <v>825</v>
      </c>
      <c r="F151" s="217" t="s">
        <v>826</v>
      </c>
      <c r="G151" s="204"/>
      <c r="H151" s="204"/>
      <c r="I151" s="207"/>
      <c r="J151" s="218">
        <f>BK151</f>
        <v>0</v>
      </c>
      <c r="K151" s="204"/>
      <c r="L151" s="209"/>
      <c r="M151" s="210"/>
      <c r="N151" s="211"/>
      <c r="O151" s="211"/>
      <c r="P151" s="212">
        <f>SUM(P152:P158)</f>
        <v>0</v>
      </c>
      <c r="Q151" s="211"/>
      <c r="R151" s="212">
        <f>SUM(R152:R158)</f>
        <v>0</v>
      </c>
      <c r="S151" s="211"/>
      <c r="T151" s="213">
        <f>SUM(T152:T158)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4" t="s">
        <v>185</v>
      </c>
      <c r="AT151" s="215" t="s">
        <v>75</v>
      </c>
      <c r="AU151" s="215" t="s">
        <v>84</v>
      </c>
      <c r="AY151" s="214" t="s">
        <v>173</v>
      </c>
      <c r="BK151" s="216">
        <f>SUM(BK152:BK158)</f>
        <v>0</v>
      </c>
    </row>
    <row r="152" spans="1:65" s="2" customFormat="1" ht="16.5" customHeight="1">
      <c r="A152" s="38"/>
      <c r="B152" s="39"/>
      <c r="C152" s="219" t="s">
        <v>202</v>
      </c>
      <c r="D152" s="219" t="s">
        <v>175</v>
      </c>
      <c r="E152" s="220" t="s">
        <v>827</v>
      </c>
      <c r="F152" s="221" t="s">
        <v>828</v>
      </c>
      <c r="G152" s="222" t="s">
        <v>809</v>
      </c>
      <c r="H152" s="223">
        <v>8</v>
      </c>
      <c r="I152" s="224"/>
      <c r="J152" s="225">
        <f>ROUND(I152*H152,2)</f>
        <v>0</v>
      </c>
      <c r="K152" s="221" t="s">
        <v>179</v>
      </c>
      <c r="L152" s="44"/>
      <c r="M152" s="226" t="s">
        <v>1</v>
      </c>
      <c r="N152" s="227" t="s">
        <v>41</v>
      </c>
      <c r="O152" s="91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0" t="s">
        <v>782</v>
      </c>
      <c r="AT152" s="230" t="s">
        <v>175</v>
      </c>
      <c r="AU152" s="230" t="s">
        <v>86</v>
      </c>
      <c r="AY152" s="17" t="s">
        <v>173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7" t="s">
        <v>84</v>
      </c>
      <c r="BK152" s="231">
        <f>ROUND(I152*H152,2)</f>
        <v>0</v>
      </c>
      <c r="BL152" s="17" t="s">
        <v>782</v>
      </c>
      <c r="BM152" s="230" t="s">
        <v>829</v>
      </c>
    </row>
    <row r="153" spans="1:51" s="15" customFormat="1" ht="12">
      <c r="A153" s="15"/>
      <c r="B153" s="269"/>
      <c r="C153" s="270"/>
      <c r="D153" s="234" t="s">
        <v>189</v>
      </c>
      <c r="E153" s="271" t="s">
        <v>1</v>
      </c>
      <c r="F153" s="272" t="s">
        <v>830</v>
      </c>
      <c r="G153" s="270"/>
      <c r="H153" s="271" t="s">
        <v>1</v>
      </c>
      <c r="I153" s="273"/>
      <c r="J153" s="270"/>
      <c r="K153" s="270"/>
      <c r="L153" s="274"/>
      <c r="M153" s="275"/>
      <c r="N153" s="276"/>
      <c r="O153" s="276"/>
      <c r="P153" s="276"/>
      <c r="Q153" s="276"/>
      <c r="R153" s="276"/>
      <c r="S153" s="276"/>
      <c r="T153" s="277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78" t="s">
        <v>189</v>
      </c>
      <c r="AU153" s="278" t="s">
        <v>86</v>
      </c>
      <c r="AV153" s="15" t="s">
        <v>84</v>
      </c>
      <c r="AW153" s="15" t="s">
        <v>32</v>
      </c>
      <c r="AX153" s="15" t="s">
        <v>76</v>
      </c>
      <c r="AY153" s="278" t="s">
        <v>173</v>
      </c>
    </row>
    <row r="154" spans="1:51" s="13" customFormat="1" ht="12">
      <c r="A154" s="13"/>
      <c r="B154" s="232"/>
      <c r="C154" s="233"/>
      <c r="D154" s="234" t="s">
        <v>189</v>
      </c>
      <c r="E154" s="235" t="s">
        <v>1</v>
      </c>
      <c r="F154" s="236" t="s">
        <v>198</v>
      </c>
      <c r="G154" s="233"/>
      <c r="H154" s="237">
        <v>8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189</v>
      </c>
      <c r="AU154" s="243" t="s">
        <v>86</v>
      </c>
      <c r="AV154" s="13" t="s">
        <v>86</v>
      </c>
      <c r="AW154" s="13" t="s">
        <v>32</v>
      </c>
      <c r="AX154" s="13" t="s">
        <v>84</v>
      </c>
      <c r="AY154" s="243" t="s">
        <v>173</v>
      </c>
    </row>
    <row r="155" spans="1:65" s="2" customFormat="1" ht="16.5" customHeight="1">
      <c r="A155" s="38"/>
      <c r="B155" s="39"/>
      <c r="C155" s="219" t="s">
        <v>206</v>
      </c>
      <c r="D155" s="219" t="s">
        <v>175</v>
      </c>
      <c r="E155" s="220" t="s">
        <v>831</v>
      </c>
      <c r="F155" s="221" t="s">
        <v>832</v>
      </c>
      <c r="G155" s="222" t="s">
        <v>809</v>
      </c>
      <c r="H155" s="223">
        <v>2</v>
      </c>
      <c r="I155" s="224"/>
      <c r="J155" s="225">
        <f>ROUND(I155*H155,2)</f>
        <v>0</v>
      </c>
      <c r="K155" s="221" t="s">
        <v>179</v>
      </c>
      <c r="L155" s="44"/>
      <c r="M155" s="226" t="s">
        <v>1</v>
      </c>
      <c r="N155" s="227" t="s">
        <v>41</v>
      </c>
      <c r="O155" s="91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0" t="s">
        <v>782</v>
      </c>
      <c r="AT155" s="230" t="s">
        <v>175</v>
      </c>
      <c r="AU155" s="230" t="s">
        <v>86</v>
      </c>
      <c r="AY155" s="17" t="s">
        <v>173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7" t="s">
        <v>84</v>
      </c>
      <c r="BK155" s="231">
        <f>ROUND(I155*H155,2)</f>
        <v>0</v>
      </c>
      <c r="BL155" s="17" t="s">
        <v>782</v>
      </c>
      <c r="BM155" s="230" t="s">
        <v>833</v>
      </c>
    </row>
    <row r="156" spans="1:51" s="13" customFormat="1" ht="12">
      <c r="A156" s="13"/>
      <c r="B156" s="232"/>
      <c r="C156" s="233"/>
      <c r="D156" s="234" t="s">
        <v>189</v>
      </c>
      <c r="E156" s="235" t="s">
        <v>1</v>
      </c>
      <c r="F156" s="236" t="s">
        <v>834</v>
      </c>
      <c r="G156" s="233"/>
      <c r="H156" s="237">
        <v>1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189</v>
      </c>
      <c r="AU156" s="243" t="s">
        <v>86</v>
      </c>
      <c r="AV156" s="13" t="s">
        <v>86</v>
      </c>
      <c r="AW156" s="13" t="s">
        <v>32</v>
      </c>
      <c r="AX156" s="13" t="s">
        <v>76</v>
      </c>
      <c r="AY156" s="243" t="s">
        <v>173</v>
      </c>
    </row>
    <row r="157" spans="1:51" s="13" customFormat="1" ht="12">
      <c r="A157" s="13"/>
      <c r="B157" s="232"/>
      <c r="C157" s="233"/>
      <c r="D157" s="234" t="s">
        <v>189</v>
      </c>
      <c r="E157" s="235" t="s">
        <v>1</v>
      </c>
      <c r="F157" s="236" t="s">
        <v>835</v>
      </c>
      <c r="G157" s="233"/>
      <c r="H157" s="237">
        <v>1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189</v>
      </c>
      <c r="AU157" s="243" t="s">
        <v>86</v>
      </c>
      <c r="AV157" s="13" t="s">
        <v>86</v>
      </c>
      <c r="AW157" s="13" t="s">
        <v>32</v>
      </c>
      <c r="AX157" s="13" t="s">
        <v>76</v>
      </c>
      <c r="AY157" s="243" t="s">
        <v>173</v>
      </c>
    </row>
    <row r="158" spans="1:51" s="14" customFormat="1" ht="12">
      <c r="A158" s="14"/>
      <c r="B158" s="248"/>
      <c r="C158" s="249"/>
      <c r="D158" s="234" t="s">
        <v>189</v>
      </c>
      <c r="E158" s="250" t="s">
        <v>1</v>
      </c>
      <c r="F158" s="251" t="s">
        <v>250</v>
      </c>
      <c r="G158" s="249"/>
      <c r="H158" s="252">
        <v>2</v>
      </c>
      <c r="I158" s="253"/>
      <c r="J158" s="249"/>
      <c r="K158" s="249"/>
      <c r="L158" s="254"/>
      <c r="M158" s="283"/>
      <c r="N158" s="284"/>
      <c r="O158" s="284"/>
      <c r="P158" s="284"/>
      <c r="Q158" s="284"/>
      <c r="R158" s="284"/>
      <c r="S158" s="284"/>
      <c r="T158" s="28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8" t="s">
        <v>189</v>
      </c>
      <c r="AU158" s="258" t="s">
        <v>86</v>
      </c>
      <c r="AV158" s="14" t="s">
        <v>180</v>
      </c>
      <c r="AW158" s="14" t="s">
        <v>32</v>
      </c>
      <c r="AX158" s="14" t="s">
        <v>84</v>
      </c>
      <c r="AY158" s="258" t="s">
        <v>173</v>
      </c>
    </row>
    <row r="159" spans="1:31" s="2" customFormat="1" ht="6.95" customHeight="1">
      <c r="A159" s="38"/>
      <c r="B159" s="66"/>
      <c r="C159" s="67"/>
      <c r="D159" s="67"/>
      <c r="E159" s="67"/>
      <c r="F159" s="67"/>
      <c r="G159" s="67"/>
      <c r="H159" s="67"/>
      <c r="I159" s="67"/>
      <c r="J159" s="67"/>
      <c r="K159" s="67"/>
      <c r="L159" s="44"/>
      <c r="M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</row>
  </sheetData>
  <sheetProtection password="CC35" sheet="1" objects="1" scenarios="1" formatColumns="0" formatRows="0" autoFilter="0"/>
  <autoFilter ref="C119:K15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0"/>
    </row>
    <row r="4" spans="2:8" s="1" customFormat="1" ht="24.95" customHeight="1">
      <c r="B4" s="20"/>
      <c r="C4" s="139" t="s">
        <v>836</v>
      </c>
      <c r="H4" s="20"/>
    </row>
    <row r="5" spans="2:8" s="1" customFormat="1" ht="12" customHeight="1">
      <c r="B5" s="20"/>
      <c r="C5" s="286" t="s">
        <v>13</v>
      </c>
      <c r="D5" s="148" t="s">
        <v>14</v>
      </c>
      <c r="E5" s="1"/>
      <c r="F5" s="1"/>
      <c r="H5" s="20"/>
    </row>
    <row r="6" spans="2:8" s="1" customFormat="1" ht="36.95" customHeight="1">
      <c r="B6" s="20"/>
      <c r="C6" s="287" t="s">
        <v>16</v>
      </c>
      <c r="D6" s="288" t="s">
        <v>17</v>
      </c>
      <c r="E6" s="1"/>
      <c r="F6" s="1"/>
      <c r="H6" s="20"/>
    </row>
    <row r="7" spans="2:8" s="1" customFormat="1" ht="16.5" customHeight="1">
      <c r="B7" s="20"/>
      <c r="C7" s="141" t="s">
        <v>22</v>
      </c>
      <c r="D7" s="145" t="str">
        <f>'Rekapitulace stavby'!AN8</f>
        <v>30. 12. 2021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192"/>
      <c r="B9" s="289"/>
      <c r="C9" s="290" t="s">
        <v>57</v>
      </c>
      <c r="D9" s="291" t="s">
        <v>58</v>
      </c>
      <c r="E9" s="291" t="s">
        <v>160</v>
      </c>
      <c r="F9" s="292" t="s">
        <v>837</v>
      </c>
      <c r="G9" s="192"/>
      <c r="H9" s="289"/>
    </row>
    <row r="10" spans="1:8" s="2" customFormat="1" ht="26.4" customHeight="1">
      <c r="A10" s="38"/>
      <c r="B10" s="44"/>
      <c r="C10" s="293" t="s">
        <v>838</v>
      </c>
      <c r="D10" s="293" t="s">
        <v>82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94" t="s">
        <v>116</v>
      </c>
      <c r="D11" s="295" t="s">
        <v>117</v>
      </c>
      <c r="E11" s="296" t="s">
        <v>107</v>
      </c>
      <c r="F11" s="297">
        <v>648</v>
      </c>
      <c r="G11" s="38"/>
      <c r="H11" s="44"/>
    </row>
    <row r="12" spans="1:8" s="2" customFormat="1" ht="16.8" customHeight="1">
      <c r="A12" s="38"/>
      <c r="B12" s="44"/>
      <c r="C12" s="298" t="s">
        <v>1</v>
      </c>
      <c r="D12" s="298" t="s">
        <v>839</v>
      </c>
      <c r="E12" s="17" t="s">
        <v>1</v>
      </c>
      <c r="F12" s="299">
        <v>0</v>
      </c>
      <c r="G12" s="38"/>
      <c r="H12" s="44"/>
    </row>
    <row r="13" spans="1:8" s="2" customFormat="1" ht="16.8" customHeight="1">
      <c r="A13" s="38"/>
      <c r="B13" s="44"/>
      <c r="C13" s="298" t="s">
        <v>1</v>
      </c>
      <c r="D13" s="298" t="s">
        <v>1</v>
      </c>
      <c r="E13" s="17" t="s">
        <v>1</v>
      </c>
      <c r="F13" s="299">
        <v>0</v>
      </c>
      <c r="G13" s="38"/>
      <c r="H13" s="44"/>
    </row>
    <row r="14" spans="1:8" s="2" customFormat="1" ht="16.8" customHeight="1">
      <c r="A14" s="38"/>
      <c r="B14" s="44"/>
      <c r="C14" s="298" t="s">
        <v>1</v>
      </c>
      <c r="D14" s="298" t="s">
        <v>118</v>
      </c>
      <c r="E14" s="17" t="s">
        <v>1</v>
      </c>
      <c r="F14" s="299">
        <v>648</v>
      </c>
      <c r="G14" s="38"/>
      <c r="H14" s="44"/>
    </row>
    <row r="15" spans="1:8" s="2" customFormat="1" ht="16.8" customHeight="1">
      <c r="A15" s="38"/>
      <c r="B15" s="44"/>
      <c r="C15" s="300" t="s">
        <v>840</v>
      </c>
      <c r="D15" s="38"/>
      <c r="E15" s="38"/>
      <c r="F15" s="38"/>
      <c r="G15" s="38"/>
      <c r="H15" s="44"/>
    </row>
    <row r="16" spans="1:8" s="2" customFormat="1" ht="16.8" customHeight="1">
      <c r="A16" s="38"/>
      <c r="B16" s="44"/>
      <c r="C16" s="298" t="s">
        <v>203</v>
      </c>
      <c r="D16" s="298" t="s">
        <v>204</v>
      </c>
      <c r="E16" s="17" t="s">
        <v>107</v>
      </c>
      <c r="F16" s="299">
        <v>648</v>
      </c>
      <c r="G16" s="38"/>
      <c r="H16" s="44"/>
    </row>
    <row r="17" spans="1:8" s="2" customFormat="1" ht="16.8" customHeight="1">
      <c r="A17" s="38"/>
      <c r="B17" s="44"/>
      <c r="C17" s="298" t="s">
        <v>207</v>
      </c>
      <c r="D17" s="298" t="s">
        <v>208</v>
      </c>
      <c r="E17" s="17" t="s">
        <v>107</v>
      </c>
      <c r="F17" s="299">
        <v>648</v>
      </c>
      <c r="G17" s="38"/>
      <c r="H17" s="44"/>
    </row>
    <row r="18" spans="1:8" s="2" customFormat="1" ht="16.8" customHeight="1">
      <c r="A18" s="38"/>
      <c r="B18" s="44"/>
      <c r="C18" s="298" t="s">
        <v>210</v>
      </c>
      <c r="D18" s="298" t="s">
        <v>211</v>
      </c>
      <c r="E18" s="17" t="s">
        <v>107</v>
      </c>
      <c r="F18" s="299">
        <v>648</v>
      </c>
      <c r="G18" s="38"/>
      <c r="H18" s="44"/>
    </row>
    <row r="19" spans="1:8" s="2" customFormat="1" ht="16.8" customHeight="1">
      <c r="A19" s="38"/>
      <c r="B19" s="44"/>
      <c r="C19" s="294" t="s">
        <v>120</v>
      </c>
      <c r="D19" s="295" t="s">
        <v>121</v>
      </c>
      <c r="E19" s="296" t="s">
        <v>107</v>
      </c>
      <c r="F19" s="297">
        <v>179</v>
      </c>
      <c r="G19" s="38"/>
      <c r="H19" s="44"/>
    </row>
    <row r="20" spans="1:8" s="2" customFormat="1" ht="16.8" customHeight="1">
      <c r="A20" s="38"/>
      <c r="B20" s="44"/>
      <c r="C20" s="298" t="s">
        <v>1</v>
      </c>
      <c r="D20" s="298" t="s">
        <v>841</v>
      </c>
      <c r="E20" s="17" t="s">
        <v>1</v>
      </c>
      <c r="F20" s="299">
        <v>0</v>
      </c>
      <c r="G20" s="38"/>
      <c r="H20" s="44"/>
    </row>
    <row r="21" spans="1:8" s="2" customFormat="1" ht="16.8" customHeight="1">
      <c r="A21" s="38"/>
      <c r="B21" s="44"/>
      <c r="C21" s="298" t="s">
        <v>1</v>
      </c>
      <c r="D21" s="298" t="s">
        <v>1</v>
      </c>
      <c r="E21" s="17" t="s">
        <v>1</v>
      </c>
      <c r="F21" s="299">
        <v>0</v>
      </c>
      <c r="G21" s="38"/>
      <c r="H21" s="44"/>
    </row>
    <row r="22" spans="1:8" s="2" customFormat="1" ht="16.8" customHeight="1">
      <c r="A22" s="38"/>
      <c r="B22" s="44"/>
      <c r="C22" s="298" t="s">
        <v>1</v>
      </c>
      <c r="D22" s="298" t="s">
        <v>122</v>
      </c>
      <c r="E22" s="17" t="s">
        <v>1</v>
      </c>
      <c r="F22" s="299">
        <v>179</v>
      </c>
      <c r="G22" s="38"/>
      <c r="H22" s="44"/>
    </row>
    <row r="23" spans="1:8" s="2" customFormat="1" ht="16.8" customHeight="1">
      <c r="A23" s="38"/>
      <c r="B23" s="44"/>
      <c r="C23" s="300" t="s">
        <v>840</v>
      </c>
      <c r="D23" s="38"/>
      <c r="E23" s="38"/>
      <c r="F23" s="38"/>
      <c r="G23" s="38"/>
      <c r="H23" s="44"/>
    </row>
    <row r="24" spans="1:8" s="2" customFormat="1" ht="12">
      <c r="A24" s="38"/>
      <c r="B24" s="44"/>
      <c r="C24" s="298" t="s">
        <v>186</v>
      </c>
      <c r="D24" s="298" t="s">
        <v>187</v>
      </c>
      <c r="E24" s="17" t="s">
        <v>107</v>
      </c>
      <c r="F24" s="299">
        <v>179</v>
      </c>
      <c r="G24" s="38"/>
      <c r="H24" s="44"/>
    </row>
    <row r="25" spans="1:8" s="2" customFormat="1" ht="16.8" customHeight="1">
      <c r="A25" s="38"/>
      <c r="B25" s="44"/>
      <c r="C25" s="298" t="s">
        <v>195</v>
      </c>
      <c r="D25" s="298" t="s">
        <v>196</v>
      </c>
      <c r="E25" s="17" t="s">
        <v>107</v>
      </c>
      <c r="F25" s="299">
        <v>179</v>
      </c>
      <c r="G25" s="38"/>
      <c r="H25" s="44"/>
    </row>
    <row r="26" spans="1:8" s="2" customFormat="1" ht="16.8" customHeight="1">
      <c r="A26" s="38"/>
      <c r="B26" s="44"/>
      <c r="C26" s="294" t="s">
        <v>123</v>
      </c>
      <c r="D26" s="295" t="s">
        <v>124</v>
      </c>
      <c r="E26" s="296" t="s">
        <v>107</v>
      </c>
      <c r="F26" s="297">
        <v>304</v>
      </c>
      <c r="G26" s="38"/>
      <c r="H26" s="44"/>
    </row>
    <row r="27" spans="1:8" s="2" customFormat="1" ht="16.8" customHeight="1">
      <c r="A27" s="38"/>
      <c r="B27" s="44"/>
      <c r="C27" s="298" t="s">
        <v>1</v>
      </c>
      <c r="D27" s="298" t="s">
        <v>842</v>
      </c>
      <c r="E27" s="17" t="s">
        <v>1</v>
      </c>
      <c r="F27" s="299">
        <v>0</v>
      </c>
      <c r="G27" s="38"/>
      <c r="H27" s="44"/>
    </row>
    <row r="28" spans="1:8" s="2" customFormat="1" ht="16.8" customHeight="1">
      <c r="A28" s="38"/>
      <c r="B28" s="44"/>
      <c r="C28" s="298" t="s">
        <v>1</v>
      </c>
      <c r="D28" s="298" t="s">
        <v>1</v>
      </c>
      <c r="E28" s="17" t="s">
        <v>1</v>
      </c>
      <c r="F28" s="299">
        <v>0</v>
      </c>
      <c r="G28" s="38"/>
      <c r="H28" s="44"/>
    </row>
    <row r="29" spans="1:8" s="2" customFormat="1" ht="16.8" customHeight="1">
      <c r="A29" s="38"/>
      <c r="B29" s="44"/>
      <c r="C29" s="298" t="s">
        <v>1</v>
      </c>
      <c r="D29" s="298" t="s">
        <v>125</v>
      </c>
      <c r="E29" s="17" t="s">
        <v>1</v>
      </c>
      <c r="F29" s="299">
        <v>304</v>
      </c>
      <c r="G29" s="38"/>
      <c r="H29" s="44"/>
    </row>
    <row r="30" spans="1:8" s="2" customFormat="1" ht="16.8" customHeight="1">
      <c r="A30" s="38"/>
      <c r="B30" s="44"/>
      <c r="C30" s="300" t="s">
        <v>840</v>
      </c>
      <c r="D30" s="38"/>
      <c r="E30" s="38"/>
      <c r="F30" s="38"/>
      <c r="G30" s="38"/>
      <c r="H30" s="44"/>
    </row>
    <row r="31" spans="1:8" s="2" customFormat="1" ht="12">
      <c r="A31" s="38"/>
      <c r="B31" s="44"/>
      <c r="C31" s="298" t="s">
        <v>191</v>
      </c>
      <c r="D31" s="298" t="s">
        <v>192</v>
      </c>
      <c r="E31" s="17" t="s">
        <v>107</v>
      </c>
      <c r="F31" s="299">
        <v>304</v>
      </c>
      <c r="G31" s="38"/>
      <c r="H31" s="44"/>
    </row>
    <row r="32" spans="1:8" s="2" customFormat="1" ht="16.8" customHeight="1">
      <c r="A32" s="38"/>
      <c r="B32" s="44"/>
      <c r="C32" s="298" t="s">
        <v>199</v>
      </c>
      <c r="D32" s="298" t="s">
        <v>200</v>
      </c>
      <c r="E32" s="17" t="s">
        <v>107</v>
      </c>
      <c r="F32" s="299">
        <v>304</v>
      </c>
      <c r="G32" s="38"/>
      <c r="H32" s="44"/>
    </row>
    <row r="33" spans="1:8" s="2" customFormat="1" ht="16.8" customHeight="1">
      <c r="A33" s="38"/>
      <c r="B33" s="44"/>
      <c r="C33" s="294" t="s">
        <v>135</v>
      </c>
      <c r="D33" s="295" t="s">
        <v>136</v>
      </c>
      <c r="E33" s="296" t="s">
        <v>107</v>
      </c>
      <c r="F33" s="297">
        <v>11</v>
      </c>
      <c r="G33" s="38"/>
      <c r="H33" s="44"/>
    </row>
    <row r="34" spans="1:8" s="2" customFormat="1" ht="16.8" customHeight="1">
      <c r="A34" s="38"/>
      <c r="B34" s="44"/>
      <c r="C34" s="298" t="s">
        <v>1</v>
      </c>
      <c r="D34" s="298" t="s">
        <v>137</v>
      </c>
      <c r="E34" s="17" t="s">
        <v>1</v>
      </c>
      <c r="F34" s="299">
        <v>11</v>
      </c>
      <c r="G34" s="38"/>
      <c r="H34" s="44"/>
    </row>
    <row r="35" spans="1:8" s="2" customFormat="1" ht="16.8" customHeight="1">
      <c r="A35" s="38"/>
      <c r="B35" s="44"/>
      <c r="C35" s="300" t="s">
        <v>840</v>
      </c>
      <c r="D35" s="38"/>
      <c r="E35" s="38"/>
      <c r="F35" s="38"/>
      <c r="G35" s="38"/>
      <c r="H35" s="44"/>
    </row>
    <row r="36" spans="1:8" s="2" customFormat="1" ht="16.8" customHeight="1">
      <c r="A36" s="38"/>
      <c r="B36" s="44"/>
      <c r="C36" s="298" t="s">
        <v>334</v>
      </c>
      <c r="D36" s="298" t="s">
        <v>335</v>
      </c>
      <c r="E36" s="17" t="s">
        <v>107</v>
      </c>
      <c r="F36" s="299">
        <v>11</v>
      </c>
      <c r="G36" s="38"/>
      <c r="H36" s="44"/>
    </row>
    <row r="37" spans="1:8" s="2" customFormat="1" ht="16.8" customHeight="1">
      <c r="A37" s="38"/>
      <c r="B37" s="44"/>
      <c r="C37" s="298" t="s">
        <v>349</v>
      </c>
      <c r="D37" s="298" t="s">
        <v>350</v>
      </c>
      <c r="E37" s="17" t="s">
        <v>107</v>
      </c>
      <c r="F37" s="299">
        <v>11</v>
      </c>
      <c r="G37" s="38"/>
      <c r="H37" s="44"/>
    </row>
    <row r="38" spans="1:8" s="2" customFormat="1" ht="16.8" customHeight="1">
      <c r="A38" s="38"/>
      <c r="B38" s="44"/>
      <c r="C38" s="298" t="s">
        <v>353</v>
      </c>
      <c r="D38" s="298" t="s">
        <v>354</v>
      </c>
      <c r="E38" s="17" t="s">
        <v>107</v>
      </c>
      <c r="F38" s="299">
        <v>47</v>
      </c>
      <c r="G38" s="38"/>
      <c r="H38" s="44"/>
    </row>
    <row r="39" spans="1:8" s="2" customFormat="1" ht="12">
      <c r="A39" s="38"/>
      <c r="B39" s="44"/>
      <c r="C39" s="298" t="s">
        <v>361</v>
      </c>
      <c r="D39" s="298" t="s">
        <v>362</v>
      </c>
      <c r="E39" s="17" t="s">
        <v>107</v>
      </c>
      <c r="F39" s="299">
        <v>11</v>
      </c>
      <c r="G39" s="38"/>
      <c r="H39" s="44"/>
    </row>
    <row r="40" spans="1:8" s="2" customFormat="1" ht="16.8" customHeight="1">
      <c r="A40" s="38"/>
      <c r="B40" s="44"/>
      <c r="C40" s="294" t="s">
        <v>109</v>
      </c>
      <c r="D40" s="295" t="s">
        <v>110</v>
      </c>
      <c r="E40" s="296" t="s">
        <v>107</v>
      </c>
      <c r="F40" s="297">
        <v>97</v>
      </c>
      <c r="G40" s="38"/>
      <c r="H40" s="44"/>
    </row>
    <row r="41" spans="1:8" s="2" customFormat="1" ht="16.8" customHeight="1">
      <c r="A41" s="38"/>
      <c r="B41" s="44"/>
      <c r="C41" s="298" t="s">
        <v>1</v>
      </c>
      <c r="D41" s="298" t="s">
        <v>111</v>
      </c>
      <c r="E41" s="17" t="s">
        <v>1</v>
      </c>
      <c r="F41" s="299">
        <v>97</v>
      </c>
      <c r="G41" s="38"/>
      <c r="H41" s="44"/>
    </row>
    <row r="42" spans="1:8" s="2" customFormat="1" ht="16.8" customHeight="1">
      <c r="A42" s="38"/>
      <c r="B42" s="44"/>
      <c r="C42" s="300" t="s">
        <v>840</v>
      </c>
      <c r="D42" s="38"/>
      <c r="E42" s="38"/>
      <c r="F42" s="38"/>
      <c r="G42" s="38"/>
      <c r="H42" s="44"/>
    </row>
    <row r="43" spans="1:8" s="2" customFormat="1" ht="16.8" customHeight="1">
      <c r="A43" s="38"/>
      <c r="B43" s="44"/>
      <c r="C43" s="298" t="s">
        <v>313</v>
      </c>
      <c r="D43" s="298" t="s">
        <v>314</v>
      </c>
      <c r="E43" s="17" t="s">
        <v>107</v>
      </c>
      <c r="F43" s="299">
        <v>136</v>
      </c>
      <c r="G43" s="38"/>
      <c r="H43" s="44"/>
    </row>
    <row r="44" spans="1:8" s="2" customFormat="1" ht="16.8" customHeight="1">
      <c r="A44" s="38"/>
      <c r="B44" s="44"/>
      <c r="C44" s="298" t="s">
        <v>337</v>
      </c>
      <c r="D44" s="298" t="s">
        <v>338</v>
      </c>
      <c r="E44" s="17" t="s">
        <v>107</v>
      </c>
      <c r="F44" s="299">
        <v>136</v>
      </c>
      <c r="G44" s="38"/>
      <c r="H44" s="44"/>
    </row>
    <row r="45" spans="1:8" s="2" customFormat="1" ht="16.8" customHeight="1">
      <c r="A45" s="38"/>
      <c r="B45" s="44"/>
      <c r="C45" s="298" t="s">
        <v>365</v>
      </c>
      <c r="D45" s="298" t="s">
        <v>366</v>
      </c>
      <c r="E45" s="17" t="s">
        <v>107</v>
      </c>
      <c r="F45" s="299">
        <v>100</v>
      </c>
      <c r="G45" s="38"/>
      <c r="H45" s="44"/>
    </row>
    <row r="46" spans="1:8" s="2" customFormat="1" ht="16.8" customHeight="1">
      <c r="A46" s="38"/>
      <c r="B46" s="44"/>
      <c r="C46" s="298" t="s">
        <v>374</v>
      </c>
      <c r="D46" s="298" t="s">
        <v>375</v>
      </c>
      <c r="E46" s="17" t="s">
        <v>107</v>
      </c>
      <c r="F46" s="299">
        <v>97.97</v>
      </c>
      <c r="G46" s="38"/>
      <c r="H46" s="44"/>
    </row>
    <row r="47" spans="1:8" s="2" customFormat="1" ht="16.8" customHeight="1">
      <c r="A47" s="38"/>
      <c r="B47" s="44"/>
      <c r="C47" s="294" t="s">
        <v>112</v>
      </c>
      <c r="D47" s="295" t="s">
        <v>110</v>
      </c>
      <c r="E47" s="296" t="s">
        <v>107</v>
      </c>
      <c r="F47" s="297">
        <v>3</v>
      </c>
      <c r="G47" s="38"/>
      <c r="H47" s="44"/>
    </row>
    <row r="48" spans="1:8" s="2" customFormat="1" ht="16.8" customHeight="1">
      <c r="A48" s="38"/>
      <c r="B48" s="44"/>
      <c r="C48" s="298" t="s">
        <v>1</v>
      </c>
      <c r="D48" s="298" t="s">
        <v>102</v>
      </c>
      <c r="E48" s="17" t="s">
        <v>1</v>
      </c>
      <c r="F48" s="299">
        <v>3</v>
      </c>
      <c r="G48" s="38"/>
      <c r="H48" s="44"/>
    </row>
    <row r="49" spans="1:8" s="2" customFormat="1" ht="16.8" customHeight="1">
      <c r="A49" s="38"/>
      <c r="B49" s="44"/>
      <c r="C49" s="300" t="s">
        <v>840</v>
      </c>
      <c r="D49" s="38"/>
      <c r="E49" s="38"/>
      <c r="F49" s="38"/>
      <c r="G49" s="38"/>
      <c r="H49" s="44"/>
    </row>
    <row r="50" spans="1:8" s="2" customFormat="1" ht="16.8" customHeight="1">
      <c r="A50" s="38"/>
      <c r="B50" s="44"/>
      <c r="C50" s="298" t="s">
        <v>313</v>
      </c>
      <c r="D50" s="298" t="s">
        <v>314</v>
      </c>
      <c r="E50" s="17" t="s">
        <v>107</v>
      </c>
      <c r="F50" s="299">
        <v>136</v>
      </c>
      <c r="G50" s="38"/>
      <c r="H50" s="44"/>
    </row>
    <row r="51" spans="1:8" s="2" customFormat="1" ht="16.8" customHeight="1">
      <c r="A51" s="38"/>
      <c r="B51" s="44"/>
      <c r="C51" s="298" t="s">
        <v>337</v>
      </c>
      <c r="D51" s="298" t="s">
        <v>338</v>
      </c>
      <c r="E51" s="17" t="s">
        <v>107</v>
      </c>
      <c r="F51" s="299">
        <v>136</v>
      </c>
      <c r="G51" s="38"/>
      <c r="H51" s="44"/>
    </row>
    <row r="52" spans="1:8" s="2" customFormat="1" ht="16.8" customHeight="1">
      <c r="A52" s="38"/>
      <c r="B52" s="44"/>
      <c r="C52" s="298" t="s">
        <v>365</v>
      </c>
      <c r="D52" s="298" t="s">
        <v>366</v>
      </c>
      <c r="E52" s="17" t="s">
        <v>107</v>
      </c>
      <c r="F52" s="299">
        <v>100</v>
      </c>
      <c r="G52" s="38"/>
      <c r="H52" s="44"/>
    </row>
    <row r="53" spans="1:8" s="2" customFormat="1" ht="12">
      <c r="A53" s="38"/>
      <c r="B53" s="44"/>
      <c r="C53" s="298" t="s">
        <v>379</v>
      </c>
      <c r="D53" s="298" t="s">
        <v>380</v>
      </c>
      <c r="E53" s="17" t="s">
        <v>107</v>
      </c>
      <c r="F53" s="299">
        <v>3</v>
      </c>
      <c r="G53" s="38"/>
      <c r="H53" s="44"/>
    </row>
    <row r="54" spans="1:8" s="2" customFormat="1" ht="16.8" customHeight="1">
      <c r="A54" s="38"/>
      <c r="B54" s="44"/>
      <c r="C54" s="298" t="s">
        <v>370</v>
      </c>
      <c r="D54" s="298" t="s">
        <v>371</v>
      </c>
      <c r="E54" s="17" t="s">
        <v>107</v>
      </c>
      <c r="F54" s="299">
        <v>3</v>
      </c>
      <c r="G54" s="38"/>
      <c r="H54" s="44"/>
    </row>
    <row r="55" spans="1:8" s="2" customFormat="1" ht="16.8" customHeight="1">
      <c r="A55" s="38"/>
      <c r="B55" s="44"/>
      <c r="C55" s="294" t="s">
        <v>132</v>
      </c>
      <c r="D55" s="295" t="s">
        <v>133</v>
      </c>
      <c r="E55" s="296" t="s">
        <v>107</v>
      </c>
      <c r="F55" s="297">
        <v>36</v>
      </c>
      <c r="G55" s="38"/>
      <c r="H55" s="44"/>
    </row>
    <row r="56" spans="1:8" s="2" customFormat="1" ht="16.8" customHeight="1">
      <c r="A56" s="38"/>
      <c r="B56" s="44"/>
      <c r="C56" s="298" t="s">
        <v>1</v>
      </c>
      <c r="D56" s="298" t="s">
        <v>134</v>
      </c>
      <c r="E56" s="17" t="s">
        <v>1</v>
      </c>
      <c r="F56" s="299">
        <v>36</v>
      </c>
      <c r="G56" s="38"/>
      <c r="H56" s="44"/>
    </row>
    <row r="57" spans="1:8" s="2" customFormat="1" ht="16.8" customHeight="1">
      <c r="A57" s="38"/>
      <c r="B57" s="44"/>
      <c r="C57" s="300" t="s">
        <v>840</v>
      </c>
      <c r="D57" s="38"/>
      <c r="E57" s="38"/>
      <c r="F57" s="38"/>
      <c r="G57" s="38"/>
      <c r="H57" s="44"/>
    </row>
    <row r="58" spans="1:8" s="2" customFormat="1" ht="16.8" customHeight="1">
      <c r="A58" s="38"/>
      <c r="B58" s="44"/>
      <c r="C58" s="298" t="s">
        <v>313</v>
      </c>
      <c r="D58" s="298" t="s">
        <v>314</v>
      </c>
      <c r="E58" s="17" t="s">
        <v>107</v>
      </c>
      <c r="F58" s="299">
        <v>136</v>
      </c>
      <c r="G58" s="38"/>
      <c r="H58" s="44"/>
    </row>
    <row r="59" spans="1:8" s="2" customFormat="1" ht="16.8" customHeight="1">
      <c r="A59" s="38"/>
      <c r="B59" s="44"/>
      <c r="C59" s="298" t="s">
        <v>337</v>
      </c>
      <c r="D59" s="298" t="s">
        <v>338</v>
      </c>
      <c r="E59" s="17" t="s">
        <v>107</v>
      </c>
      <c r="F59" s="299">
        <v>136</v>
      </c>
      <c r="G59" s="38"/>
      <c r="H59" s="44"/>
    </row>
    <row r="60" spans="1:8" s="2" customFormat="1" ht="16.8" customHeight="1">
      <c r="A60" s="38"/>
      <c r="B60" s="44"/>
      <c r="C60" s="298" t="s">
        <v>345</v>
      </c>
      <c r="D60" s="298" t="s">
        <v>346</v>
      </c>
      <c r="E60" s="17" t="s">
        <v>107</v>
      </c>
      <c r="F60" s="299">
        <v>36</v>
      </c>
      <c r="G60" s="38"/>
      <c r="H60" s="44"/>
    </row>
    <row r="61" spans="1:8" s="2" customFormat="1" ht="16.8" customHeight="1">
      <c r="A61" s="38"/>
      <c r="B61" s="44"/>
      <c r="C61" s="298" t="s">
        <v>353</v>
      </c>
      <c r="D61" s="298" t="s">
        <v>354</v>
      </c>
      <c r="E61" s="17" t="s">
        <v>107</v>
      </c>
      <c r="F61" s="299">
        <v>47</v>
      </c>
      <c r="G61" s="38"/>
      <c r="H61" s="44"/>
    </row>
    <row r="62" spans="1:8" s="2" customFormat="1" ht="16.8" customHeight="1">
      <c r="A62" s="38"/>
      <c r="B62" s="44"/>
      <c r="C62" s="298" t="s">
        <v>357</v>
      </c>
      <c r="D62" s="298" t="s">
        <v>358</v>
      </c>
      <c r="E62" s="17" t="s">
        <v>107</v>
      </c>
      <c r="F62" s="299">
        <v>36</v>
      </c>
      <c r="G62" s="38"/>
      <c r="H62" s="44"/>
    </row>
    <row r="63" spans="1:8" s="2" customFormat="1" ht="16.8" customHeight="1">
      <c r="A63" s="38"/>
      <c r="B63" s="44"/>
      <c r="C63" s="294" t="s">
        <v>126</v>
      </c>
      <c r="D63" s="295" t="s">
        <v>127</v>
      </c>
      <c r="E63" s="296" t="s">
        <v>107</v>
      </c>
      <c r="F63" s="297">
        <v>714</v>
      </c>
      <c r="G63" s="38"/>
      <c r="H63" s="44"/>
    </row>
    <row r="64" spans="1:8" s="2" customFormat="1" ht="16.8" customHeight="1">
      <c r="A64" s="38"/>
      <c r="B64" s="44"/>
      <c r="C64" s="298" t="s">
        <v>1</v>
      </c>
      <c r="D64" s="298" t="s">
        <v>128</v>
      </c>
      <c r="E64" s="17" t="s">
        <v>1</v>
      </c>
      <c r="F64" s="299">
        <v>714</v>
      </c>
      <c r="G64" s="38"/>
      <c r="H64" s="44"/>
    </row>
    <row r="65" spans="1:8" s="2" customFormat="1" ht="16.8" customHeight="1">
      <c r="A65" s="38"/>
      <c r="B65" s="44"/>
      <c r="C65" s="300" t="s">
        <v>840</v>
      </c>
      <c r="D65" s="38"/>
      <c r="E65" s="38"/>
      <c r="F65" s="38"/>
      <c r="G65" s="38"/>
      <c r="H65" s="44"/>
    </row>
    <row r="66" spans="1:8" s="2" customFormat="1" ht="16.8" customHeight="1">
      <c r="A66" s="38"/>
      <c r="B66" s="44"/>
      <c r="C66" s="298" t="s">
        <v>318</v>
      </c>
      <c r="D66" s="298" t="s">
        <v>319</v>
      </c>
      <c r="E66" s="17" t="s">
        <v>107</v>
      </c>
      <c r="F66" s="299">
        <v>1300</v>
      </c>
      <c r="G66" s="38"/>
      <c r="H66" s="44"/>
    </row>
    <row r="67" spans="1:8" s="2" customFormat="1" ht="16.8" customHeight="1">
      <c r="A67" s="38"/>
      <c r="B67" s="44"/>
      <c r="C67" s="298" t="s">
        <v>341</v>
      </c>
      <c r="D67" s="298" t="s">
        <v>342</v>
      </c>
      <c r="E67" s="17" t="s">
        <v>107</v>
      </c>
      <c r="F67" s="299">
        <v>1300</v>
      </c>
      <c r="G67" s="38"/>
      <c r="H67" s="44"/>
    </row>
    <row r="68" spans="1:8" s="2" customFormat="1" ht="16.8" customHeight="1">
      <c r="A68" s="38"/>
      <c r="B68" s="44"/>
      <c r="C68" s="298" t="s">
        <v>383</v>
      </c>
      <c r="D68" s="298" t="s">
        <v>384</v>
      </c>
      <c r="E68" s="17" t="s">
        <v>107</v>
      </c>
      <c r="F68" s="299">
        <v>714</v>
      </c>
      <c r="G68" s="38"/>
      <c r="H68" s="44"/>
    </row>
    <row r="69" spans="1:8" s="2" customFormat="1" ht="16.8" customHeight="1">
      <c r="A69" s="38"/>
      <c r="B69" s="44"/>
      <c r="C69" s="298" t="s">
        <v>387</v>
      </c>
      <c r="D69" s="298" t="s">
        <v>388</v>
      </c>
      <c r="E69" s="17" t="s">
        <v>107</v>
      </c>
      <c r="F69" s="299">
        <v>721.14</v>
      </c>
      <c r="G69" s="38"/>
      <c r="H69" s="44"/>
    </row>
    <row r="70" spans="1:8" s="2" customFormat="1" ht="16.8" customHeight="1">
      <c r="A70" s="38"/>
      <c r="B70" s="44"/>
      <c r="C70" s="294" t="s">
        <v>129</v>
      </c>
      <c r="D70" s="295" t="s">
        <v>130</v>
      </c>
      <c r="E70" s="296" t="s">
        <v>107</v>
      </c>
      <c r="F70" s="297">
        <v>586</v>
      </c>
      <c r="G70" s="38"/>
      <c r="H70" s="44"/>
    </row>
    <row r="71" spans="1:8" s="2" customFormat="1" ht="16.8" customHeight="1">
      <c r="A71" s="38"/>
      <c r="B71" s="44"/>
      <c r="C71" s="298" t="s">
        <v>1</v>
      </c>
      <c r="D71" s="298" t="s">
        <v>131</v>
      </c>
      <c r="E71" s="17" t="s">
        <v>1</v>
      </c>
      <c r="F71" s="299">
        <v>586</v>
      </c>
      <c r="G71" s="38"/>
      <c r="H71" s="44"/>
    </row>
    <row r="72" spans="1:8" s="2" customFormat="1" ht="16.8" customHeight="1">
      <c r="A72" s="38"/>
      <c r="B72" s="44"/>
      <c r="C72" s="300" t="s">
        <v>840</v>
      </c>
      <c r="D72" s="38"/>
      <c r="E72" s="38"/>
      <c r="F72" s="38"/>
      <c r="G72" s="38"/>
      <c r="H72" s="44"/>
    </row>
    <row r="73" spans="1:8" s="2" customFormat="1" ht="16.8" customHeight="1">
      <c r="A73" s="38"/>
      <c r="B73" s="44"/>
      <c r="C73" s="298" t="s">
        <v>318</v>
      </c>
      <c r="D73" s="298" t="s">
        <v>319</v>
      </c>
      <c r="E73" s="17" t="s">
        <v>107</v>
      </c>
      <c r="F73" s="299">
        <v>1300</v>
      </c>
      <c r="G73" s="38"/>
      <c r="H73" s="44"/>
    </row>
    <row r="74" spans="1:8" s="2" customFormat="1" ht="16.8" customHeight="1">
      <c r="A74" s="38"/>
      <c r="B74" s="44"/>
      <c r="C74" s="298" t="s">
        <v>341</v>
      </c>
      <c r="D74" s="298" t="s">
        <v>342</v>
      </c>
      <c r="E74" s="17" t="s">
        <v>107</v>
      </c>
      <c r="F74" s="299">
        <v>1300</v>
      </c>
      <c r="G74" s="38"/>
      <c r="H74" s="44"/>
    </row>
    <row r="75" spans="1:8" s="2" customFormat="1" ht="16.8" customHeight="1">
      <c r="A75" s="38"/>
      <c r="B75" s="44"/>
      <c r="C75" s="298" t="s">
        <v>393</v>
      </c>
      <c r="D75" s="298" t="s">
        <v>394</v>
      </c>
      <c r="E75" s="17" t="s">
        <v>107</v>
      </c>
      <c r="F75" s="299">
        <v>586</v>
      </c>
      <c r="G75" s="38"/>
      <c r="H75" s="44"/>
    </row>
    <row r="76" spans="1:8" s="2" customFormat="1" ht="16.8" customHeight="1">
      <c r="A76" s="38"/>
      <c r="B76" s="44"/>
      <c r="C76" s="298" t="s">
        <v>485</v>
      </c>
      <c r="D76" s="298" t="s">
        <v>486</v>
      </c>
      <c r="E76" s="17" t="s">
        <v>107</v>
      </c>
      <c r="F76" s="299">
        <v>644.6</v>
      </c>
      <c r="G76" s="38"/>
      <c r="H76" s="44"/>
    </row>
    <row r="77" spans="1:8" s="2" customFormat="1" ht="16.8" customHeight="1">
      <c r="A77" s="38"/>
      <c r="B77" s="44"/>
      <c r="C77" s="298" t="s">
        <v>397</v>
      </c>
      <c r="D77" s="298" t="s">
        <v>398</v>
      </c>
      <c r="E77" s="17" t="s">
        <v>107</v>
      </c>
      <c r="F77" s="299">
        <v>591.86</v>
      </c>
      <c r="G77" s="38"/>
      <c r="H77" s="44"/>
    </row>
    <row r="78" spans="1:8" s="2" customFormat="1" ht="16.8" customHeight="1">
      <c r="A78" s="38"/>
      <c r="B78" s="44"/>
      <c r="C78" s="294" t="s">
        <v>113</v>
      </c>
      <c r="D78" s="295" t="s">
        <v>99</v>
      </c>
      <c r="E78" s="296" t="s">
        <v>100</v>
      </c>
      <c r="F78" s="297">
        <v>112.9</v>
      </c>
      <c r="G78" s="38"/>
      <c r="H78" s="44"/>
    </row>
    <row r="79" spans="1:8" s="2" customFormat="1" ht="16.8" customHeight="1">
      <c r="A79" s="38"/>
      <c r="B79" s="44"/>
      <c r="C79" s="298" t="s">
        <v>1</v>
      </c>
      <c r="D79" s="298" t="s">
        <v>843</v>
      </c>
      <c r="E79" s="17" t="s">
        <v>1</v>
      </c>
      <c r="F79" s="299">
        <v>0</v>
      </c>
      <c r="G79" s="38"/>
      <c r="H79" s="44"/>
    </row>
    <row r="80" spans="1:8" s="2" customFormat="1" ht="16.8" customHeight="1">
      <c r="A80" s="38"/>
      <c r="B80" s="44"/>
      <c r="C80" s="298" t="s">
        <v>1</v>
      </c>
      <c r="D80" s="298" t="s">
        <v>844</v>
      </c>
      <c r="E80" s="17" t="s">
        <v>1</v>
      </c>
      <c r="F80" s="299">
        <v>112.9</v>
      </c>
      <c r="G80" s="38"/>
      <c r="H80" s="44"/>
    </row>
    <row r="81" spans="1:8" s="2" customFormat="1" ht="16.8" customHeight="1">
      <c r="A81" s="38"/>
      <c r="B81" s="44"/>
      <c r="C81" s="300" t="s">
        <v>840</v>
      </c>
      <c r="D81" s="38"/>
      <c r="E81" s="38"/>
      <c r="F81" s="38"/>
      <c r="G81" s="38"/>
      <c r="H81" s="44"/>
    </row>
    <row r="82" spans="1:8" s="2" customFormat="1" ht="12">
      <c r="A82" s="38"/>
      <c r="B82" s="44"/>
      <c r="C82" s="298" t="s">
        <v>219</v>
      </c>
      <c r="D82" s="298" t="s">
        <v>220</v>
      </c>
      <c r="E82" s="17" t="s">
        <v>100</v>
      </c>
      <c r="F82" s="299">
        <v>112.9</v>
      </c>
      <c r="G82" s="38"/>
      <c r="H82" s="44"/>
    </row>
    <row r="83" spans="1:8" s="2" customFormat="1" ht="12">
      <c r="A83" s="38"/>
      <c r="B83" s="44"/>
      <c r="C83" s="298" t="s">
        <v>247</v>
      </c>
      <c r="D83" s="298" t="s">
        <v>248</v>
      </c>
      <c r="E83" s="17" t="s">
        <v>100</v>
      </c>
      <c r="F83" s="299">
        <v>682.9</v>
      </c>
      <c r="G83" s="38"/>
      <c r="H83" s="44"/>
    </row>
    <row r="84" spans="1:8" s="2" customFormat="1" ht="16.8" customHeight="1">
      <c r="A84" s="38"/>
      <c r="B84" s="44"/>
      <c r="C84" s="294" t="s">
        <v>98</v>
      </c>
      <c r="D84" s="295" t="s">
        <v>99</v>
      </c>
      <c r="E84" s="296" t="s">
        <v>100</v>
      </c>
      <c r="F84" s="297">
        <v>570</v>
      </c>
      <c r="G84" s="38"/>
      <c r="H84" s="44"/>
    </row>
    <row r="85" spans="1:8" s="2" customFormat="1" ht="16.8" customHeight="1">
      <c r="A85" s="38"/>
      <c r="B85" s="44"/>
      <c r="C85" s="298" t="s">
        <v>1</v>
      </c>
      <c r="D85" s="298" t="s">
        <v>843</v>
      </c>
      <c r="E85" s="17" t="s">
        <v>1</v>
      </c>
      <c r="F85" s="299">
        <v>0</v>
      </c>
      <c r="G85" s="38"/>
      <c r="H85" s="44"/>
    </row>
    <row r="86" spans="1:8" s="2" customFormat="1" ht="16.8" customHeight="1">
      <c r="A86" s="38"/>
      <c r="B86" s="44"/>
      <c r="C86" s="298" t="s">
        <v>1</v>
      </c>
      <c r="D86" s="298" t="s">
        <v>101</v>
      </c>
      <c r="E86" s="17" t="s">
        <v>1</v>
      </c>
      <c r="F86" s="299">
        <v>570</v>
      </c>
      <c r="G86" s="38"/>
      <c r="H86" s="44"/>
    </row>
    <row r="87" spans="1:8" s="2" customFormat="1" ht="16.8" customHeight="1">
      <c r="A87" s="38"/>
      <c r="B87" s="44"/>
      <c r="C87" s="300" t="s">
        <v>840</v>
      </c>
      <c r="D87" s="38"/>
      <c r="E87" s="38"/>
      <c r="F87" s="38"/>
      <c r="G87" s="38"/>
      <c r="H87" s="44"/>
    </row>
    <row r="88" spans="1:8" s="2" customFormat="1" ht="16.8" customHeight="1">
      <c r="A88" s="38"/>
      <c r="B88" s="44"/>
      <c r="C88" s="298" t="s">
        <v>223</v>
      </c>
      <c r="D88" s="298" t="s">
        <v>224</v>
      </c>
      <c r="E88" s="17" t="s">
        <v>100</v>
      </c>
      <c r="F88" s="299">
        <v>142.5</v>
      </c>
      <c r="G88" s="38"/>
      <c r="H88" s="44"/>
    </row>
    <row r="89" spans="1:8" s="2" customFormat="1" ht="12">
      <c r="A89" s="38"/>
      <c r="B89" s="44"/>
      <c r="C89" s="298" t="s">
        <v>229</v>
      </c>
      <c r="D89" s="298" t="s">
        <v>230</v>
      </c>
      <c r="E89" s="17" t="s">
        <v>100</v>
      </c>
      <c r="F89" s="299">
        <v>427.5</v>
      </c>
      <c r="G89" s="38"/>
      <c r="H89" s="44"/>
    </row>
    <row r="90" spans="1:8" s="2" customFormat="1" ht="12">
      <c r="A90" s="38"/>
      <c r="B90" s="44"/>
      <c r="C90" s="298" t="s">
        <v>247</v>
      </c>
      <c r="D90" s="298" t="s">
        <v>248</v>
      </c>
      <c r="E90" s="17" t="s">
        <v>100</v>
      </c>
      <c r="F90" s="299">
        <v>682.9</v>
      </c>
      <c r="G90" s="38"/>
      <c r="H90" s="44"/>
    </row>
    <row r="91" spans="1:8" s="2" customFormat="1" ht="16.8" customHeight="1">
      <c r="A91" s="38"/>
      <c r="B91" s="44"/>
      <c r="C91" s="294" t="s">
        <v>103</v>
      </c>
      <c r="D91" s="295" t="s">
        <v>99</v>
      </c>
      <c r="E91" s="296" t="s">
        <v>100</v>
      </c>
      <c r="F91" s="297">
        <v>570</v>
      </c>
      <c r="G91" s="38"/>
      <c r="H91" s="44"/>
    </row>
    <row r="92" spans="1:8" s="2" customFormat="1" ht="16.8" customHeight="1">
      <c r="A92" s="38"/>
      <c r="B92" s="44"/>
      <c r="C92" s="298" t="s">
        <v>1</v>
      </c>
      <c r="D92" s="298" t="s">
        <v>843</v>
      </c>
      <c r="E92" s="17" t="s">
        <v>1</v>
      </c>
      <c r="F92" s="299">
        <v>0</v>
      </c>
      <c r="G92" s="38"/>
      <c r="H92" s="44"/>
    </row>
    <row r="93" spans="1:8" s="2" customFormat="1" ht="16.8" customHeight="1">
      <c r="A93" s="38"/>
      <c r="B93" s="44"/>
      <c r="C93" s="298" t="s">
        <v>1</v>
      </c>
      <c r="D93" s="298" t="s">
        <v>101</v>
      </c>
      <c r="E93" s="17" t="s">
        <v>1</v>
      </c>
      <c r="F93" s="299">
        <v>570</v>
      </c>
      <c r="G93" s="38"/>
      <c r="H93" s="44"/>
    </row>
    <row r="94" spans="1:8" s="2" customFormat="1" ht="16.8" customHeight="1">
      <c r="A94" s="38"/>
      <c r="B94" s="44"/>
      <c r="C94" s="300" t="s">
        <v>840</v>
      </c>
      <c r="D94" s="38"/>
      <c r="E94" s="38"/>
      <c r="F94" s="38"/>
      <c r="G94" s="38"/>
      <c r="H94" s="44"/>
    </row>
    <row r="95" spans="1:8" s="2" customFormat="1" ht="16.8" customHeight="1">
      <c r="A95" s="38"/>
      <c r="B95" s="44"/>
      <c r="C95" s="298" t="s">
        <v>235</v>
      </c>
      <c r="D95" s="298" t="s">
        <v>236</v>
      </c>
      <c r="E95" s="17" t="s">
        <v>100</v>
      </c>
      <c r="F95" s="299">
        <v>85.5</v>
      </c>
      <c r="G95" s="38"/>
      <c r="H95" s="44"/>
    </row>
    <row r="96" spans="1:8" s="2" customFormat="1" ht="12">
      <c r="A96" s="38"/>
      <c r="B96" s="44"/>
      <c r="C96" s="298" t="s">
        <v>241</v>
      </c>
      <c r="D96" s="298" t="s">
        <v>242</v>
      </c>
      <c r="E96" s="17" t="s">
        <v>100</v>
      </c>
      <c r="F96" s="299">
        <v>484.5</v>
      </c>
      <c r="G96" s="38"/>
      <c r="H96" s="44"/>
    </row>
    <row r="97" spans="1:8" s="2" customFormat="1" ht="12">
      <c r="A97" s="38"/>
      <c r="B97" s="44"/>
      <c r="C97" s="298" t="s">
        <v>258</v>
      </c>
      <c r="D97" s="298" t="s">
        <v>259</v>
      </c>
      <c r="E97" s="17" t="s">
        <v>100</v>
      </c>
      <c r="F97" s="299">
        <v>570</v>
      </c>
      <c r="G97" s="38"/>
      <c r="H97" s="44"/>
    </row>
    <row r="98" spans="1:8" s="2" customFormat="1" ht="16.8" customHeight="1">
      <c r="A98" s="38"/>
      <c r="B98" s="44"/>
      <c r="C98" s="294" t="s">
        <v>138</v>
      </c>
      <c r="D98" s="295" t="s">
        <v>139</v>
      </c>
      <c r="E98" s="296" t="s">
        <v>100</v>
      </c>
      <c r="F98" s="297">
        <v>682.9</v>
      </c>
      <c r="G98" s="38"/>
      <c r="H98" s="44"/>
    </row>
    <row r="99" spans="1:8" s="2" customFormat="1" ht="16.8" customHeight="1">
      <c r="A99" s="38"/>
      <c r="B99" s="44"/>
      <c r="C99" s="298" t="s">
        <v>1</v>
      </c>
      <c r="D99" s="298" t="s">
        <v>113</v>
      </c>
      <c r="E99" s="17" t="s">
        <v>1</v>
      </c>
      <c r="F99" s="299">
        <v>112.9</v>
      </c>
      <c r="G99" s="38"/>
      <c r="H99" s="44"/>
    </row>
    <row r="100" spans="1:8" s="2" customFormat="1" ht="16.8" customHeight="1">
      <c r="A100" s="38"/>
      <c r="B100" s="44"/>
      <c r="C100" s="298" t="s">
        <v>1</v>
      </c>
      <c r="D100" s="298" t="s">
        <v>98</v>
      </c>
      <c r="E100" s="17" t="s">
        <v>1</v>
      </c>
      <c r="F100" s="299">
        <v>570</v>
      </c>
      <c r="G100" s="38"/>
      <c r="H100" s="44"/>
    </row>
    <row r="101" spans="1:8" s="2" customFormat="1" ht="16.8" customHeight="1">
      <c r="A101" s="38"/>
      <c r="B101" s="44"/>
      <c r="C101" s="298" t="s">
        <v>138</v>
      </c>
      <c r="D101" s="298" t="s">
        <v>250</v>
      </c>
      <c r="E101" s="17" t="s">
        <v>1</v>
      </c>
      <c r="F101" s="299">
        <v>682.9</v>
      </c>
      <c r="G101" s="38"/>
      <c r="H101" s="44"/>
    </row>
    <row r="102" spans="1:8" s="2" customFormat="1" ht="16.8" customHeight="1">
      <c r="A102" s="38"/>
      <c r="B102" s="44"/>
      <c r="C102" s="300" t="s">
        <v>840</v>
      </c>
      <c r="D102" s="38"/>
      <c r="E102" s="38"/>
      <c r="F102" s="38"/>
      <c r="G102" s="38"/>
      <c r="H102" s="44"/>
    </row>
    <row r="103" spans="1:8" s="2" customFormat="1" ht="12">
      <c r="A103" s="38"/>
      <c r="B103" s="44"/>
      <c r="C103" s="298" t="s">
        <v>247</v>
      </c>
      <c r="D103" s="298" t="s">
        <v>248</v>
      </c>
      <c r="E103" s="17" t="s">
        <v>100</v>
      </c>
      <c r="F103" s="299">
        <v>682.9</v>
      </c>
      <c r="G103" s="38"/>
      <c r="H103" s="44"/>
    </row>
    <row r="104" spans="1:8" s="2" customFormat="1" ht="12">
      <c r="A104" s="38"/>
      <c r="B104" s="44"/>
      <c r="C104" s="298" t="s">
        <v>252</v>
      </c>
      <c r="D104" s="298" t="s">
        <v>253</v>
      </c>
      <c r="E104" s="17" t="s">
        <v>100</v>
      </c>
      <c r="F104" s="299">
        <v>3414.5</v>
      </c>
      <c r="G104" s="38"/>
      <c r="H104" s="44"/>
    </row>
    <row r="105" spans="1:8" s="2" customFormat="1" ht="12">
      <c r="A105" s="38"/>
      <c r="B105" s="44"/>
      <c r="C105" s="298" t="s">
        <v>267</v>
      </c>
      <c r="D105" s="298" t="s">
        <v>268</v>
      </c>
      <c r="E105" s="17" t="s">
        <v>269</v>
      </c>
      <c r="F105" s="299">
        <v>2192.575</v>
      </c>
      <c r="G105" s="38"/>
      <c r="H105" s="44"/>
    </row>
    <row r="106" spans="1:8" s="2" customFormat="1" ht="16.8" customHeight="1">
      <c r="A106" s="38"/>
      <c r="B106" s="44"/>
      <c r="C106" s="298" t="s">
        <v>274</v>
      </c>
      <c r="D106" s="298" t="s">
        <v>275</v>
      </c>
      <c r="E106" s="17" t="s">
        <v>100</v>
      </c>
      <c r="F106" s="299">
        <v>1252.9</v>
      </c>
      <c r="G106" s="38"/>
      <c r="H106" s="44"/>
    </row>
    <row r="107" spans="1:8" s="2" customFormat="1" ht="16.8" customHeight="1">
      <c r="A107" s="38"/>
      <c r="B107" s="44"/>
      <c r="C107" s="294" t="s">
        <v>141</v>
      </c>
      <c r="D107" s="295" t="s">
        <v>139</v>
      </c>
      <c r="E107" s="296" t="s">
        <v>100</v>
      </c>
      <c r="F107" s="297">
        <v>570</v>
      </c>
      <c r="G107" s="38"/>
      <c r="H107" s="44"/>
    </row>
    <row r="108" spans="1:8" s="2" customFormat="1" ht="16.8" customHeight="1">
      <c r="A108" s="38"/>
      <c r="B108" s="44"/>
      <c r="C108" s="298" t="s">
        <v>141</v>
      </c>
      <c r="D108" s="298" t="s">
        <v>103</v>
      </c>
      <c r="E108" s="17" t="s">
        <v>1</v>
      </c>
      <c r="F108" s="299">
        <v>570</v>
      </c>
      <c r="G108" s="38"/>
      <c r="H108" s="44"/>
    </row>
    <row r="109" spans="1:8" s="2" customFormat="1" ht="16.8" customHeight="1">
      <c r="A109" s="38"/>
      <c r="B109" s="44"/>
      <c r="C109" s="300" t="s">
        <v>840</v>
      </c>
      <c r="D109" s="38"/>
      <c r="E109" s="38"/>
      <c r="F109" s="38"/>
      <c r="G109" s="38"/>
      <c r="H109" s="44"/>
    </row>
    <row r="110" spans="1:8" s="2" customFormat="1" ht="12">
      <c r="A110" s="38"/>
      <c r="B110" s="44"/>
      <c r="C110" s="298" t="s">
        <v>258</v>
      </c>
      <c r="D110" s="298" t="s">
        <v>259</v>
      </c>
      <c r="E110" s="17" t="s">
        <v>100</v>
      </c>
      <c r="F110" s="299">
        <v>570</v>
      </c>
      <c r="G110" s="38"/>
      <c r="H110" s="44"/>
    </row>
    <row r="111" spans="1:8" s="2" customFormat="1" ht="12">
      <c r="A111" s="38"/>
      <c r="B111" s="44"/>
      <c r="C111" s="298" t="s">
        <v>261</v>
      </c>
      <c r="D111" s="298" t="s">
        <v>262</v>
      </c>
      <c r="E111" s="17" t="s">
        <v>100</v>
      </c>
      <c r="F111" s="299">
        <v>2850</v>
      </c>
      <c r="G111" s="38"/>
      <c r="H111" s="44"/>
    </row>
    <row r="112" spans="1:8" s="2" customFormat="1" ht="12">
      <c r="A112" s="38"/>
      <c r="B112" s="44"/>
      <c r="C112" s="298" t="s">
        <v>267</v>
      </c>
      <c r="D112" s="298" t="s">
        <v>268</v>
      </c>
      <c r="E112" s="17" t="s">
        <v>269</v>
      </c>
      <c r="F112" s="299">
        <v>2192.575</v>
      </c>
      <c r="G112" s="38"/>
      <c r="H112" s="44"/>
    </row>
    <row r="113" spans="1:8" s="2" customFormat="1" ht="16.8" customHeight="1">
      <c r="A113" s="38"/>
      <c r="B113" s="44"/>
      <c r="C113" s="298" t="s">
        <v>274</v>
      </c>
      <c r="D113" s="298" t="s">
        <v>275</v>
      </c>
      <c r="E113" s="17" t="s">
        <v>100</v>
      </c>
      <c r="F113" s="299">
        <v>1252.9</v>
      </c>
      <c r="G113" s="38"/>
      <c r="H113" s="44"/>
    </row>
    <row r="114" spans="1:8" s="2" customFormat="1" ht="16.8" customHeight="1">
      <c r="A114" s="38"/>
      <c r="B114" s="44"/>
      <c r="C114" s="294" t="s">
        <v>105</v>
      </c>
      <c r="D114" s="295" t="s">
        <v>106</v>
      </c>
      <c r="E114" s="296" t="s">
        <v>107</v>
      </c>
      <c r="F114" s="297">
        <v>892</v>
      </c>
      <c r="G114" s="38"/>
      <c r="H114" s="44"/>
    </row>
    <row r="115" spans="1:8" s="2" customFormat="1" ht="16.8" customHeight="1">
      <c r="A115" s="38"/>
      <c r="B115" s="44"/>
      <c r="C115" s="298" t="s">
        <v>1</v>
      </c>
      <c r="D115" s="298" t="s">
        <v>108</v>
      </c>
      <c r="E115" s="17" t="s">
        <v>1</v>
      </c>
      <c r="F115" s="299">
        <v>892</v>
      </c>
      <c r="G115" s="38"/>
      <c r="H115" s="44"/>
    </row>
    <row r="116" spans="1:8" s="2" customFormat="1" ht="16.8" customHeight="1">
      <c r="A116" s="38"/>
      <c r="B116" s="44"/>
      <c r="C116" s="300" t="s">
        <v>840</v>
      </c>
      <c r="D116" s="38"/>
      <c r="E116" s="38"/>
      <c r="F116" s="38"/>
      <c r="G116" s="38"/>
      <c r="H116" s="44"/>
    </row>
    <row r="117" spans="1:8" s="2" customFormat="1" ht="16.8" customHeight="1">
      <c r="A117" s="38"/>
      <c r="B117" s="44"/>
      <c r="C117" s="298" t="s">
        <v>289</v>
      </c>
      <c r="D117" s="298" t="s">
        <v>290</v>
      </c>
      <c r="E117" s="17" t="s">
        <v>107</v>
      </c>
      <c r="F117" s="299">
        <v>892</v>
      </c>
      <c r="G117" s="38"/>
      <c r="H117" s="44"/>
    </row>
    <row r="118" spans="1:8" s="2" customFormat="1" ht="16.8" customHeight="1">
      <c r="A118" s="38"/>
      <c r="B118" s="44"/>
      <c r="C118" s="298" t="s">
        <v>300</v>
      </c>
      <c r="D118" s="298" t="s">
        <v>301</v>
      </c>
      <c r="E118" s="17" t="s">
        <v>107</v>
      </c>
      <c r="F118" s="299">
        <v>892</v>
      </c>
      <c r="G118" s="38"/>
      <c r="H118" s="44"/>
    </row>
    <row r="119" spans="1:8" s="2" customFormat="1" ht="16.8" customHeight="1">
      <c r="A119" s="38"/>
      <c r="B119" s="44"/>
      <c r="C119" s="298" t="s">
        <v>309</v>
      </c>
      <c r="D119" s="298" t="s">
        <v>310</v>
      </c>
      <c r="E119" s="17" t="s">
        <v>107</v>
      </c>
      <c r="F119" s="299">
        <v>892</v>
      </c>
      <c r="G119" s="38"/>
      <c r="H119" s="44"/>
    </row>
    <row r="120" spans="1:8" s="2" customFormat="1" ht="16.8" customHeight="1">
      <c r="A120" s="38"/>
      <c r="B120" s="44"/>
      <c r="C120" s="298" t="s">
        <v>293</v>
      </c>
      <c r="D120" s="298" t="s">
        <v>294</v>
      </c>
      <c r="E120" s="17" t="s">
        <v>295</v>
      </c>
      <c r="F120" s="299">
        <v>17.84</v>
      </c>
      <c r="G120" s="38"/>
      <c r="H120" s="44"/>
    </row>
    <row r="121" spans="1:8" s="2" customFormat="1" ht="16.8" customHeight="1">
      <c r="A121" s="38"/>
      <c r="B121" s="44"/>
      <c r="C121" s="298" t="s">
        <v>304</v>
      </c>
      <c r="D121" s="298" t="s">
        <v>305</v>
      </c>
      <c r="E121" s="17" t="s">
        <v>269</v>
      </c>
      <c r="F121" s="299">
        <v>178.4</v>
      </c>
      <c r="G121" s="38"/>
      <c r="H121" s="44"/>
    </row>
    <row r="122" spans="1:8" s="2" customFormat="1" ht="26.4" customHeight="1">
      <c r="A122" s="38"/>
      <c r="B122" s="44"/>
      <c r="C122" s="293" t="s">
        <v>845</v>
      </c>
      <c r="D122" s="293" t="s">
        <v>88</v>
      </c>
      <c r="E122" s="38"/>
      <c r="F122" s="38"/>
      <c r="G122" s="38"/>
      <c r="H122" s="44"/>
    </row>
    <row r="123" spans="1:8" s="2" customFormat="1" ht="16.8" customHeight="1">
      <c r="A123" s="38"/>
      <c r="B123" s="44"/>
      <c r="C123" s="294" t="s">
        <v>574</v>
      </c>
      <c r="D123" s="295" t="s">
        <v>575</v>
      </c>
      <c r="E123" s="296" t="s">
        <v>216</v>
      </c>
      <c r="F123" s="297">
        <v>238</v>
      </c>
      <c r="G123" s="38"/>
      <c r="H123" s="44"/>
    </row>
    <row r="124" spans="1:8" s="2" customFormat="1" ht="16.8" customHeight="1">
      <c r="A124" s="38"/>
      <c r="B124" s="44"/>
      <c r="C124" s="298" t="s">
        <v>1</v>
      </c>
      <c r="D124" s="298" t="s">
        <v>576</v>
      </c>
      <c r="E124" s="17" t="s">
        <v>1</v>
      </c>
      <c r="F124" s="299">
        <v>238</v>
      </c>
      <c r="G124" s="38"/>
      <c r="H124" s="44"/>
    </row>
    <row r="125" spans="1:8" s="2" customFormat="1" ht="16.8" customHeight="1">
      <c r="A125" s="38"/>
      <c r="B125" s="44"/>
      <c r="C125" s="300" t="s">
        <v>840</v>
      </c>
      <c r="D125" s="38"/>
      <c r="E125" s="38"/>
      <c r="F125" s="38"/>
      <c r="G125" s="38"/>
      <c r="H125" s="44"/>
    </row>
    <row r="126" spans="1:8" s="2" customFormat="1" ht="12">
      <c r="A126" s="38"/>
      <c r="B126" s="44"/>
      <c r="C126" s="298" t="s">
        <v>632</v>
      </c>
      <c r="D126" s="298" t="s">
        <v>633</v>
      </c>
      <c r="E126" s="17" t="s">
        <v>216</v>
      </c>
      <c r="F126" s="299">
        <v>238</v>
      </c>
      <c r="G126" s="38"/>
      <c r="H126" s="44"/>
    </row>
    <row r="127" spans="1:8" s="2" customFormat="1" ht="16.8" customHeight="1">
      <c r="A127" s="38"/>
      <c r="B127" s="44"/>
      <c r="C127" s="298" t="s">
        <v>640</v>
      </c>
      <c r="D127" s="298" t="s">
        <v>641</v>
      </c>
      <c r="E127" s="17" t="s">
        <v>216</v>
      </c>
      <c r="F127" s="299">
        <v>238</v>
      </c>
      <c r="G127" s="38"/>
      <c r="H127" s="44"/>
    </row>
    <row r="128" spans="1:8" s="2" customFormat="1" ht="16.8" customHeight="1">
      <c r="A128" s="38"/>
      <c r="B128" s="44"/>
      <c r="C128" s="298" t="s">
        <v>662</v>
      </c>
      <c r="D128" s="298" t="s">
        <v>663</v>
      </c>
      <c r="E128" s="17" t="s">
        <v>664</v>
      </c>
      <c r="F128" s="299">
        <v>0.238</v>
      </c>
      <c r="G128" s="38"/>
      <c r="H128" s="44"/>
    </row>
    <row r="129" spans="1:8" s="2" customFormat="1" ht="16.8" customHeight="1">
      <c r="A129" s="38"/>
      <c r="B129" s="44"/>
      <c r="C129" s="298" t="s">
        <v>697</v>
      </c>
      <c r="D129" s="298" t="s">
        <v>698</v>
      </c>
      <c r="E129" s="17" t="s">
        <v>216</v>
      </c>
      <c r="F129" s="299">
        <v>238</v>
      </c>
      <c r="G129" s="38"/>
      <c r="H129" s="44"/>
    </row>
    <row r="130" spans="1:8" s="2" customFormat="1" ht="16.8" customHeight="1">
      <c r="A130" s="38"/>
      <c r="B130" s="44"/>
      <c r="C130" s="294" t="s">
        <v>568</v>
      </c>
      <c r="D130" s="295" t="s">
        <v>569</v>
      </c>
      <c r="E130" s="296" t="s">
        <v>178</v>
      </c>
      <c r="F130" s="297">
        <v>8</v>
      </c>
      <c r="G130" s="38"/>
      <c r="H130" s="44"/>
    </row>
    <row r="131" spans="1:8" s="2" customFormat="1" ht="16.8" customHeight="1">
      <c r="A131" s="38"/>
      <c r="B131" s="44"/>
      <c r="C131" s="298" t="s">
        <v>1</v>
      </c>
      <c r="D131" s="298" t="s">
        <v>198</v>
      </c>
      <c r="E131" s="17" t="s">
        <v>1</v>
      </c>
      <c r="F131" s="299">
        <v>8</v>
      </c>
      <c r="G131" s="38"/>
      <c r="H131" s="44"/>
    </row>
    <row r="132" spans="1:8" s="2" customFormat="1" ht="16.8" customHeight="1">
      <c r="A132" s="38"/>
      <c r="B132" s="44"/>
      <c r="C132" s="300" t="s">
        <v>840</v>
      </c>
      <c r="D132" s="38"/>
      <c r="E132" s="38"/>
      <c r="F132" s="38"/>
      <c r="G132" s="38"/>
      <c r="H132" s="44"/>
    </row>
    <row r="133" spans="1:8" s="2" customFormat="1" ht="16.8" customHeight="1">
      <c r="A133" s="38"/>
      <c r="B133" s="44"/>
      <c r="C133" s="298" t="s">
        <v>589</v>
      </c>
      <c r="D133" s="298" t="s">
        <v>590</v>
      </c>
      <c r="E133" s="17" t="s">
        <v>178</v>
      </c>
      <c r="F133" s="299">
        <v>40</v>
      </c>
      <c r="G133" s="38"/>
      <c r="H133" s="44"/>
    </row>
    <row r="134" spans="1:8" s="2" customFormat="1" ht="16.8" customHeight="1">
      <c r="A134" s="38"/>
      <c r="B134" s="44"/>
      <c r="C134" s="298" t="s">
        <v>617</v>
      </c>
      <c r="D134" s="298" t="s">
        <v>618</v>
      </c>
      <c r="E134" s="17" t="s">
        <v>178</v>
      </c>
      <c r="F134" s="299">
        <v>8</v>
      </c>
      <c r="G134" s="38"/>
      <c r="H134" s="44"/>
    </row>
    <row r="135" spans="1:8" s="2" customFormat="1" ht="16.8" customHeight="1">
      <c r="A135" s="38"/>
      <c r="B135" s="44"/>
      <c r="C135" s="298" t="s">
        <v>624</v>
      </c>
      <c r="D135" s="298" t="s">
        <v>625</v>
      </c>
      <c r="E135" s="17" t="s">
        <v>178</v>
      </c>
      <c r="F135" s="299">
        <v>8</v>
      </c>
      <c r="G135" s="38"/>
      <c r="H135" s="44"/>
    </row>
    <row r="136" spans="1:8" s="2" customFormat="1" ht="16.8" customHeight="1">
      <c r="A136" s="38"/>
      <c r="B136" s="44"/>
      <c r="C136" s="298" t="s">
        <v>720</v>
      </c>
      <c r="D136" s="298" t="s">
        <v>721</v>
      </c>
      <c r="E136" s="17" t="s">
        <v>178</v>
      </c>
      <c r="F136" s="299">
        <v>8</v>
      </c>
      <c r="G136" s="38"/>
      <c r="H136" s="44"/>
    </row>
    <row r="137" spans="1:8" s="2" customFormat="1" ht="16.8" customHeight="1">
      <c r="A137" s="38"/>
      <c r="B137" s="44"/>
      <c r="C137" s="298" t="s">
        <v>627</v>
      </c>
      <c r="D137" s="298" t="s">
        <v>628</v>
      </c>
      <c r="E137" s="17" t="s">
        <v>178</v>
      </c>
      <c r="F137" s="299">
        <v>8</v>
      </c>
      <c r="G137" s="38"/>
      <c r="H137" s="44"/>
    </row>
    <row r="138" spans="1:8" s="2" customFormat="1" ht="16.8" customHeight="1">
      <c r="A138" s="38"/>
      <c r="B138" s="44"/>
      <c r="C138" s="298" t="s">
        <v>620</v>
      </c>
      <c r="D138" s="298" t="s">
        <v>621</v>
      </c>
      <c r="E138" s="17" t="s">
        <v>178</v>
      </c>
      <c r="F138" s="299">
        <v>8</v>
      </c>
      <c r="G138" s="38"/>
      <c r="H138" s="44"/>
    </row>
    <row r="139" spans="1:8" s="2" customFormat="1" ht="16.8" customHeight="1">
      <c r="A139" s="38"/>
      <c r="B139" s="44"/>
      <c r="C139" s="294" t="s">
        <v>570</v>
      </c>
      <c r="D139" s="295" t="s">
        <v>571</v>
      </c>
      <c r="E139" s="296" t="s">
        <v>178</v>
      </c>
      <c r="F139" s="297">
        <v>16</v>
      </c>
      <c r="G139" s="38"/>
      <c r="H139" s="44"/>
    </row>
    <row r="140" spans="1:8" s="2" customFormat="1" ht="16.8" customHeight="1">
      <c r="A140" s="38"/>
      <c r="B140" s="44"/>
      <c r="C140" s="298" t="s">
        <v>1</v>
      </c>
      <c r="D140" s="298" t="s">
        <v>234</v>
      </c>
      <c r="E140" s="17" t="s">
        <v>1</v>
      </c>
      <c r="F140" s="299">
        <v>16</v>
      </c>
      <c r="G140" s="38"/>
      <c r="H140" s="44"/>
    </row>
    <row r="141" spans="1:8" s="2" customFormat="1" ht="16.8" customHeight="1">
      <c r="A141" s="38"/>
      <c r="B141" s="44"/>
      <c r="C141" s="300" t="s">
        <v>840</v>
      </c>
      <c r="D141" s="38"/>
      <c r="E141" s="38"/>
      <c r="F141" s="38"/>
      <c r="G141" s="38"/>
      <c r="H141" s="44"/>
    </row>
    <row r="142" spans="1:8" s="2" customFormat="1" ht="16.8" customHeight="1">
      <c r="A142" s="38"/>
      <c r="B142" s="44"/>
      <c r="C142" s="298" t="s">
        <v>594</v>
      </c>
      <c r="D142" s="298" t="s">
        <v>595</v>
      </c>
      <c r="E142" s="17" t="s">
        <v>178</v>
      </c>
      <c r="F142" s="299">
        <v>64</v>
      </c>
      <c r="G142" s="38"/>
      <c r="H142" s="44"/>
    </row>
    <row r="143" spans="1:8" s="2" customFormat="1" ht="12">
      <c r="A143" s="38"/>
      <c r="B143" s="44"/>
      <c r="C143" s="298" t="s">
        <v>599</v>
      </c>
      <c r="D143" s="298" t="s">
        <v>600</v>
      </c>
      <c r="E143" s="17" t="s">
        <v>178</v>
      </c>
      <c r="F143" s="299">
        <v>16</v>
      </c>
      <c r="G143" s="38"/>
      <c r="H143" s="44"/>
    </row>
    <row r="144" spans="1:8" s="2" customFormat="1" ht="16.8" customHeight="1">
      <c r="A144" s="38"/>
      <c r="B144" s="44"/>
      <c r="C144" s="298" t="s">
        <v>602</v>
      </c>
      <c r="D144" s="298" t="s">
        <v>603</v>
      </c>
      <c r="E144" s="17" t="s">
        <v>178</v>
      </c>
      <c r="F144" s="299">
        <v>16</v>
      </c>
      <c r="G144" s="38"/>
      <c r="H144" s="44"/>
    </row>
    <row r="145" spans="1:8" s="2" customFormat="1" ht="16.8" customHeight="1">
      <c r="A145" s="38"/>
      <c r="B145" s="44"/>
      <c r="C145" s="294" t="s">
        <v>572</v>
      </c>
      <c r="D145" s="295" t="s">
        <v>573</v>
      </c>
      <c r="E145" s="296" t="s">
        <v>178</v>
      </c>
      <c r="F145" s="297">
        <v>8</v>
      </c>
      <c r="G145" s="38"/>
      <c r="H145" s="44"/>
    </row>
    <row r="146" spans="1:8" s="2" customFormat="1" ht="16.8" customHeight="1">
      <c r="A146" s="38"/>
      <c r="B146" s="44"/>
      <c r="C146" s="298" t="s">
        <v>1</v>
      </c>
      <c r="D146" s="298" t="s">
        <v>198</v>
      </c>
      <c r="E146" s="17" t="s">
        <v>1</v>
      </c>
      <c r="F146" s="299">
        <v>8</v>
      </c>
      <c r="G146" s="38"/>
      <c r="H146" s="44"/>
    </row>
    <row r="147" spans="1:8" s="2" customFormat="1" ht="16.8" customHeight="1">
      <c r="A147" s="38"/>
      <c r="B147" s="44"/>
      <c r="C147" s="300" t="s">
        <v>840</v>
      </c>
      <c r="D147" s="38"/>
      <c r="E147" s="38"/>
      <c r="F147" s="38"/>
      <c r="G147" s="38"/>
      <c r="H147" s="44"/>
    </row>
    <row r="148" spans="1:8" s="2" customFormat="1" ht="16.8" customHeight="1">
      <c r="A148" s="38"/>
      <c r="B148" s="44"/>
      <c r="C148" s="298" t="s">
        <v>605</v>
      </c>
      <c r="D148" s="298" t="s">
        <v>606</v>
      </c>
      <c r="E148" s="17" t="s">
        <v>178</v>
      </c>
      <c r="F148" s="299">
        <v>8</v>
      </c>
      <c r="G148" s="38"/>
      <c r="H148" s="44"/>
    </row>
    <row r="149" spans="1:8" s="2" customFormat="1" ht="16.8" customHeight="1">
      <c r="A149" s="38"/>
      <c r="B149" s="44"/>
      <c r="C149" s="298" t="s">
        <v>712</v>
      </c>
      <c r="D149" s="298" t="s">
        <v>713</v>
      </c>
      <c r="E149" s="17" t="s">
        <v>178</v>
      </c>
      <c r="F149" s="299">
        <v>8</v>
      </c>
      <c r="G149" s="38"/>
      <c r="H149" s="44"/>
    </row>
    <row r="150" spans="1:8" s="2" customFormat="1" ht="16.8" customHeight="1">
      <c r="A150" s="38"/>
      <c r="B150" s="44"/>
      <c r="C150" s="298" t="s">
        <v>715</v>
      </c>
      <c r="D150" s="298" t="s">
        <v>716</v>
      </c>
      <c r="E150" s="17" t="s">
        <v>178</v>
      </c>
      <c r="F150" s="299">
        <v>8</v>
      </c>
      <c r="G150" s="38"/>
      <c r="H150" s="44"/>
    </row>
    <row r="151" spans="1:8" s="2" customFormat="1" ht="16.8" customHeight="1">
      <c r="A151" s="38"/>
      <c r="B151" s="44"/>
      <c r="C151" s="294" t="s">
        <v>577</v>
      </c>
      <c r="D151" s="295" t="s">
        <v>578</v>
      </c>
      <c r="E151" s="296" t="s">
        <v>216</v>
      </c>
      <c r="F151" s="297">
        <v>80</v>
      </c>
      <c r="G151" s="38"/>
      <c r="H151" s="44"/>
    </row>
    <row r="152" spans="1:8" s="2" customFormat="1" ht="16.8" customHeight="1">
      <c r="A152" s="38"/>
      <c r="B152" s="44"/>
      <c r="C152" s="298" t="s">
        <v>1</v>
      </c>
      <c r="D152" s="298" t="s">
        <v>533</v>
      </c>
      <c r="E152" s="17" t="s">
        <v>1</v>
      </c>
      <c r="F152" s="299">
        <v>80</v>
      </c>
      <c r="G152" s="38"/>
      <c r="H152" s="44"/>
    </row>
    <row r="153" spans="1:8" s="2" customFormat="1" ht="16.8" customHeight="1">
      <c r="A153" s="38"/>
      <c r="B153" s="44"/>
      <c r="C153" s="300" t="s">
        <v>840</v>
      </c>
      <c r="D153" s="38"/>
      <c r="E153" s="38"/>
      <c r="F153" s="38"/>
      <c r="G153" s="38"/>
      <c r="H153" s="44"/>
    </row>
    <row r="154" spans="1:8" s="2" customFormat="1" ht="16.8" customHeight="1">
      <c r="A154" s="38"/>
      <c r="B154" s="44"/>
      <c r="C154" s="298" t="s">
        <v>646</v>
      </c>
      <c r="D154" s="298" t="s">
        <v>647</v>
      </c>
      <c r="E154" s="17" t="s">
        <v>216</v>
      </c>
      <c r="F154" s="299">
        <v>80</v>
      </c>
      <c r="G154" s="38"/>
      <c r="H154" s="44"/>
    </row>
    <row r="155" spans="1:8" s="2" customFormat="1" ht="16.8" customHeight="1">
      <c r="A155" s="38"/>
      <c r="B155" s="44"/>
      <c r="C155" s="294" t="s">
        <v>585</v>
      </c>
      <c r="D155" s="295" t="s">
        <v>586</v>
      </c>
      <c r="E155" s="296" t="s">
        <v>216</v>
      </c>
      <c r="F155" s="297">
        <v>170</v>
      </c>
      <c r="G155" s="38"/>
      <c r="H155" s="44"/>
    </row>
    <row r="156" spans="1:8" s="2" customFormat="1" ht="16.8" customHeight="1">
      <c r="A156" s="38"/>
      <c r="B156" s="44"/>
      <c r="C156" s="298" t="s">
        <v>1</v>
      </c>
      <c r="D156" s="298" t="s">
        <v>587</v>
      </c>
      <c r="E156" s="17" t="s">
        <v>1</v>
      </c>
      <c r="F156" s="299">
        <v>170</v>
      </c>
      <c r="G156" s="38"/>
      <c r="H156" s="44"/>
    </row>
    <row r="157" spans="1:8" s="2" customFormat="1" ht="16.8" customHeight="1">
      <c r="A157" s="38"/>
      <c r="B157" s="44"/>
      <c r="C157" s="300" t="s">
        <v>840</v>
      </c>
      <c r="D157" s="38"/>
      <c r="E157" s="38"/>
      <c r="F157" s="38"/>
      <c r="G157" s="38"/>
      <c r="H157" s="44"/>
    </row>
    <row r="158" spans="1:8" s="2" customFormat="1" ht="16.8" customHeight="1">
      <c r="A158" s="38"/>
      <c r="B158" s="44"/>
      <c r="C158" s="298" t="s">
        <v>679</v>
      </c>
      <c r="D158" s="298" t="s">
        <v>680</v>
      </c>
      <c r="E158" s="17" t="s">
        <v>216</v>
      </c>
      <c r="F158" s="299">
        <v>170</v>
      </c>
      <c r="G158" s="38"/>
      <c r="H158" s="44"/>
    </row>
    <row r="159" spans="1:8" s="2" customFormat="1" ht="12">
      <c r="A159" s="38"/>
      <c r="B159" s="44"/>
      <c r="C159" s="298" t="s">
        <v>685</v>
      </c>
      <c r="D159" s="298" t="s">
        <v>686</v>
      </c>
      <c r="E159" s="17" t="s">
        <v>216</v>
      </c>
      <c r="F159" s="299">
        <v>170</v>
      </c>
      <c r="G159" s="38"/>
      <c r="H159" s="44"/>
    </row>
    <row r="160" spans="1:8" s="2" customFormat="1" ht="16.8" customHeight="1">
      <c r="A160" s="38"/>
      <c r="B160" s="44"/>
      <c r="C160" s="298" t="s">
        <v>690</v>
      </c>
      <c r="D160" s="298" t="s">
        <v>691</v>
      </c>
      <c r="E160" s="17" t="s">
        <v>216</v>
      </c>
      <c r="F160" s="299">
        <v>190</v>
      </c>
      <c r="G160" s="38"/>
      <c r="H160" s="44"/>
    </row>
    <row r="161" spans="1:8" s="2" customFormat="1" ht="16.8" customHeight="1">
      <c r="A161" s="38"/>
      <c r="B161" s="44"/>
      <c r="C161" s="294" t="s">
        <v>579</v>
      </c>
      <c r="D161" s="295" t="s">
        <v>580</v>
      </c>
      <c r="E161" s="296" t="s">
        <v>216</v>
      </c>
      <c r="F161" s="297">
        <v>20</v>
      </c>
      <c r="G161" s="38"/>
      <c r="H161" s="44"/>
    </row>
    <row r="162" spans="1:8" s="2" customFormat="1" ht="16.8" customHeight="1">
      <c r="A162" s="38"/>
      <c r="B162" s="44"/>
      <c r="C162" s="298" t="s">
        <v>1</v>
      </c>
      <c r="D162" s="298" t="s">
        <v>257</v>
      </c>
      <c r="E162" s="17" t="s">
        <v>1</v>
      </c>
      <c r="F162" s="299">
        <v>20</v>
      </c>
      <c r="G162" s="38"/>
      <c r="H162" s="44"/>
    </row>
    <row r="163" spans="1:8" s="2" customFormat="1" ht="16.8" customHeight="1">
      <c r="A163" s="38"/>
      <c r="B163" s="44"/>
      <c r="C163" s="300" t="s">
        <v>840</v>
      </c>
      <c r="D163" s="38"/>
      <c r="E163" s="38"/>
      <c r="F163" s="38"/>
      <c r="G163" s="38"/>
      <c r="H163" s="44"/>
    </row>
    <row r="164" spans="1:8" s="2" customFormat="1" ht="16.8" customHeight="1">
      <c r="A164" s="38"/>
      <c r="B164" s="44"/>
      <c r="C164" s="298" t="s">
        <v>673</v>
      </c>
      <c r="D164" s="298" t="s">
        <v>674</v>
      </c>
      <c r="E164" s="17" t="s">
        <v>100</v>
      </c>
      <c r="F164" s="299">
        <v>2</v>
      </c>
      <c r="G164" s="38"/>
      <c r="H164" s="44"/>
    </row>
    <row r="165" spans="1:8" s="2" customFormat="1" ht="16.8" customHeight="1">
      <c r="A165" s="38"/>
      <c r="B165" s="44"/>
      <c r="C165" s="298" t="s">
        <v>682</v>
      </c>
      <c r="D165" s="298" t="s">
        <v>683</v>
      </c>
      <c r="E165" s="17" t="s">
        <v>216</v>
      </c>
      <c r="F165" s="299">
        <v>20</v>
      </c>
      <c r="G165" s="38"/>
      <c r="H165" s="44"/>
    </row>
    <row r="166" spans="1:8" s="2" customFormat="1" ht="16.8" customHeight="1">
      <c r="A166" s="38"/>
      <c r="B166" s="44"/>
      <c r="C166" s="298" t="s">
        <v>690</v>
      </c>
      <c r="D166" s="298" t="s">
        <v>691</v>
      </c>
      <c r="E166" s="17" t="s">
        <v>216</v>
      </c>
      <c r="F166" s="299">
        <v>190</v>
      </c>
      <c r="G166" s="38"/>
      <c r="H166" s="44"/>
    </row>
    <row r="167" spans="1:8" s="2" customFormat="1" ht="16.8" customHeight="1">
      <c r="A167" s="38"/>
      <c r="B167" s="44"/>
      <c r="C167" s="294" t="s">
        <v>581</v>
      </c>
      <c r="D167" s="295" t="s">
        <v>582</v>
      </c>
      <c r="E167" s="296" t="s">
        <v>100</v>
      </c>
      <c r="F167" s="297">
        <v>2.304</v>
      </c>
      <c r="G167" s="38"/>
      <c r="H167" s="44"/>
    </row>
    <row r="168" spans="1:8" s="2" customFormat="1" ht="16.8" customHeight="1">
      <c r="A168" s="38"/>
      <c r="B168" s="44"/>
      <c r="C168" s="298" t="s">
        <v>1</v>
      </c>
      <c r="D168" s="298" t="s">
        <v>846</v>
      </c>
      <c r="E168" s="17" t="s">
        <v>1</v>
      </c>
      <c r="F168" s="299">
        <v>2.304</v>
      </c>
      <c r="G168" s="38"/>
      <c r="H168" s="44"/>
    </row>
    <row r="169" spans="1:8" s="2" customFormat="1" ht="16.8" customHeight="1">
      <c r="A169" s="38"/>
      <c r="B169" s="44"/>
      <c r="C169" s="300" t="s">
        <v>840</v>
      </c>
      <c r="D169" s="38"/>
      <c r="E169" s="38"/>
      <c r="F169" s="38"/>
      <c r="G169" s="38"/>
      <c r="H169" s="44"/>
    </row>
    <row r="170" spans="1:8" s="2" customFormat="1" ht="16.8" customHeight="1">
      <c r="A170" s="38"/>
      <c r="B170" s="44"/>
      <c r="C170" s="298" t="s">
        <v>564</v>
      </c>
      <c r="D170" s="298" t="s">
        <v>565</v>
      </c>
      <c r="E170" s="17" t="s">
        <v>100</v>
      </c>
      <c r="F170" s="299">
        <v>2.304</v>
      </c>
      <c r="G170" s="38"/>
      <c r="H170" s="44"/>
    </row>
    <row r="171" spans="1:8" s="2" customFormat="1" ht="16.8" customHeight="1">
      <c r="A171" s="38"/>
      <c r="B171" s="44"/>
      <c r="C171" s="298" t="s">
        <v>668</v>
      </c>
      <c r="D171" s="298" t="s">
        <v>669</v>
      </c>
      <c r="E171" s="17" t="s">
        <v>100</v>
      </c>
      <c r="F171" s="299">
        <v>2.88</v>
      </c>
      <c r="G171" s="38"/>
      <c r="H171" s="44"/>
    </row>
    <row r="172" spans="1:8" s="2" customFormat="1" ht="26.4" customHeight="1">
      <c r="A172" s="38"/>
      <c r="B172" s="44"/>
      <c r="C172" s="293" t="s">
        <v>847</v>
      </c>
      <c r="D172" s="293" t="s">
        <v>91</v>
      </c>
      <c r="E172" s="38"/>
      <c r="F172" s="38"/>
      <c r="G172" s="38"/>
      <c r="H172" s="44"/>
    </row>
    <row r="173" spans="1:8" s="2" customFormat="1" ht="16.8" customHeight="1">
      <c r="A173" s="38"/>
      <c r="B173" s="44"/>
      <c r="C173" s="294" t="s">
        <v>723</v>
      </c>
      <c r="D173" s="295" t="s">
        <v>724</v>
      </c>
      <c r="E173" s="296" t="s">
        <v>178</v>
      </c>
      <c r="F173" s="297">
        <v>4</v>
      </c>
      <c r="G173" s="38"/>
      <c r="H173" s="44"/>
    </row>
    <row r="174" spans="1:8" s="2" customFormat="1" ht="16.8" customHeight="1">
      <c r="A174" s="38"/>
      <c r="B174" s="44"/>
      <c r="C174" s="298" t="s">
        <v>1</v>
      </c>
      <c r="D174" s="298" t="s">
        <v>180</v>
      </c>
      <c r="E174" s="17" t="s">
        <v>1</v>
      </c>
      <c r="F174" s="299">
        <v>4</v>
      </c>
      <c r="G174" s="38"/>
      <c r="H174" s="44"/>
    </row>
    <row r="175" spans="1:8" s="2" customFormat="1" ht="16.8" customHeight="1">
      <c r="A175" s="38"/>
      <c r="B175" s="44"/>
      <c r="C175" s="300" t="s">
        <v>840</v>
      </c>
      <c r="D175" s="38"/>
      <c r="E175" s="38"/>
      <c r="F175" s="38"/>
      <c r="G175" s="38"/>
      <c r="H175" s="44"/>
    </row>
    <row r="176" spans="1:8" s="2" customFormat="1" ht="12">
      <c r="A176" s="38"/>
      <c r="B176" s="44"/>
      <c r="C176" s="298" t="s">
        <v>726</v>
      </c>
      <c r="D176" s="298" t="s">
        <v>727</v>
      </c>
      <c r="E176" s="17" t="s">
        <v>178</v>
      </c>
      <c r="F176" s="299">
        <v>4</v>
      </c>
      <c r="G176" s="38"/>
      <c r="H176" s="44"/>
    </row>
    <row r="177" spans="1:8" s="2" customFormat="1" ht="16.8" customHeight="1">
      <c r="A177" s="38"/>
      <c r="B177" s="44"/>
      <c r="C177" s="298" t="s">
        <v>733</v>
      </c>
      <c r="D177" s="298" t="s">
        <v>734</v>
      </c>
      <c r="E177" s="17" t="s">
        <v>178</v>
      </c>
      <c r="F177" s="299">
        <v>4</v>
      </c>
      <c r="G177" s="38"/>
      <c r="H177" s="44"/>
    </row>
    <row r="178" spans="1:8" s="2" customFormat="1" ht="16.8" customHeight="1">
      <c r="A178" s="38"/>
      <c r="B178" s="44"/>
      <c r="C178" s="298" t="s">
        <v>740</v>
      </c>
      <c r="D178" s="298" t="s">
        <v>741</v>
      </c>
      <c r="E178" s="17" t="s">
        <v>178</v>
      </c>
      <c r="F178" s="299">
        <v>12</v>
      </c>
      <c r="G178" s="38"/>
      <c r="H178" s="44"/>
    </row>
    <row r="179" spans="1:8" s="2" customFormat="1" ht="16.8" customHeight="1">
      <c r="A179" s="38"/>
      <c r="B179" s="44"/>
      <c r="C179" s="298" t="s">
        <v>757</v>
      </c>
      <c r="D179" s="298" t="s">
        <v>758</v>
      </c>
      <c r="E179" s="17" t="s">
        <v>107</v>
      </c>
      <c r="F179" s="299">
        <v>9</v>
      </c>
      <c r="G179" s="38"/>
      <c r="H179" s="44"/>
    </row>
    <row r="180" spans="1:8" s="2" customFormat="1" ht="16.8" customHeight="1">
      <c r="A180" s="38"/>
      <c r="B180" s="44"/>
      <c r="C180" s="298" t="s">
        <v>766</v>
      </c>
      <c r="D180" s="298" t="s">
        <v>767</v>
      </c>
      <c r="E180" s="17" t="s">
        <v>100</v>
      </c>
      <c r="F180" s="299">
        <v>4</v>
      </c>
      <c r="G180" s="38"/>
      <c r="H180" s="44"/>
    </row>
    <row r="181" spans="1:8" s="2" customFormat="1" ht="16.8" customHeight="1">
      <c r="A181" s="38"/>
      <c r="B181" s="44"/>
      <c r="C181" s="298" t="s">
        <v>736</v>
      </c>
      <c r="D181" s="298" t="s">
        <v>737</v>
      </c>
      <c r="E181" s="17" t="s">
        <v>178</v>
      </c>
      <c r="F181" s="299">
        <v>4</v>
      </c>
      <c r="G181" s="38"/>
      <c r="H181" s="44"/>
    </row>
    <row r="182" spans="1:8" s="2" customFormat="1" ht="16.8" customHeight="1">
      <c r="A182" s="38"/>
      <c r="B182" s="44"/>
      <c r="C182" s="298" t="s">
        <v>744</v>
      </c>
      <c r="D182" s="298" t="s">
        <v>745</v>
      </c>
      <c r="E182" s="17" t="s">
        <v>178</v>
      </c>
      <c r="F182" s="299">
        <v>12</v>
      </c>
      <c r="G182" s="38"/>
      <c r="H182" s="44"/>
    </row>
    <row r="183" spans="1:8" s="2" customFormat="1" ht="16.8" customHeight="1">
      <c r="A183" s="38"/>
      <c r="B183" s="44"/>
      <c r="C183" s="298" t="s">
        <v>748</v>
      </c>
      <c r="D183" s="298" t="s">
        <v>749</v>
      </c>
      <c r="E183" s="17" t="s">
        <v>178</v>
      </c>
      <c r="F183" s="299">
        <v>24</v>
      </c>
      <c r="G183" s="38"/>
      <c r="H183" s="44"/>
    </row>
    <row r="184" spans="1:8" s="2" customFormat="1" ht="16.8" customHeight="1">
      <c r="A184" s="38"/>
      <c r="B184" s="44"/>
      <c r="C184" s="298" t="s">
        <v>753</v>
      </c>
      <c r="D184" s="298" t="s">
        <v>754</v>
      </c>
      <c r="E184" s="17" t="s">
        <v>216</v>
      </c>
      <c r="F184" s="299">
        <v>6.8</v>
      </c>
      <c r="G184" s="38"/>
      <c r="H184" s="44"/>
    </row>
    <row r="185" spans="1:8" s="2" customFormat="1" ht="16.8" customHeight="1">
      <c r="A185" s="38"/>
      <c r="B185" s="44"/>
      <c r="C185" s="298" t="s">
        <v>729</v>
      </c>
      <c r="D185" s="298" t="s">
        <v>730</v>
      </c>
      <c r="E185" s="17" t="s">
        <v>100</v>
      </c>
      <c r="F185" s="299">
        <v>2</v>
      </c>
      <c r="G185" s="38"/>
      <c r="H185" s="44"/>
    </row>
    <row r="186" spans="1:8" s="2" customFormat="1" ht="7.4" customHeight="1">
      <c r="A186" s="38"/>
      <c r="B186" s="171"/>
      <c r="C186" s="172"/>
      <c r="D186" s="172"/>
      <c r="E186" s="172"/>
      <c r="F186" s="172"/>
      <c r="G186" s="172"/>
      <c r="H186" s="44"/>
    </row>
    <row r="187" spans="1:8" s="2" customFormat="1" ht="12">
      <c r="A187" s="38"/>
      <c r="B187" s="38"/>
      <c r="C187" s="38"/>
      <c r="D187" s="38"/>
      <c r="E187" s="38"/>
      <c r="F187" s="38"/>
      <c r="G187" s="38"/>
      <c r="H187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VLADIMÍR\Plhak</dc:creator>
  <cp:keywords/>
  <dc:description/>
  <cp:lastModifiedBy>VLADIMÍR\Plhak</cp:lastModifiedBy>
  <dcterms:created xsi:type="dcterms:W3CDTF">2022-03-03T10:09:58Z</dcterms:created>
  <dcterms:modified xsi:type="dcterms:W3CDTF">2022-03-03T10:10:07Z</dcterms:modified>
  <cp:category/>
  <cp:version/>
  <cp:contentType/>
  <cp:contentStatus/>
</cp:coreProperties>
</file>