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136" activeTab="1"/>
  </bookViews>
  <sheets>
    <sheet name="rekapitulace" sheetId="1" r:id="rId1"/>
    <sheet name="SO 000" sheetId="2" r:id="rId2"/>
    <sheet name="SO 001" sheetId="3" r:id="rId3"/>
    <sheet name="SO 002" sheetId="4" r:id="rId4"/>
    <sheet name="SO 101.1" sheetId="5" r:id="rId5"/>
    <sheet name="SO 101.2" sheetId="6" r:id="rId6"/>
    <sheet name="SO 102" sheetId="7" r:id="rId7"/>
    <sheet name="SO 201" sheetId="8" r:id="rId8"/>
    <sheet name="SO 202" sheetId="9" r:id="rId9"/>
    <sheet name="SO 203" sheetId="10" r:id="rId10"/>
    <sheet name="SO 440" sheetId="11" r:id="rId11"/>
    <sheet name="SO 441" sheetId="12" r:id="rId12"/>
    <sheet name="SO 442" sheetId="13" r:id="rId13"/>
  </sheets>
  <definedNames/>
  <calcPr fullCalcOnLoad="1"/>
</workbook>
</file>

<file path=xl/sharedStrings.xml><?xml version="1.0" encoding="utf-8"?>
<sst xmlns="http://schemas.openxmlformats.org/spreadsheetml/2006/main" count="3012" uniqueCount="868">
  <si>
    <t>Soupis objektů s DPH</t>
  </si>
  <si>
    <t>Stavba:16NO05019 - Most přes ulici Mezibořská v Litvínově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</si>
  <si>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</si>
  <si>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</si>
  <si>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</si>
  <si>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</si>
  <si>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</si>
  <si>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</si>
  <si>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</si>
  <si>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</si>
  <si>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</si>
  <si>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</si>
  <si>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</si>
  <si>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</si>
  <si>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</si>
  <si>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</si>
  <si>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</si>
  <si>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</si>
  <si>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</si>
  <si>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16NO05019</t>
  </si>
  <si>
    <t>Most přes ulici Mezibořská v Litvínově</t>
  </si>
  <si>
    <t>SO 000</t>
  </si>
  <si>
    <t>Příprava území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</si>
  <si>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</si>
  <si>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</si>
  <si>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</si>
  <si>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</si>
  <si>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</si>
  <si>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</si>
  <si>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</si>
  <si>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</si>
  <si>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</si>
  <si>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</si>
  <si>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</si>
  <si>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</si>
  <si>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</si>
  <si>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</si>
  <si>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</si>
  <si>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</si>
  <si>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</si>
  <si>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</si>
  <si>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</si>
  <si>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</si>
  <si>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</si>
  <si>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0</t>
  </si>
  <si>
    <t>2019_OTSKP</t>
  </si>
  <si>
    <t>02620</t>
  </si>
  <si>
    <t/>
  </si>
  <si>
    <t>ZKOUŠENÍ KONSTRUKCÍ A PRACÍ NEZÁVISLOU ZKUŠEBNOU</t>
  </si>
  <si>
    <t xml:space="preserve">KPL       </t>
  </si>
  <si>
    <t>02720</t>
  </si>
  <si>
    <t>POMOC PRÁCE ZŘÍZ NEBO ZAJIŠŤ REGULACI A OCHRANU DOPRAVY</t>
  </si>
  <si>
    <t>02730</t>
  </si>
  <si>
    <t>POMOC PRÁCE ZŘÍZ NEBO ZAJIŠŤ OCHRANU INŽENÝRSKÝCH SÍTÍ</t>
  </si>
  <si>
    <t>02750</t>
  </si>
  <si>
    <t>POMOC PRÁCE ZŘÍZ NEBO ZAJIŠŤ LEŠENÍ
Ochrana provozu na komunikaci k Podkrušnohorské nemocnici</t>
  </si>
  <si>
    <t>02861</t>
  </si>
  <si>
    <t>PRŮZKUMNÉ PRÁCE PROTIKOROZNÍ A BLUDNÝCH PROUDŮ NA POVRCHU</t>
  </si>
  <si>
    <t>02911</t>
  </si>
  <si>
    <t>OSTATNÍ POŽADAVKY - GEODETICKÉ ZAMĚŘENÍ</t>
  </si>
  <si>
    <t xml:space="preserve">HM        </t>
  </si>
  <si>
    <t>02944</t>
  </si>
  <si>
    <t>OSTAT POŽADAVKY - DOKUMENTACE SKUTEČ PROVEDENÍ V DIGIT FORMĚ</t>
  </si>
  <si>
    <t>1=1,000 [A]1</t>
  </si>
  <si>
    <t>02950</t>
  </si>
  <si>
    <t>OSTATNÍ POŽADAVKY - POSUDKY, KONTROLY, REVIZNÍ ZPRÁVY</t>
  </si>
  <si>
    <t>2017_OTSKP-SPK</t>
  </si>
  <si>
    <t>029511</t>
  </si>
  <si>
    <t xml:space="preserve">OSTATNÍ POŽADAVKY - POSUDKY A KONTROLY
Pasportizace objektů č.p. 638, 685, 764, 745, 901, 902, 903, 15000 Kč/objekt (Uvažovaná délka pasportizace jednoho objektu je 8 hodin - 15000/8 = 1875 Kč/hodinu) </t>
  </si>
  <si>
    <t xml:space="preserve">HOD       </t>
  </si>
  <si>
    <t>Pasportizace 7 objektů:
7,0*8=56,000 [A]
Celkem: A=56,000 [B]</t>
  </si>
  <si>
    <t>02991</t>
  </si>
  <si>
    <t>OSTATNÍ POŽADAVKY - INFORMAČNÍ TABULE
Realizace DIO</t>
  </si>
  <si>
    <t xml:space="preserve">KUS       </t>
  </si>
  <si>
    <t>03100</t>
  </si>
  <si>
    <t>ZAŘÍZENÍ STAVENIŠTĚ - ZŘÍZENÍ, PROVOZ, DEMONTÁŽ</t>
  </si>
  <si>
    <t>C e l k e m</t>
  </si>
  <si>
    <t>SO 001</t>
  </si>
  <si>
    <t>Demolice stávajícího mostu</t>
  </si>
  <si>
    <t>Všeobecné konstrukce a práce</t>
  </si>
  <si>
    <t>014101</t>
  </si>
  <si>
    <t>POPLATKY ZA SKLÁDKU</t>
  </si>
  <si>
    <t xml:space="preserve">M3        </t>
  </si>
  <si>
    <t xml:space="preserve">Výkopy (viz položka 13173): 7976,073=7 976,073 [A] </t>
  </si>
  <si>
    <t>014102</t>
  </si>
  <si>
    <t>a</t>
  </si>
  <si>
    <t>POPLATKY ZA SKLÁDKU
Položka zahrnuje vybourané betonové konstrukce</t>
  </si>
  <si>
    <t xml:space="preserve">T         </t>
  </si>
  <si>
    <t>dle položky č. 96611: 1060,788 m3 * 2,5 t/m3 =2 651,970 [B]
dle položky č. 96615: 609,637 m3 * 2,2 t/m3 =1 341,201 [C]
dle položky č. 96616: 1150,117 m3 * 2,4 t/m3=2 760,281 [E]
Celkem: B+C+E=6 753,452 [F]</t>
  </si>
  <si>
    <t>b</t>
  </si>
  <si>
    <t>POPLATKY ZA SKLÁDKU
Položka zahrnuje vyfrézované asfaltové vrstvy</t>
  </si>
  <si>
    <t>dle položky č. 113721: 222,424 m3 * 2,2 t/m3 =489,333 [A]
Celkem: A=489,333 [B]</t>
  </si>
  <si>
    <t>c</t>
  </si>
  <si>
    <t>POPLATKY ZA SKLÁDKU
bourání konstrukcí kovových</t>
  </si>
  <si>
    <t>dle položky 96618 16,543=16,543 [A] t</t>
  </si>
  <si>
    <t>d</t>
  </si>
  <si>
    <t>POPLATKY ZA SKLÁDKU
odstranění izolace na mostě</t>
  </si>
  <si>
    <t>dle položky 97817  1986,5*0,01*2,2=43,703 [A]</t>
  </si>
  <si>
    <t>Zemní práce</t>
  </si>
  <si>
    <t>11372</t>
  </si>
  <si>
    <t>FRÉZOVÁNÍ ZPEVNĚNÝCH PLOCH ASFALTOVÝCH</t>
  </si>
  <si>
    <t>Šířka vozovky tl. 0,140 m na stávajícím mostě = 13,020 m
Délka stávajícího mostu včetně křídel 101,608 + 10,205 + 10,210
13,020 m*(101,608+10,205+10,210)*0,14 m=222,424 [A]</t>
  </si>
  <si>
    <t>13173</t>
  </si>
  <si>
    <t xml:space="preserve">HLOUBENÍ JAM ZAPAŽ I NEPAŽ TŘ. I
Hloubka základové spáry současného mostu je odhadnutá a vychází z požadavků na založení mostu nového, proto se celková kubatura výkopů může změnit!! </t>
  </si>
  <si>
    <t>Opěra O1
(57,94-12,003)*17,85+1/3*3,14*6,5*6/4*2+18*6,3*2+3,7*16=1 126,385 [J]
Pilíř P2 
(22,58-3*1,0)*15,8+22,58*1+4,147*2*5,4+2,25*(15,8+2)=416,782 [B]
Pilíř P3
(18,94-3*1,0)*15,8+2,375*(15,8+2)=294,127 [L]
Pilíř P4
(19,236-3*1,0)*15,8+2,375*(15,8+2)=298,804 [M]
Pilíř P5+P6
(70,146-3*1*2-9,2)*15,8+70,146*1,0+4,911*18,67*2+(2,25+5,224)*(15,8+2)=1 254,707 [N]
Pilíř P7
(20,265-3*1)*15,8+22,265*1+5,666*2*5,4+2,375*(15,8+2)=398,520 [O]
Opěra O8+opěrné zdi
3,354*14,5+1,94*9,06*2+2,2*(15,0+2)+(2,259+5,388)/2*9,980*2+(3,409+5,923)/2*9,980*2+(3,425+6,225)/2*9,980*2+(3,749+6,822)/2*9,980*2+(106,72+109,01)/2*9,980+(96,161+98,46)/2*9,980+(86,231+88,53)/2*9,980+(76,43+78,8)/2*9,980=4 186,748 [I] 
Celkem: J+B+L+M+N+O+I=7 976,073 [P]</t>
  </si>
  <si>
    <t>17120</t>
  </si>
  <si>
    <t>ULOŽENÍ SYPANINY DO NÁSYPŮ A NA SKLÁDKY BEZ ZHUTNĚNÍ</t>
  </si>
  <si>
    <t>Dle položky 13173:
7976,073=7 976,073 [A] m3</t>
  </si>
  <si>
    <t>Základy</t>
  </si>
  <si>
    <t>23217A</t>
  </si>
  <si>
    <t>ŠTĚTOVÉ STĚNY BERANĚNÉ Z KOVOVÝCH DÍLCŮ DOČASNÉ (PLOCHA)</t>
  </si>
  <si>
    <t xml:space="preserve">M2        </t>
  </si>
  <si>
    <t>Štětové stěny Mezibořská:
28,72*9*2=516,960 [A]
Štětovnicové stěny (příjezdová komunikace k LDN:
28,72*9*1=258,480 [B]
Štětovnicové stěny u pilíře P2:
11,0*8,30=91,300 [C]
Celkem: A+B+C=866,740 [D]</t>
  </si>
  <si>
    <t>Ostatní konstrukce a práce</t>
  </si>
  <si>
    <t>911CA3</t>
  </si>
  <si>
    <t>SVODIDLO BETON, ÚROVEŇ ZADRŽ N2 VÝŠ 0,8M - DEMONTÁŽ S PŘESUNEM</t>
  </si>
  <si>
    <t xml:space="preserve">M         </t>
  </si>
  <si>
    <t>dle položky č. 911CC1
120=120,000 [A]</t>
  </si>
  <si>
    <t>911CC1</t>
  </si>
  <si>
    <t>SVODIDLO BETON, ÚROVEŇ ZADRŽ H2 VÝŠ 0,8M - DODÁVKA A MONTÁŽ
Dočasné betonové svodidlo v ulici Mezibořská pod mostem</t>
  </si>
  <si>
    <t>(30 m+30 m)*2=120,000 [A]</t>
  </si>
  <si>
    <t>96611</t>
  </si>
  <si>
    <t>BOURÁNÍ KONSTRUKCÍ Z BETONOVÝCH DÍLCŮ</t>
  </si>
  <si>
    <t>Nosná konstrukce:
17,400*0,6*101,608=1 060,788 [A]
Celkem: A=1 060,788 [B]</t>
  </si>
  <si>
    <t>96615</t>
  </si>
  <si>
    <t xml:space="preserve">BOURÁNÍ KONSTRUKCÍ Z PROSTÉHO BETONU
Z důvodu zvýšené ochrany stávajícího kolektoru, který prochází v těsné blízkosti základu P3 je nutné počítat s vyšší náročností demoličních prací, případně s ručním bouráním základu a následným provizorním podepřením kolektoru.  </t>
  </si>
  <si>
    <t>Základy
1*3*15*8*1,15=414,000 [A]
Opěra - dřík
(7,75+6,14)*17,020*1,15=271,869 [B]
Vyrovnávací beton
101,608*0,01*13,020*1,15=15,214 [D]
Celkem: A+B+D=701,083 [E]</t>
  </si>
  <si>
    <t>96616</t>
  </si>
  <si>
    <t>BOURÁNÍ KONSTRUKCÍ ZE ŽELEZOBETONU</t>
  </si>
  <si>
    <t>Římsy
(101,608+10,205+10,210)*(1,235+1,109)*1,15=328,925 [A]
Pilíře
(6,3+6,4+6,650*2+6,2+5,6)*3,14*1*1/4*3*1,15=102,372 [B]
Stativa
7,064*2*6*1,15=97,483 [C]
Úložné prahy + závěrná zídka
1,828*2*17,020*1,15=71,559 [E]
Křídla
0,6*9*5,9+0,6*9*5,0*1,15=62,910 [G]
Přechodová deska
0,3*4,5*13,020*2*1,15=40,427 [K]
Opěrné zdi za opěrou O8
(117,120+228,384+91,865+96,700)*1,15=614,179 [I]
Celkem: A+B+C+E+G+K+I=1 317,855 [L]</t>
  </si>
  <si>
    <t>96618</t>
  </si>
  <si>
    <t>BOURÁNÍ KONSTRUKCÍ KOVOVÝCH
Demontáž stávajícího zábradlí na mostě</t>
  </si>
  <si>
    <t>Zábradlí - Levá římsa
(6,25+28,23+28,32+28,66+58,04)*0,0625=9,344 [A]
Zábradlí - Pravá římsa:
(21,59+28,26+28,41+28,43+8,5)*0,0625=7,199 [B]
Celkem: A+B=16,543 [C]</t>
  </si>
  <si>
    <t>97817</t>
  </si>
  <si>
    <t>ODSTRANĚNÍ MOSTNÍ IZOLACE</t>
  </si>
  <si>
    <t>101,608*17*1,15=1 986,436 [A]</t>
  </si>
  <si>
    <t>SO 002</t>
  </si>
  <si>
    <t>Demolice stávajícího propustku pod mostem</t>
  </si>
  <si>
    <t>Dle položky (13173) 521,330=521,330 [A]</t>
  </si>
  <si>
    <t>dle položky č. 966161 a č. 966131 a 11415:
71,730 m3 * 2,2 t/m=157,806 [E]
22,995 m3 * 2,5 t/m=57,488 [F]
70,512 * 2,5 =176,280 [H]
Celkem: E+F+H=391,574 [I]</t>
  </si>
  <si>
    <t>Dle položky 96618 0,782=0,782 [A] t</t>
  </si>
  <si>
    <t>POPLATKY ZA SKLÁDKU
odstranění mostní izolace</t>
  </si>
  <si>
    <t>Dle položky č. 97817 366,327*0,01*2,2=8,059 [A]</t>
  </si>
  <si>
    <t>11415</t>
  </si>
  <si>
    <t>ODSTRAN DLAŽEB VODNÍCH KORYT Z LOM KAM NA MC VČET PODKL</t>
  </si>
  <si>
    <t>3,120*0,5*45,2=70,512 [A]</t>
  </si>
  <si>
    <t>11512</t>
  </si>
  <si>
    <t>ČERPÁNÍ VODY DO 1000 L/MIN</t>
  </si>
  <si>
    <t>11527</t>
  </si>
  <si>
    <t>PŘEV VOD NA POVRCHU POTR DN DO 1000MM NEBO ŽLAB R.O. DO 3,6M</t>
  </si>
  <si>
    <t>2*55=110,000 [A] m</t>
  </si>
  <si>
    <t>HLOUBENÍ JAM ZAPAŽ I NEPAŽ TŘ. I</t>
  </si>
  <si>
    <t>(34,406-9,2)*18,5+2,974*18,5=521,330 [A] m3</t>
  </si>
  <si>
    <t>Dle položky (13173)
466,311=466,311 [A]</t>
  </si>
  <si>
    <t>17750</t>
  </si>
  <si>
    <t>ZEMNÍ HRÁZKY ZE ZEMIN NEPROPUSTNÝCH</t>
  </si>
  <si>
    <t>96613</t>
  </si>
  <si>
    <t>BOURÁNÍ KONSTRUKCÍ Z KAMENE NA MC</t>
  </si>
  <si>
    <t xml:space="preserve">1,594*45*1,3=93,249 [A]
</t>
  </si>
  <si>
    <t>0,511*45*1,3=29,894 [A]</t>
  </si>
  <si>
    <t>Odstranění stávajícího zábradlí
Levá římsa
9,5*0,0625=0,594 [A] m
Pravá římsa:
3,0*0,0625=0,188 [B]
Celkem: A+B=0,782 [C]</t>
  </si>
  <si>
    <t>6,262*45*1,3=366,327 [A]</t>
  </si>
  <si>
    <t>SO 101.1</t>
  </si>
  <si>
    <t>Stavební úpravy MK před mostem</t>
  </si>
  <si>
    <t>Stavební úpravy komunikace před mostem</t>
  </si>
  <si>
    <t>dle pol. č. 113321: 143,25=143,250 [A] m3
dle pol. č. 113341: 67,5=67,500 [B]  m3
dle pol. č. 113721: 67,5=67,500 [D] m3
Celkem: A+B+D=278,250 [E] m3</t>
  </si>
  <si>
    <t>dle pol č. 11130:  498*0,15=74,700 [B]  m3
dle pol. č. 17120: 248=248,000 [A] m3
dle pol. č. 17411: -37,500=-37,500 [C] m3
Celkem: B+A+C=285,200 [D] m3</t>
  </si>
  <si>
    <t>dle pol. 11351, obrubníky: (110*0,08*0,25) m3 * 2,3 t/m3 =5,060 [A] t
dle pol. č. 11352, obrubníky: (84*0,15*0,25) m3 * 2,3 =7,245 [B] t
Celkem: A+B=12,305 [C] t</t>
  </si>
  <si>
    <t>POPLATKY ZA SKLÁDKU
Odstranění asfaltových vrstev</t>
  </si>
  <si>
    <t>Dle položek 11313, 11333, 11372
10,250*2,2+10,250*2,2+67,5*2,2=193,600 [A]</t>
  </si>
  <si>
    <t>014212</t>
  </si>
  <si>
    <t>POPLATKY ZA ZEMNÍK - ORNICE</t>
  </si>
  <si>
    <t>Dle položek 18222 a 18232
(496+40)*0,15*1,05=84,420 [A]</t>
  </si>
  <si>
    <t>11130</t>
  </si>
  <si>
    <t>SEJMUTÍ DRNU</t>
  </si>
  <si>
    <t>odměřeno ze situace v autocadu
tl. 150 mm: 498=498,000 [A] m2
Celkem: A=498,000 [B]</t>
  </si>
  <si>
    <t>11313</t>
  </si>
  <si>
    <t>ODSTRANĚNÍ KRYTU ZPEVNĚNÝCH PLOCH S ASFALTOVÝM POJIVEM</t>
  </si>
  <si>
    <t>odměřeno ze situace v autocadu
tl. 50 mm:
chodník: 205 m2 * 0,05 =10,250 [C] m3
Celkem: C=10,250 [D]</t>
  </si>
  <si>
    <t>11332</t>
  </si>
  <si>
    <t>ODSTRANĚNÍ PODKLADŮ ZPEVNĚNÝCH PLOCH Z KAMENIVA NESTMELENÉHO</t>
  </si>
  <si>
    <t xml:space="preserve">odměřeno ze situace v autocadu
tl. 150 mm: 
chodnik 205 m2 * 0,15 m =30,750 [A] m3
tl. 250 mm:
vozovka: 450 m2 * 0,25 m =112,500 [B] [B] m3
Celkem: A+B=143,250 [C]
 </t>
  </si>
  <si>
    <t>11333</t>
  </si>
  <si>
    <t>ODSTRANĚNÍ PODKLADU ZPEVNĚNÝCH PLOCH S ASFALT POJIVEM</t>
  </si>
  <si>
    <t>odměřeno ze situace v autocadu
chodník: 205 m2 * 0,05 m =10,250 [A] m3
Celkem: A=10,250 [B]</t>
  </si>
  <si>
    <t>11334</t>
  </si>
  <si>
    <t>ODSTRANĚNÍ PODKLADU ZPEVNĚNÝCH PLOCH S CEMENT POJIVEM</t>
  </si>
  <si>
    <t>odměřeno ze situace v autocadu
vozovka: 450 m2 * 0,15 m =67,500 [A] [A] m3
Celkem: A=67,500 [B]</t>
  </si>
  <si>
    <t>11351</t>
  </si>
  <si>
    <t>ODSTRANĚNÍ ZÁHONOVÝCH OBRUBNÍKŮ</t>
  </si>
  <si>
    <t>délky odměřeny ze situace v autocadu
110=110,000 [A] m
Celkem: A=110,000 [B]</t>
  </si>
  <si>
    <t>11352</t>
  </si>
  <si>
    <t>ODSTRANĚNÍ CHODNÍKOVÝCH A SILNIČNÍCH OBRUBNÍKŮ BETONOVÝCH</t>
  </si>
  <si>
    <t>délky odměřeny ze situace v autocadu
70=70,000 [A] m
Celkem: A=70,000 [B]</t>
  </si>
  <si>
    <t>odměřeno ze situace v autocadu
vozovka: 450 m2 * 0,15=67,500 [A] m m3
Celkem: A=67,500 [B]</t>
  </si>
  <si>
    <t>113763</t>
  </si>
  <si>
    <t>FRÉZOVÁNÍ DRÁŽKY PRŮŘEZU DO 300MM2 V ASFALTOVÉ VOZOVCE</t>
  </si>
  <si>
    <t>odměřeno ze situace v autocadu
podél obrubníků: 
70=70,000 [A] m
Celkem: A=70,000 [B]</t>
  </si>
  <si>
    <t>12373</t>
  </si>
  <si>
    <t>ODKOP PRO SPOD STAVBU SILNIC A ŽELEZNIC TŘ. I</t>
  </si>
  <si>
    <t>výměry stanoveny planimetrováním ze situací a příčných řezů
výkop 500 mm v AZ: 390 m2 * 0,5 m =195,000 [A] m3
Celkem: A=195,000 [B]</t>
  </si>
  <si>
    <t>12573</t>
  </si>
  <si>
    <t>VYKOPÁVKY ZE ZEMNÍKŮ A SKLÁDEK TŘ. I</t>
  </si>
  <si>
    <t>natěžení zeminy na mezideponii:
dle pol. č. 17411: 37,500=37,500 [A] m3
natěžení ornice na mezideponii:
dle pol. č. 18222:496 m2 * 0,15=74,400 [B] m3
dle pol. č. 18232: 40 m2 * 0,15=6,000 [C] m3
Celkem: A+B+C=117,900 [D]</t>
  </si>
  <si>
    <t>posun UV: 1*1*3=3,000 [A] m3
Celkem: A=3,000 [B]</t>
  </si>
  <si>
    <t>13273</t>
  </si>
  <si>
    <t>HLOUBENÍ RÝH ŠÍŘ DO 2M PAŽ I NEPAŽ TŘ. I</t>
  </si>
  <si>
    <t>pro přípojku 1*2*25=50,000 [A] m3
Celkem: A=50,000 [B]</t>
  </si>
  <si>
    <t>uložení na mezideponii / skládku:
dle pol. č. 12373: 195=195,000 [A] m3
dle pol. č. 13173: 3=3,000 [B] m3
dle pol. č. 13273: 50=50,000 [C] m3
Celkem: A+B+C=248,000 [D]</t>
  </si>
  <si>
    <t>17180</t>
  </si>
  <si>
    <t>ULOŽENÍ SYPANINY DO NÁSYPŮ Z NAKUPOVANÝCH MATERIÁLŮ</t>
  </si>
  <si>
    <t>výměra stanovena planimetrováním z řezů a ze situace
Výměna zeminy v AZ: 390 m2 * 0,5 m=195,000 [A] m3
Celkem: A=195,000 [B]</t>
  </si>
  <si>
    <t>17380</t>
  </si>
  <si>
    <t>ZEMNÍ KRAJNICE A DOSYPÁVKY Z NAKUPOVANÝCH MATERIÁLŮ</t>
  </si>
  <si>
    <t>výměra stanovena planimetrováním ze situace a příčných řezů
km 0,113 60 - 0,148 30 vpravo: 0,1 m2 * 34,7 m =3,470 [A] m3
km 0,113 60 - 0,148 30 vlevo: 0,1 m2 * 34,7 =3,470 [B] m  m3
Celkem: A+B=6,940 [C]</t>
  </si>
  <si>
    <t>17411</t>
  </si>
  <si>
    <t>ZÁSYP JAM A RÝH ZEMINOU SE ZHUTNĚNÍM</t>
  </si>
  <si>
    <t>přípojka: 1*1.5*25=37,500 [A] m3
Celkem: A=37,500 [B]</t>
  </si>
  <si>
    <t>17581</t>
  </si>
  <si>
    <t>OBSYP POTRUBÍ A OBJEKTŮ Z NAKUPOVANÝCH MATERIÁLŮ</t>
  </si>
  <si>
    <t>přípojka: 0,5*1*25-3,14*0,15*0,15/4*25=12,058 [A] m3</t>
  </si>
  <si>
    <t>18110</t>
  </si>
  <si>
    <t>ÚPRAVA PLÁNĚ SE ZHUTNĚNÍM V HORNINĚ TŘ. I</t>
  </si>
  <si>
    <t xml:space="preserve">plocha planimetrována z příčných řezů a ze situace
vozovka: 425=425,000 [A] m2
chodníky: 210=210,000 [B] m2
parapláň pod AZ: 390=390,000 [C] m2
Celkem: A+B+C=1 025,000 [D]
 </t>
  </si>
  <si>
    <t>18215</t>
  </si>
  <si>
    <t>ÚPRAVA POVRCHŮ SROVNÁNÍM ÚZEMÍ V TL DO 0,50M</t>
  </si>
  <si>
    <t>plocha odměřena ze situace v autocadu
zúžení tělesa komunikace před mostem: 24+26=50,000 [A] m2</t>
  </si>
  <si>
    <t>18222</t>
  </si>
  <si>
    <t>ROZPROSTŘENÍ ORNICE VE SVAHU V TL DO 0,15M</t>
  </si>
  <si>
    <t>plocha odměřena ze situace v autocadu
496=496,000 [A] m2
Celkem: A=496,000 [B]</t>
  </si>
  <si>
    <t>18232</t>
  </si>
  <si>
    <t>ROZPROSTŘENÍ ORNICE V ROVINĚ V TL DO 0,15M</t>
  </si>
  <si>
    <t>plocha odměřena ze situace v autocadu
40=40,000 [A] m2</t>
  </si>
  <si>
    <t>18241</t>
  </si>
  <si>
    <t>ZALOŽENÍ TRÁVNÍKU RUČNÍM VÝSEVEM</t>
  </si>
  <si>
    <t>496+40=536,000 [A] m2</t>
  </si>
  <si>
    <t>272314</t>
  </si>
  <si>
    <t>ZÁKLADY Z PROSTÉHO BETONU DO C25/30</t>
  </si>
  <si>
    <t>základy zábradlí
30ks*0,40*0,40*0,40=1,920 [A]</t>
  </si>
  <si>
    <t>28999</t>
  </si>
  <si>
    <t>OPLÁŠTĚNÍ (ZPEVNĚNÍ) Z FÓLIE</t>
  </si>
  <si>
    <t>výměra stanovena planimetrováním ze situace a příčných řezů
včetně přeshů 12%:1,12*(0,5*30,7+390+390+0,5*30,7)=907,984 [A] m2</t>
  </si>
  <si>
    <t>Svislé konstrukce</t>
  </si>
  <si>
    <t>348171</t>
  </si>
  <si>
    <t>ZÁBRADLÍ Z DÍLCŮ KOVOVÝCH S NÁTĚREM</t>
  </si>
  <si>
    <t xml:space="preserve">KG        </t>
  </si>
  <si>
    <t>odměřeno ze situace v autocadu
67 m * 16 =1 072,000 [A] kg/m kg</t>
  </si>
  <si>
    <t>Vodorovné konstrukce</t>
  </si>
  <si>
    <t>45152</t>
  </si>
  <si>
    <t>PODKLADNÍ A VÝPLŇOVÉ VRSTVY Z KAMENIVA DRCENÉHO</t>
  </si>
  <si>
    <t>přípojky: 1,0*0,1*25=2,500 [A] m3</t>
  </si>
  <si>
    <t>Komunikace</t>
  </si>
  <si>
    <t>56330</t>
  </si>
  <si>
    <t>VOZOVKOVÉ VRSTVY ZE ŠTĚRKODRTI</t>
  </si>
  <si>
    <t>výměra stanovena planimetrováním z příčných řezů
chodníky 150 mm: 31,3=31,300 [A] m3
vozovka 250 mm:  106,25=106,250 [B] m3
Celkem: A+B=137,550 [C]</t>
  </si>
  <si>
    <t>572123</t>
  </si>
  <si>
    <t>INFILTRAČNÍ POSTŘIK Z EMULZE DO 1,0KG/M2</t>
  </si>
  <si>
    <t>pod ACP: 405=405,000 [A] m2</t>
  </si>
  <si>
    <t>572213</t>
  </si>
  <si>
    <t>SPOJOVACÍ POSTŘIK Z EMULZE DO 0,5KG/M2</t>
  </si>
  <si>
    <t>pod SMA: 405=405,000 [A] m2
pod ACL: 405=405,000 [B] m2
Celkem: A+B=810,000 [C]</t>
  </si>
  <si>
    <t>574D56</t>
  </si>
  <si>
    <t>ASFALTOVÝ BETON PRO LOŽNÍ VRSTVY MODIFIK ACL 16+, 16S TL. 60MM</t>
  </si>
  <si>
    <t>plocha odměřena ze situace v autocadu
vozovka: 405=405,000 [A] m2</t>
  </si>
  <si>
    <t>574E46</t>
  </si>
  <si>
    <t>ASFALTOVÝ BETON PRO PODKLADNÍ VRSTVY ACP 16+, 16S TL. 50MM</t>
  </si>
  <si>
    <t>574J54</t>
  </si>
  <si>
    <t>ASFALTOVÝ KOBEREC MASTIXOVÝ MODIFIK SMA 11+, 11S TL. 40MM</t>
  </si>
  <si>
    <t xml:space="preserve">plocha odměřena ze situace v autocadu
405=405,000 [A] m2
</t>
  </si>
  <si>
    <t>57621</t>
  </si>
  <si>
    <t>POSYP KAMENIVEM DRCENÝM 5KG/M2</t>
  </si>
  <si>
    <t>dle pol. č. 572123: 405=405,000 [A] m2</t>
  </si>
  <si>
    <t>58251</t>
  </si>
  <si>
    <t>DLÁŽDĚNÉ KRYTY Z BETONOVÝCH DLAŽDIC DO LOŽE Z KAMENIVA</t>
  </si>
  <si>
    <t>plocha odměřena ze situace v autocadu
chodníky:627=627,000 [A] m2</t>
  </si>
  <si>
    <t>Potrubí</t>
  </si>
  <si>
    <t>83433</t>
  </si>
  <si>
    <t>POTRUBÍ Z TRUB KAMENINOVÝCH DN DO 150MM</t>
  </si>
  <si>
    <t>délky odměřeny ze situace v autocadu
25=25,000 [A] m</t>
  </si>
  <si>
    <t>89712</t>
  </si>
  <si>
    <t>VPUSŤ KANALIZAČNÍ ULIČNÍ KOMPLETNÍ Z BETONOVÝCH DÍLCŮ</t>
  </si>
  <si>
    <t>1=1,000 [A] ks</t>
  </si>
  <si>
    <t>899524</t>
  </si>
  <si>
    <t>OBETONOVÁNÍ POTRUBÍ Z PROSTÉHO BETONU DO C25/30</t>
  </si>
  <si>
    <t>UV: 1 ks * (0,6*0,6*1,5)=0,540 [A] m3  m3</t>
  </si>
  <si>
    <t>899632</t>
  </si>
  <si>
    <t>ZKOUŠKA VODOTĚSNOSTI POTRUBÍ DN DO 150MM</t>
  </si>
  <si>
    <t>dle pol. č. 83433: 25=25,000 [A] m</t>
  </si>
  <si>
    <t>89980</t>
  </si>
  <si>
    <t>TELEVIZNÍ PROHLÍDKA POTRUBÍ</t>
  </si>
  <si>
    <t>899901</t>
  </si>
  <si>
    <t>PŘEPOJENÍ PŘÍPOJEK
napojení stávajících přípojek na nové vpusti, vč. dodávky a osazení příslušných tvarovek a armatur</t>
  </si>
  <si>
    <t>9111A3</t>
  </si>
  <si>
    <t>ZÁBRADLÍ SILNIČNÍ S VODOR MADLY - DEMONTÁŽ S PŘESUNEM</t>
  </si>
  <si>
    <t>odměřeno ze situace v autocadu
69=69,000 [A] m</t>
  </si>
  <si>
    <t>915111</t>
  </si>
  <si>
    <t>VODOROVNÉ DOPRAVNÍ ZNAČENÍ BARVOU HLADKÉ - DODÁVKA A POKLÁDKA</t>
  </si>
  <si>
    <t>nový asfalt: 31=31,000 [A] m2</t>
  </si>
  <si>
    <t>915211</t>
  </si>
  <si>
    <t>VODOROVNÉ DOPRAVNÍ ZNAČENÍ PLASTEM HLADKÉ - DODÁVKA A POKLÁDKA</t>
  </si>
  <si>
    <t>nový asfalt: 31=31,000 [A] [A]</t>
  </si>
  <si>
    <t>917212</t>
  </si>
  <si>
    <t>ZÁHONOVÉ OBRUBY Z BETONOVÝCH OBRUBNÍKŮ ŠÍŘ 80MM
Obruba šířky 80 mm, třída betonu C20/25n - XF3</t>
  </si>
  <si>
    <t>délky odměřeny ze situace v autocadu
108=108,000 [A] m</t>
  </si>
  <si>
    <t>917224</t>
  </si>
  <si>
    <t>SILNIČNÍ A CHODNÍKOVÉ OBRUBY Z BETONOVÝCH OBRUBNÍKŮ ŠÍŘ 150MM
Do betonového lože z betonu C20/25n - XF3</t>
  </si>
  <si>
    <t>délky odměřeny ze situace v autocadu
70=70,000 [A] m</t>
  </si>
  <si>
    <t>919114</t>
  </si>
  <si>
    <t>ŘEZÁNÍ ASFALTOVÉHO KRYTU VOZOVEK TL DO 200MM</t>
  </si>
  <si>
    <t>délky odměřeny ze situace v autocadu
ZÚ, chodníky: 3*13+3+3=45,000 [A] m</t>
  </si>
  <si>
    <t>931313</t>
  </si>
  <si>
    <t>TĚSNĚNÍ DILATAČ SPAR ASF ZÁLIVKOU PRŮŘ DO 300MM2</t>
  </si>
  <si>
    <t>podél obrubníků. 70=70,000 [A]  m
spára na ZÚ: 13+3+3=19,000 [B]  m
Celkem: A+B=89,000 [C]</t>
  </si>
  <si>
    <t>96687</t>
  </si>
  <si>
    <t>VYBOURÁNÍ ULIČNÍCH VPUSTÍ KOMPLETNÍCH</t>
  </si>
  <si>
    <t>SO 101.2</t>
  </si>
  <si>
    <t>Stavební úpravy MK za mostem</t>
  </si>
  <si>
    <t>dle položky 13293 27,900=27,900 [A]</t>
  </si>
  <si>
    <t>POPLATKY ZA SKLÁDKU
Položka zahrnuje odfrézované asfaltové vrstvy</t>
  </si>
  <si>
    <t>Dle položek 11313, 11372
(5,551+126,456)*2,2=290,415 [A]</t>
  </si>
  <si>
    <t>dle položky (113131, 113251, 113321, 113341, 113511, 113512, 113721, 966615)
0,460*2,2+210,202*2,2+121,463*2,2+20,430*2,2+22,75*2,2+126,456*2,2+4,854*2,2=1 114,553 [A]</t>
  </si>
  <si>
    <t>Nákup ornice dle položek (1m3 = 1,05 t):
č.18232: 10,55 m2 *0,15 m * 1,05 =1,662 [A]</t>
  </si>
  <si>
    <t>- plocha odečtena ze situace = 6,20 + 49,31
55,51 m2 * 0,1 m =5,551 [A]</t>
  </si>
  <si>
    <t>11325</t>
  </si>
  <si>
    <t>ODSTRANĚNÍ PŘÍKOPŮ A RIGOLŮ Z MONOLIT BETONU</t>
  </si>
  <si>
    <t>- plocha odečtena ze situace = 4,6 m
4,6 m * 0,5 m * 0,2 m =0,460 [A]</t>
  </si>
  <si>
    <t xml:space="preserve">- pod chodníkem v nároží křižovatky s ul. Ke Střelnici, tl. 15 cm    
- plocha odečtena ze situace = 55,51 m2 * 0,15 m =8,327 [A]    
- pod silnicí od ZU po křižovatku s ul. Ke Střelnici, tl. 25 cm    
- plocha odečtena ze situace = (807,50 m2)*0,25 m =201,875 [B]    
- možnost zpětného využití materiálu jako zásyp (se souhlasem TDI) 
Celkem: A+B=210,202 [C]   </t>
  </si>
  <si>
    <t xml:space="preserve">- předpokládaný materiál i maximální tloušťka (nebyla provedena sonda ani diagnostika)    
- šířka cca 13 m, mezi obrubami, plocha odměřena ze situace = 809,75 m2    
- odvezení materiálu na skladků    
809,75 m2 *0,15 m =121,463 [A]   </t>
  </si>
  <si>
    <t>- v místě nároží křižovatky s ul. Ke Střelnici    
- délka odečtena ze situace = 20,43 m    
- odvezení materiálu na skladků    
20,43=20,430 [A]</t>
  </si>
  <si>
    <t>- v místě nároží křižovatky s ul. Ke Střelnici    
- délka odečtena ze situace = 22,75 m    
- odvezení materiálu na skladků    
22,75=22,750 [A]</t>
  </si>
  <si>
    <t xml:space="preserve">- předpokládaná maximální tloušťka (nebyla provedena sonda ani diagnostika)    
- šířka cca 13 m, mezi obrubami,  plocha odměřena ze situace = 843,04    
- odvezení materiálu na skladků, popř. odkoupeno dodavatelem stavby, dle rozodnutí HIP    
843,04 m2 *0,15 m=126,456 [A]  </t>
  </si>
  <si>
    <t>13293</t>
  </si>
  <si>
    <t>HLOUBENÍ RÝH ŠÍŘ DO 2M PAŽ I NEPAŽ TŘ. III</t>
  </si>
  <si>
    <t>27,900=27,900 [A]</t>
  </si>
  <si>
    <t>17310</t>
  </si>
  <si>
    <t>ZEMNÍ KRAJNICE A DOSYPÁVKY SE ZHUTNĚNÍM</t>
  </si>
  <si>
    <t xml:space="preserve">- pod chodníkem podél hlavní komunikace (mimo nároží), tl.0,2m, délka=14,0+11,55=25,55m    
- plocha odečtena z příčných řezů = 0,36 + 0,30 m2 = 0,66 m2    
25,55*0,66=16,863 [A]  </t>
  </si>
  <si>
    <t xml:space="preserve">- v KÚ v křižovatce s ul. Ke Střelnici    
- odečteno ze situace, délka = 25,5 m    
10,55 m2 * 0,1 m =1,055 [A]  </t>
  </si>
  <si>
    <t xml:space="preserve">- pod komunikací , únonost min 45 Mpa, plocha odečtena  ze situace 507,62=507,620 [A] m2    
- pod chodníkem, únonost min 30 Mpa, plocha odečtena  ze situace = 99,81 + 80,91=180,720 [B] m2 
Celkem: A+B=688,340 [C]   </t>
  </si>
  <si>
    <t>- v místě bývalého chodníku = ozelenění    
- plocha odečtena ze situace = 10,55 m2    
10,55=10,550 [A]</t>
  </si>
  <si>
    <t>10,55=10,550 [A]</t>
  </si>
  <si>
    <t>21197</t>
  </si>
  <si>
    <t>OPLÁŠTĚNÍ ODVODŇOVACÍCH ŽEBER Z GEOTEXTILIE</t>
  </si>
  <si>
    <t>235,600=235,600 [A]</t>
  </si>
  <si>
    <t>56313</t>
  </si>
  <si>
    <t>VOZOVKOVÉ VRSTVY Z MECHANICKY ZPEVNĚNÉHO KAMENIVA TL. DO 150MM</t>
  </si>
  <si>
    <t xml:space="preserve">- plocha odečtena ze situace a příčných řezů = (489,80 m2 - 158,79*0,1)    
489,8 m2 - 158,79*0,1 m2=473,921 [A]  </t>
  </si>
  <si>
    <t>56333</t>
  </si>
  <si>
    <t>VOZOVKOVÉ VRSTVY ZE ŠTĚRKODRTI TL. DO 150MM</t>
  </si>
  <si>
    <t>- plocha odečtena ze situace a příčných řezů = (99,81+80,91) m2 *0,15 m=27,108 [A]</t>
  </si>
  <si>
    <t>56335</t>
  </si>
  <si>
    <t>VOZOVKOVÉ VRSTVY ZE ŠTĚRKODRTI TL. DO 250MM</t>
  </si>
  <si>
    <t xml:space="preserve">- plocha odečtena ze situace a příčných řezů = 489,80 + 59,07*0,25 (ŠD pod obrubou)    
plocha : 489,8=489,800 [A]    
pod obrubou : 59,07*0,25=14,768 [B]
Celkem: A+B=504,568 [C]  </t>
  </si>
  <si>
    <t xml:space="preserve">- na MZK pod ACP    
- plocha odečtena ze situace = 489,80-158,79*0,08=477,097 [A] m2    </t>
  </si>
  <si>
    <t>572214</t>
  </si>
  <si>
    <t>SPOJOVACÍ POSTŘIK Z MODIFIK EMULZE DO 0,5KG/M2</t>
  </si>
  <si>
    <t>pod ložnou vrstvou : 489,8-(0,2*22)=485,400 [A]
pod obrusnou vrstvou : 489,8=489,800 [B]
Celkem: A+B=975,200 [C]</t>
  </si>
  <si>
    <t xml:space="preserve">-  modifikovaný PmB    
- plocha odečtena ze situace =485,40 m2 
485,40=485,400 [A]   </t>
  </si>
  <si>
    <t xml:space="preserve">- silniční asfalt 50/70    
- horní podkladní vrstva vozovky    
- plocha odečtena ze situace = 489,80-158,79*0,08=477,097 [A] m2    </t>
  </si>
  <si>
    <t>574I53</t>
  </si>
  <si>
    <t>ASFALTOVÝ KOBEREC MASTIXOVÝ SMA 11 TL. 40MM</t>
  </si>
  <si>
    <t xml:space="preserve">- modifikovaný PmB    
- plocha odečtena ze situace = 489,80=489,800 [A] m2    </t>
  </si>
  <si>
    <t xml:space="preserve">- do lože frakce 2/5 mm tl. 30 mm    
- chodníkové plochy od konce SO 203 k nároží křižovatky s ul. Ke Střelnici    
- plocha odměřena ze situace = 99,81+80,91=180,720 [A] m2    </t>
  </si>
  <si>
    <t>87133</t>
  </si>
  <si>
    <t>POTRUBÍ Z TRUB PLASTOVÝCH TLAKOVÝCH HRDLOVÝCH DN DO 150MM</t>
  </si>
  <si>
    <t>5=5,000 [A]</t>
  </si>
  <si>
    <t>875332</t>
  </si>
  <si>
    <t>POTRUBÍ DREN Z TRUB PLAST DN DO 150MM DĚROVANÝCH</t>
  </si>
  <si>
    <t xml:space="preserve">- odvodnění zemní pláně vozovky, zaústění do UV1 a UV2    
- délka odměřena ze situace = 2 * 62=124,000 [A] m    
- včetně lože za ŠP 0/12 mm tl. 70 mm, pruměrná šířka 0,40 m    </t>
  </si>
  <si>
    <t>2=2,000 [A]</t>
  </si>
  <si>
    <t>9112A3</t>
  </si>
  <si>
    <t>ZÁBRADLÍ MOSTNÍ S VODOR MADLY - DEMONTÁŽ S PŘESUNEM</t>
  </si>
  <si>
    <t xml:space="preserve">- nároží křižovatky s ul. Ke Střelnici    
- ocelové trubkové, vetně patky    
- délka odečtena ze situace = 5+2,5=7,500 [A] m    </t>
  </si>
  <si>
    <t>914111</t>
  </si>
  <si>
    <t>DOPRAVNÍ ZNAČKY ZÁKLADNÍ VELIKOSTI OCELOVÉ NEREFLEXNÍ - DOD A MONTÁŽ</t>
  </si>
  <si>
    <t>914142</t>
  </si>
  <si>
    <t>DOPRAV ZNAČ ZÁKL VEL OCEL FÓLIE TŘ 3 - MONT S PŘESUNEM</t>
  </si>
  <si>
    <t>4=4,000 [A]</t>
  </si>
  <si>
    <t xml:space="preserve">- prvbí etapa VDZ, po položení asfaltových vrstev, včetně reflexní úpravy, bílé    
- V 2b (3/1,5/0,125) = 0,125*0,666*12,88=1,072 [A]    
- V 2b (1,5/1,5/0,25) = 0,125*0,5*27=1,688 [B]    
- V 4 (0,25) = 0,25*111,5=27,875 [C]    
- V 2a (3/6/0,125) = 0,125*56,5*0,33=2,331 [D]
Celkem: A+B+C+D=32,966 [E]    </t>
  </si>
  <si>
    <t>32,99=32,990 [A] m2</t>
  </si>
  <si>
    <t>917223</t>
  </si>
  <si>
    <t>SILNIČNÍ A CHODNÍKOVÉ OBRUBY Z BETONOVÝCH OBRUBNÍKŮ ŠÍŘ 100MM
- betonové lože c 20/25 - XF3  tl. min. 100 mm</t>
  </si>
  <si>
    <t xml:space="preserve">- odměřeno ze situace = 46,7=46,700 [A] m    
- rozměr 80*250*1000    </t>
  </si>
  <si>
    <t>SILNIČNÍ A CHODNÍKOVÉ OBRUBY Z BETONOVÝCH OBRUBNÍKŮ ŠÍŘ 150MM
- betonové lože c 20/25 - XF3  tl. min. 150 mm</t>
  </si>
  <si>
    <t xml:space="preserve">- mezi chodníkem a HDP, od konce objektu SO 203 až do nároží křižovatky ul. Ke Střelnici    
- odečeteno ze situace, délka 54,900=54,900 [A] m    
- rozměr 150x250x1000 mm    </t>
  </si>
  <si>
    <t>919111</t>
  </si>
  <si>
    <t>ŘEZÁNÍ ASFALTOVÉHO KRYTU VOZOVEK TL DO 50MM</t>
  </si>
  <si>
    <t xml:space="preserve">- v KÚ v křižovatce s ul. Ke Střelnici    
- odečteno ze situace, délka = 25,5=25,500 [A] m    </t>
  </si>
  <si>
    <t>931312</t>
  </si>
  <si>
    <t>TĚSNĚNÍ DILATAČ SPAR ASF ZÁLIVKOU PRŮŘ DO 200MM2</t>
  </si>
  <si>
    <t>- odměřeno ze situace = 158,79=158,790 [A] m</t>
  </si>
  <si>
    <t>93311</t>
  </si>
  <si>
    <t xml:space="preserve">STATICKÁ ZATĚŽOVACÍ ZKOUŠKA
- zjištění únosnoti zemní pláně a konstrukčních vrstev vozovky    
- četnost dle normy ČSN 72 1006    
- způsob provedení dle ČSN 73 6190    </t>
  </si>
  <si>
    <t>BOURÁNÍ KONSTRUKCÍ Z PROSTÉHO BETONU</t>
  </si>
  <si>
    <t xml:space="preserve">- zajištění svahu mezi horním a dolním chodníkem    
- plocha odečtena ze situace = 9,12 + 5,15 m2    
14,27*0,2+2=4,854 [B] </t>
  </si>
  <si>
    <t xml:space="preserve">2=2,000 [A] KS   </t>
  </si>
  <si>
    <t>SO 102</t>
  </si>
  <si>
    <t>Stavební úpravy zpevněných ploch pod mostem</t>
  </si>
  <si>
    <t>2016_OTSKP</t>
  </si>
  <si>
    <t>POPLATKY ZA SKLÁDKU
poplatek za vybourané kamenivo</t>
  </si>
  <si>
    <t>dle pol. č. 11332: 463,5=463,500 [A] m3
dle pol. č. 11334: 348,5=348,500 [B] m3
dle pol. Č.11356:210*0,2*0,1=4,200 [C] m3
Celkem: A+B+C=816,200 [D]</t>
  </si>
  <si>
    <t>POPLATKY ZA SKLÁDKU
nevhodná zemina</t>
  </si>
  <si>
    <t>dle pol č. 11130: 740*0,15=111,000 [A] m3
dle pol. č. 17120: 649,9=649,900 [B]  m3
dle pol. č. 17411: -52,5=-52,500 [C] m3
Celkem: A+B+C=708,400 [D]</t>
  </si>
  <si>
    <t>dle pol č. 11315, beton 15 * 2,3=34,500 [A] t/m3  t
dle pol. 11351, obrubníky: (384*0,08*0,25) m3 * 2,3=17,664 [B] t/m3  t
dle pol. č. 11352, obrubníky: (509*0,2*0,25) m3 * 2,3=58,535 [C] t/m3  t
dle pol. č. 11353, obrubníky: (45*0,2*0,25) m3 * 2,3 =5,175 [F] 
dle pol č. 96615, beton: 17,38 m3 * 2,3  t/m3 =39,974 [D] t 
Celkem: A+B+C+F+D=155,848 [G]</t>
  </si>
  <si>
    <t>POPLATKY ZA SKLÁDKU
demolice asfaltových vrstevž</t>
  </si>
  <si>
    <t>dle položek 11313, 11333, 11372 
85,420*2,2+4,040*2,2+199,650*2,2=636,042 [A]</t>
  </si>
  <si>
    <t>Nákup ornice dle položek (1m3 = 1,05 t):
č.18232: 447 m2 *0,15 m * 1,05 =70,403 [A]
č. 18222: 238 m2 *0,15 m * 1,05 =37,485 [B]
Celkem: A+B=107,888 [C]</t>
  </si>
  <si>
    <t>odměřeno ze situace v autocadu
tl. 150 mm: 740=740,000 [A] m2</t>
  </si>
  <si>
    <t>odměřeno ze situace v autocadu
chodník: 1670*0,05=83,500 [A] m3
vozovka Mezibořská: 48*0,04=1,920 [B] m3
Celkem: A+B=85,420 [C]</t>
  </si>
  <si>
    <t>11315</t>
  </si>
  <si>
    <t>ODSTRANĚNÍ KRYTU ZPEVNĚNÝCH PLOCH Z BETONU</t>
  </si>
  <si>
    <t>plocha odměřena ze situace v autocadu
betonová plocha pod mostem: 75 m2 * 0,2 m=15,000 [A] m3</t>
  </si>
  <si>
    <t>odměřeno ze situace v autocadu
tl. 100 mm: 
chodnik 1670 m2 * 0,1=167,000 [A] m  m3
plocha pod mostem: 815 m2 * 0,1=81,500 [B] m m3
tl. 200 mm:
vozovka: 1075 m2 * 0,2 m=215,000 [C]  m3
Celkem: A+B+C=463,500 [D]</t>
  </si>
  <si>
    <t>výměra planimetrována ze situace a příčných řezů
Mezibořská ACL: 39*0,06=2,340 [A] m3
Mezibořská ACP: 34*0,05=1,700 [B] m3
Celkem: A+B=4,040 [C]</t>
  </si>
  <si>
    <t>odměřeno ze situace v autocadu
chodník: 1670*0,1=167,000 [A] m3
vozovka:1815*0,1=181,500 [B] m3
Celkem: A+B=348,500 [C]</t>
  </si>
  <si>
    <t>délka odměřena ze situace v autocadu
384=384,000 [A] m</t>
  </si>
  <si>
    <t>délka odměřena ze situace v autocadu
509=509,000 [A] m</t>
  </si>
  <si>
    <t>11353</t>
  </si>
  <si>
    <t>ODSTRANĚNÍ CHODNÍKOVÝCH KAMENNÝCH OBRUBNÍKŮ</t>
  </si>
  <si>
    <t>délka odměřena ze situace v autocadu
45=45,000 [A] m</t>
  </si>
  <si>
    <t>11356</t>
  </si>
  <si>
    <t>ODSTRANĚNÍ OBRUB Z DLAŽEBNÍCH KOSTEK DVOJITÝCH</t>
  </si>
  <si>
    <t>odměřeno ze situace v autocadu
odvodňovací proužek z drobné dlažby (2x2 kostky)
2*105=210,000 [A] m</t>
  </si>
  <si>
    <t>plocha odměřena ze situace v autocadu
vozovka: 1815 m2 * 0,11=199,650 [A] m  m3</t>
  </si>
  <si>
    <t>výměry stanoveny planimetrováním z příčných řezů a situace
rozšíření chodníku: 0,1*38=3,800 [A]  m3
rozšíření parkoviště: 0,2*113+0,6*190=136,600 [B] m3
sanace podloží v AZ (50% plochy):0,5* 913=456,500 [C] m3
Celkem: A+B+C=596,900 [D]</t>
  </si>
  <si>
    <t>výměry stanoveny planimetrováním z příčných řezů a situace
rozšíření chodníku: 0,1*38=3,800 [A] m3
rozšíření parkoviště: 0,2*113+0,6*190=136,600 [B] m3
sanace podloží v AZ (50% plochy):0,5* 913=456,500 [C] m3
Celkem: A+B+C=596,900 [D]</t>
  </si>
  <si>
    <t>12980</t>
  </si>
  <si>
    <t>ČIŠTĚNÍ ULIČNÍCH VPUSTÍ</t>
  </si>
  <si>
    <t xml:space="preserve">2 ks =2,000 [A] ks </t>
  </si>
  <si>
    <t xml:space="preserve">natěžení zeminy na mezideponii:
dle pol. č. 17411:52,5=52,500 [A] m3
natěžení ornice na mezideponii:
dle pol. č. 18222: 238 m2 * 0,15 m =35,700 [B]  m3
dle pol. č. 18232: 447 m2 * 0,15 m=67,050 [C]  m3
Celkem: A+B+C=155,250 [D]
</t>
  </si>
  <si>
    <t>UV: 1*1*2*5=10,000 [A] m3</t>
  </si>
  <si>
    <t>uložení na mezideponii / skládku:
dle pol. č. 12373: 596,9=596,900 [A] m3
dle pol. č. 13173: 10=10,000 [B] m3
dle pol. č. 13273: 70=70,000 [C] m3
Celkem: A+B+C=676,900 [D]</t>
  </si>
  <si>
    <t>výměra stanovena planimetrováním z řezů a ze situace
Výměna zeminy v AZ: 465,5 m2 * 0,5=232,750 [A] m m3</t>
  </si>
  <si>
    <t>výměra stanovena planimetrováním ze situace a příčných řezů
dosypávka za palisádou: 0,5 m2 * 32 m=16,000 [A]  m3
dosypávka mezi chodníky SO 102.1 a SO 102:1 m2*(14+10) m=24,000 [B] m3
Celkem: A+B=40,000 [C]</t>
  </si>
  <si>
    <t>přípojky: 1,5*1*35=52,500 [A] m3</t>
  </si>
  <si>
    <t>přípojky: 0,5*1*35-3,14*0,15*0,15/4*35=16,882 [A] m3</t>
  </si>
  <si>
    <t>plocha planimetrována z příčných řezů a ze situace
vozovka: 1109=1 109,000 [A] m2
parkoviště: 1116=1 116,000 [B] m2
chodník: 2220=2 220,000 [C] m2
Celkem: A+B+C=4 445,000 [D]</t>
  </si>
  <si>
    <t>plocha odměřena ze situace v autocadu
v místě odstraněných zpevněných ploch:189=189,000 [A] m2</t>
  </si>
  <si>
    <t>plocha odměřena ze situace v autocadu
238=238,000 [A] m2</t>
  </si>
  <si>
    <t>plocha odměřena ze situace v autocadu
447=447,000 [A] m2</t>
  </si>
  <si>
    <t>238+447=685,000 [A] [A] m2</t>
  </si>
  <si>
    <t>základy zábradlí
30ks*0,40*0,40*0,40=1,920 [A] m3</t>
  </si>
  <si>
    <t>výměra stanovena planimetrováním ze situace a příčných řezů
včetně přeshů 12%:1,12*(0,5*78+78*6+78*6+0,5*78)=1 135,680 [A] m2</t>
  </si>
  <si>
    <t>odměřeno ze situace v autocadu
(64+32) m * 16 kg/m =1 536,000 [A]  kg</t>
  </si>
  <si>
    <t>přípojky: 1,0*0,1*35=3,500 [A] m3</t>
  </si>
  <si>
    <t>562121</t>
  </si>
  <si>
    <t>VOZOVKOVÉ VRSTVY Z MATERIÁLŮ STABIL CEMENTEM TŘ I TL DO 100MM</t>
  </si>
  <si>
    <t>plocha stanovena planimetrováním ze situace a z příčných řezů
1015=1 015,000 [A] m2</t>
  </si>
  <si>
    <t>výměra stanovena planimetrováním z příčných řezů
parkoviště 100 mm: 1116=1 116,000 [A] m3
chodníky a vozovka 150 mm:  2220*0,15+2*1109*0,15=665,700 [B] m3
Celkem: A+B=1 781,700 [C]</t>
  </si>
  <si>
    <t>572121</t>
  </si>
  <si>
    <t>INFILTRAČNÍ POSTŘIK ASFALTOVÝ DO 1,0KG/M2</t>
  </si>
  <si>
    <t>pod ACP: 1009=1 009,000 [A] m2</t>
  </si>
  <si>
    <t>pod ACO: 1009+65=1 074,000 [A] m2
pod ACL: 39=39,000 [B] m2
Celkem: A+B=1 113,000 [C]</t>
  </si>
  <si>
    <t>574A34</t>
  </si>
  <si>
    <t>ASFALTOVÝ BETON PRO OBRUSNÉ VRSTVY ACO 11+, 11S TL. 40MM
Je vyžadován asfaltový beton s tichou úpravou</t>
  </si>
  <si>
    <t>plocha odměřena ze situace v autocadu
Všechny vozovky: 1009+65=1 074,000 [A] m2</t>
  </si>
  <si>
    <t>574C56</t>
  </si>
  <si>
    <t>ASFALTOVÝ BETON PRO LOŽNÍ VRSTVY ACL 16+, 16S TL. 60MM</t>
  </si>
  <si>
    <t xml:space="preserve">plocha odměřena ze situace v autocadu 
Mezibořská: 39=39,000 [A] m2
 </t>
  </si>
  <si>
    <t>plocha odměřena ze situace v autocadu 
Mezibořská: 34=34,000 [A] m2</t>
  </si>
  <si>
    <t>574E66</t>
  </si>
  <si>
    <t>ASFALTOVÝ BETON PRO PODKLADNÍ VRSTVY ACP 16+, 16S TL. 70MM</t>
  </si>
  <si>
    <t>plocha odměřena ze situace v autocadu 
Nerudova+příjezd k PNNP: 975=975,000 [A] m2</t>
  </si>
  <si>
    <t>dle pol. č. 572121: 1009=1 009,000 [A] m2</t>
  </si>
  <si>
    <t>DLÁŽDĚNÉ KRYTY Z BETONOVÝCH DLAŽDIC DO LOŽE Z KAMENIVA
dlažba 20 x 20 x 6 cm</t>
  </si>
  <si>
    <t>plocha odměřena ze situace v autocadu
2020=2 020,000 [A] m2</t>
  </si>
  <si>
    <t>DLÁŽDĚNÉ KRYTY Z BETONOVÝCH DLAŽDIC DO LOŽE Z KAMENIVA
dlažba 20 x 20 x 8 cm</t>
  </si>
  <si>
    <t>plocha odměřena ze situace v autocadu
1015=1 015,000 [A] m2</t>
  </si>
  <si>
    <t>58261A</t>
  </si>
  <si>
    <t>KRYTY Z BETON DLAŽDIC SE ZÁMKEM BAREV RELIÉF TL 60MM DO LOŽE Z KAM</t>
  </si>
  <si>
    <t>plocha odměřena ze situace v autocadu
38=38,000 [A] m2</t>
  </si>
  <si>
    <t>Vodící linie z drážkované dlažby š. 400 mm
délka odměřena ze situace v autocadu
(19+10)*0,4=11,600 [A]] m2</t>
  </si>
  <si>
    <t>délky odměřeny ze situace v autocadu
přípojky UV:35=35,000 [A] m</t>
  </si>
  <si>
    <t>87734</t>
  </si>
  <si>
    <t>CHRÁNIČKY PŮLENÉ Z TRUB PLAST DN DO 200MM
Ochrana stávajících sítí půlenými chráničkami</t>
  </si>
  <si>
    <t>250=250,000 [A] m</t>
  </si>
  <si>
    <t>89413</t>
  </si>
  <si>
    <t>ŠACHTY KANALIZAČNÍ Z BETON DÍLCŮ NA POTRUBÍ DN DO 200MM</t>
  </si>
  <si>
    <t>nová RŠ v místě stávající UV:1ks=1,000 [A] ks</t>
  </si>
  <si>
    <t>5=5,000 [A] ks</t>
  </si>
  <si>
    <t>89921</t>
  </si>
  <si>
    <t>VÝŠKOVÁ ÚPRAVA POKLOPŮ
ZAPOČÍTÁNA REKTIFIKACE VŠECH POVRCHOVÝCH ZNÁKŮ KROMĚ MŘÍŽÍ NA VPUSTÍCH. TZN HRNEČKY VODY, PLYNU A POKLOPY KANALIZACE</t>
  </si>
  <si>
    <t>18=18,000 [A] ks</t>
  </si>
  <si>
    <t>89922</t>
  </si>
  <si>
    <t>VÝŠKOVÁ ÚPRAVA MŘÍŽÍ</t>
  </si>
  <si>
    <t>UV: 3=3,000 [A] ks</t>
  </si>
  <si>
    <t>UV: 5 ks * (0,6*0,6*1,5) m3 =2,700 [A] m3
RŠ:1 ks * (0,6*0,6*1,5)=0,540 [B] m3 m3
Celkem: A+B=3,240 [C]</t>
  </si>
  <si>
    <t>dle pol. č. 83433: 35=35,000 [A] m</t>
  </si>
  <si>
    <t>PŘEPOJENÍ PŘÍPOJEK</t>
  </si>
  <si>
    <t>odměřeno ze situace v autocadu
64=64,000 [A] m</t>
  </si>
  <si>
    <t>914131</t>
  </si>
  <si>
    <t>DOPRAVNÍ ZNAČKY ZÁKLADNÍ VELIKOSTI OCELOVÉ FÓLIE TŘ 2 - DODÁVKA A MONTÁŽ</t>
  </si>
  <si>
    <t>B12: 1=1,000 [A] ks
IP6: 2=2,000 [B] ks
IP12: 2=2,000 [C] ks
IP10b: 1=1,000 [D] ks
IP4b: 1=1,000 [E] ks
Celkem: A+B+C+D+E=7,000 [F]</t>
  </si>
  <si>
    <t>914921</t>
  </si>
  <si>
    <t>SLOUPKY A STOJKY DOPRAVNÍCH ZNAČEK Z OCEL TRUBEK DO PATKY - DODÁVKA A MONTÁŽ</t>
  </si>
  <si>
    <t>viz pol. č. 914131: 7=7,000 [A] ks</t>
  </si>
  <si>
    <t>nový asfalt: 25=25,000 [A] m2</t>
  </si>
  <si>
    <t>nový asfalt: 25=25,000 [A] m2
dlažba: 24=24,000 [B] m2
Celkem: A+B=49,000 [C]</t>
  </si>
  <si>
    <t>91710</t>
  </si>
  <si>
    <t>OBRUBY Z BETONOVÝCH PALISÁD</t>
  </si>
  <si>
    <t>odměřeno ze situace v autocadu
32 m * 1m * 0,2 m=6,400 [A]  m3</t>
  </si>
  <si>
    <t>ZÁHONOVÉ OBRUBY Z BETONOVÝCH OBRUBNÍKŮ ŠÍŘ 80MM</t>
  </si>
  <si>
    <t xml:space="preserve"> délky odměřeny ze situace v autocadu
760=760,000 [A] m</t>
  </si>
  <si>
    <t>SILNIČNÍ A CHODNÍKOVÉ OBRUBY Z BETONOVÝCH OBRUBNÍKŮ ŠÍŘ 150MM</t>
  </si>
  <si>
    <t>délky odměřeny ze situace v autocadu
přímý, výška 250mm:397=397,000 [A] m
oblouk R=0,5m, výška 250mm:12=12,000 [B] m
oblouk R=2,0m, výška 250mm:11=11,000 [C] m
přímý, snížený, výška:150mm:124=124,000 [D] m
Celkem: A+B+C+D=544,000 [E]</t>
  </si>
  <si>
    <t>919112</t>
  </si>
  <si>
    <t>ŘEZÁNÍ ASFALTOVÉHO KRYTU VOZOVEK TL DO 100MM</t>
  </si>
  <si>
    <t>délky odměřeny ze situace v autocadu
vozovka:48*3+48*3+8*2+21*2+5*2+70+55+55=536,000 [A] m
chodník: 2+2+3+3=10,000 [B] m
Celkem: A+B=546,000 [C]</t>
  </si>
  <si>
    <t>délky odměřeny ze situace v autocadu
spáry v obrusné vrstvě: 48+48+8+21+5+70+55+55=310,000 [A] m</t>
  </si>
  <si>
    <t>93132</t>
  </si>
  <si>
    <t>TĚSNĚNÍ DILATAČ SPAR ASF ZÁLIVKOU MODIFIK</t>
  </si>
  <si>
    <t>odměřeno ze situace v autocadu
399 m * 0,0018 m2 =0,718 [A] m3</t>
  </si>
  <si>
    <t>betonová zídka u SZ chodníku: 61*0,3*0,6=10,980 [A] m3
zpevnění mezi chodníky SO 102.1 a SO 102: 0,1*(30+34)=6,400 [B]  m3
Celkem: A+B=17,380 [C]</t>
  </si>
  <si>
    <t>4=4,000 [A] ks</t>
  </si>
  <si>
    <t>SO 201</t>
  </si>
  <si>
    <t>Most přes ulici Mezibořská</t>
  </si>
  <si>
    <t>014201</t>
  </si>
  <si>
    <t>POPLATKY ZA ZEMNÍK - ZEMINA</t>
  </si>
  <si>
    <t>viz. pol. č. 17110, 17411, 17511: 389,002+2351,930+985,562=3 726,494 [A] m3
Celkem: A=3 726,494 [B]</t>
  </si>
  <si>
    <t>02912</t>
  </si>
  <si>
    <t>OSTATNÍ POŽADAVKY - VYTYČOVACÍ BOD MIKROSÍTĚ
LSV - body mikrosítě HVB s nucenou centrací</t>
  </si>
  <si>
    <t>02913</t>
  </si>
  <si>
    <t>OSTATNÍ POŽADAVKY - ZNAČKA PRO TRIGONOMETRICKÉ SLEDOVÁNÍ
Terčové značky - samolepící plastový geodetický odrazný terč se záměrným křížem min 50/50 mm.</t>
  </si>
  <si>
    <t>OP1: 2=2,000 [A] ks
P2: 2=2,000 [J] ks
P3: 2=2,000 [C] ks
P4: 2=2,000 [F] ks
P5: 2=2,000 [K] ks
P6: 2=2,000 [H] ks
P7: 2=2,000 [I] ks
OP8: 2=2,000 [D] ks
Celkem: A+J+C+F+K+H+I+D=16,000 [L]</t>
  </si>
  <si>
    <t>029412</t>
  </si>
  <si>
    <t>OSTATNÍ POŽADAVKY - VYPRACOVÁNÍ MOSTNÍHO LISTU
mostní list ve formátu pdf a png, vč. zadání do BMS, vč. statického výpočtu zatížitelnosti dle ČSN 73 6222</t>
  </si>
  <si>
    <t>02953</t>
  </si>
  <si>
    <t>OSTATNÍ POŽADAVKY - HLAVNÍ MOSTNÍ PROHLÍDKA
vč. zadání do BMS a zajištění přístupu pro HMP</t>
  </si>
  <si>
    <t>2*20*24=960,000 [A] hod</t>
  </si>
  <si>
    <t>viz. pol. č. 18220: 68,15=68,150 [A] m3</t>
  </si>
  <si>
    <t>viz. pol. č. 17110, 17411, 17511: 389,002+2351,930+985,562=3 726,494 [A] m3</t>
  </si>
  <si>
    <t>17110</t>
  </si>
  <si>
    <t>ULOŽENÍ SYPANINY DO NÁSYPŮ SE ZHUTNĚNÍM</t>
  </si>
  <si>
    <t>OP1: 3,7*15,1=55,870 [A] m3
P2: 2,25*17,8=40,050 [B] m3
P3: 2,375*17,8=42,275 [C] m3
P4: 2,375*17,8=42,275 [F] m3
P5: 2,25*17,8=40,050 [G] m3
P6: 5,224*17,8=92,987 [H] m3
P7: 2,375*17,8=42,275 [I] m3
OP8: 2,2*15,1=33,220 [D] m3
Celkem: A+B+C+F+G+H+I+D=389,002 [J]</t>
  </si>
  <si>
    <t>Opěra O1
9,738*10,5+2,672*14,1+1,62*6,75*2=161,794 [P] m3
Pilíř P2 
(22,58-6,72)*15,8+22,58*1+4,147*2*5,4=317,956 [B] m3
Pilíř P3
(18,94-6,72)*15,8+18,94*(0,5+0,5)=212,016 [L] m3
Pilíř P4
(19,236-6,72)*15,8+19,236*(0,5+0,5)=216,989 [M] m3
Pilíř P5+P6
(70,146-6,72*2-9,2)*15,8+70,146*(0,5+0,5)+4,911*18,67*2=1 004,118 [N] m3
Pilíř P7
(20,265-6,72)*15,8+22,265*(0,5+0,5)+5,666*2*5,4=297,469 [O] m3
Opěra O8+opěrné zdi
3,354*14,5+1,94*9,06*2+5,505*10,5=141,588 [R]
Celkem: P+B+L+M+N+O+R=2 351,930 [S]</t>
  </si>
  <si>
    <t>17511</t>
  </si>
  <si>
    <t>OBSYP POTRUBÍ A OBJEKTŮ SE ZHUTNĚNÍM</t>
  </si>
  <si>
    <t>OP 1: 
Zásyp za opěrou (29,181)*10,5=306,401 [F] m3
Svahové kužely: 1/3*3,14*11,400*11,400*7,5/4*2=510,093 [A] m3
OP 8:
Zásyp za opěrou (12,99)*10,5=136,395 [G] m3
Svahové kužely: 5,849*3+5,849/2*5,172=32,673 [I] m3
Celkem: F+A+G+I=985,562 [J]</t>
  </si>
  <si>
    <t>obsyp těsnící fólie, 2 x tl. 150 mm: 2,319*10,5+1,309*10,5=38,094 [A] m3
Ochranný zásyp s drenážní funkcí:
OP1: 4,852*10,5=50,946 [B]
OP8: 4,902*10,5=51,471 [C]
Celkem: A+B+C=140,511 [D]</t>
  </si>
  <si>
    <t>18220</t>
  </si>
  <si>
    <t>ROZPROSTŘENÍ ORNICE VE SVAHU</t>
  </si>
  <si>
    <t>tl. 150 mm, úprava svahových kuželů:
OP 1: S1= (3,14*9,5*(9,5+10,4))/4=148,404 [A] m2
S2= 17,69+(3,14*3,705*(3,705+3,92))/4=39,867 [B] m2
OP 8: S3=(3,14*8,85*(8,85+10,08))/4=131,511 [C] m2
S4= 3,708+(3,14*4,5*(4,5+4,76))=134,552 [D] m2
Celkem: (A+B+C+D) m2 *0,15=68,150 [E] m3</t>
  </si>
  <si>
    <t>21331</t>
  </si>
  <si>
    <t>DRENÁŽNÍ VRSTVY Z BETONU MEZEROVITÉHO (DRENÁŽNÍHO)</t>
  </si>
  <si>
    <t>obetonování drenáže za opěrami a křídly:
OP 1: 0,1*(3,1+3,1+10,2)=1,640 [A] m3
OP 8: 0,1*(5,6+5,6+10,2)=2,140 [B] m3
Celkem: A+B=3,780 [C] m3
výměra stanovena z výkresu č.D.8 a D.11</t>
  </si>
  <si>
    <t>21341</t>
  </si>
  <si>
    <t>DRENÁŽNÍ VRSTVY Z PLASTBETONU (PLASTMALTY)</t>
  </si>
  <si>
    <t>drenážní proužek pod odvodňovacím žlábkem a před mostním závěrem:
0,04*0,24*22+0,666*0,04+0,316*0,04*2+0,54*0,04*3+0,502*0,04*6+0,46*0,04*3+0,39*0,04*6+0,16*0,04 =0,604 [A] m3</t>
  </si>
  <si>
    <t>272325</t>
  </si>
  <si>
    <t>ZÁKLADY ZE ŽELEZOBETONU DO C30/37</t>
  </si>
  <si>
    <t xml:space="preserve">základy opěr a křídel:
OP 1: 59,926*1=59,926 [A] m3
P2-P5, P7:5,84*15,8*5=461,360 [D] m3
P6: 5,84*15,8-1,459*1,5=90,084 [F]
OP 8: 68,17*1=68,170 [B] m3
Celkem: A+D+F+B=679,540 [G] m3
Stanoveno z výkresu 201_08_09_10_11 </t>
  </si>
  <si>
    <t>272365</t>
  </si>
  <si>
    <t>VÝZTUŽ ZÁKLADŮ Z OCELI 10505, B500B</t>
  </si>
  <si>
    <t>základy opěr a křídel:
OP 1: 11,135=11,135 [A] t
P2-P5, P7:56,694=56,694 [D] t
P6: 11,307=11,307 [F] t
OP 8: 12,559=12,559 [B] t
Celkem: A+D+F+B=91,695 [G]
Stanoveno z výkresu 201_13_14_15_16</t>
  </si>
  <si>
    <t>za rubem opěry:
OP 1: 10,2*4,211=42,952 [A] m2
OP 8: 10,2*3,338=34,048 [B] m2
Celkem: A+B=77,000 [C] m2</t>
  </si>
  <si>
    <t>31717</t>
  </si>
  <si>
    <t>KOVOVÉ KONSTRUKCE PRO KOTVENÍ ŘÍMSY</t>
  </si>
  <si>
    <t>104 ks * 6 kg/ks=624,000 [A] kg</t>
  </si>
  <si>
    <t>317325</t>
  </si>
  <si>
    <t>ŘÍMSY ZE ŽELEZOBETONU DO C30/37
třída betonu C35/45</t>
  </si>
  <si>
    <t>Levá římsa - monolitická část římsy
0,504*115,860=58,393 [A] m3
Pravá římsa - monolitická část římsy
0,504*118,371=59,659 [B] m3
Celkem: A+B=118,052 [C] m3
Odečteno z výkresu PDPS_201_25_Tvar a výztuž říms</t>
  </si>
  <si>
    <t>Levá římsa - lícní prefabrikát
 0,137*115,860=15,873 [A] m3
Pravá římsa - lícní prefabrikát
0,137*118,371=16,217 [B] m3
Celkem: A+B=32,090 [C] m3
Odečteno z výkresu PDPS_201_25_Tvar a výztuž říms</t>
  </si>
  <si>
    <t>317365</t>
  </si>
  <si>
    <t>VÝZTUŽ ŘÍMS Z OCELI 10505, B500B</t>
  </si>
  <si>
    <t>Výztuž monolitické části
21,887=21,887 [A] t
Odečteno z výkresu PDPS_201_25_Tvar a výztuž říms</t>
  </si>
  <si>
    <t>333325</t>
  </si>
  <si>
    <t>MOSTNÍ OPĚRY A KŘÍDLA ZE ŽELEZOVÉHO BETONU DO C30/37</t>
  </si>
  <si>
    <t>OP 1: 
dřík + závěrná zídka: (15,334+15,113)/2*12,1=184,204 [D]
křídla: 30,030*0,8+30,140*0,8=48,136 [E] m3
bločky: 1,0*1,0*0,150*2=0,300 [F]
Odečteno z výkresu PDPS_201_08_Tvar opěry O1
OP 8: 
dřík + závěrná zídka: (12,909+12,652)/2*12,1=154,644 [G]
křídla: 31,672*0,8+31,313*0,8=50,388 [H] m3
bločky: 1,0*1,0*0,150*2=0,300 [I]
Celkem: D+E+F+G+H+I=437,972 [J]
Odečteno z výkresu PDPS_201_11_Tvar opěry O8</t>
  </si>
  <si>
    <t xml:space="preserve">MOSTNÍ OPĚRY A KŘÍDLA ZE ŽELEZOVÉHO BETONU DO C30/37
pro ložiskové bločky na opěrách je třída betonu C35/45. Definitivní rozměry ložiskových bločků budou upřesněny v RDS po zpracování VTD ložisek. </t>
  </si>
  <si>
    <t>Ložiskové bločky
Opěra O1: 0,2*1*1*2=0,400 [A]
Opěra O8: 0,2*1*1*2=0,400 [B]
Celkem: A+B=0,800 [C]</t>
  </si>
  <si>
    <t>333365</t>
  </si>
  <si>
    <t>VÝZTUŽ MOSTNÍCH OPĚR A KŘÍDEL Z OCELI 10505, B500B</t>
  </si>
  <si>
    <t>OP1: 16,505=16,505 [B] t
Odečteno z výkresu PDPS_201_17_Výztuž opěry O1
OP8: 16,139=16,139 [A] t
Odečteno z výkresu PDPS_201_18_Výztuž opěry O8
Celkem: B+A=32,644 [C]</t>
  </si>
  <si>
    <t>334326</t>
  </si>
  <si>
    <t xml:space="preserve">MOSTNÍ PILÍŘE A STATIVA ZE ŽELEZOVÉHO BETONU DO C40/50
Pevnostní třída betonu pilířů a ložiskových bločků na pilířích je C50/60. Definitivní rozměry ložiskových bločků budou upřesněny v RDS po zpracování VTD ložisek. </t>
  </si>
  <si>
    <t>P2: 1,21*(6,101+6,379)=15,101 [A] m3
P3: 1,21*(6,271+6,549)=15,512 [B] m3
P4: 1,21*(6,775+7,071)=16,754 [D] m3
P5: 1,21*(6,740+7,036)=16,669 [E] m3
P6: 1,21*(6,575+6,853)=16,248 [F] m3
P7: 1,21*(5,449+5,727)=13,523 [G] m3
Ložiskové bločky na pilířích
P2: 0,8*0,8*0,135*2=0,173 [N] m3
P3: 0,8*0,8*0,135*2=0,173 [I] m3
P4: 0,8*0,8*0,135*2=0,173 [J] m3
P5: 0,8*0,8*0,135*2=0,173 [K] m3
P6: 0,8*0,8*0,135*2=0,173 [L] m3
P7: 0,8*0,8*0,135*2=0,173 [M] m3
Celkem: A+B+D+E+F+G+N+I+J+K+L+M=94,845 [O]
Odečteno z výkresu PDPS_201_09_10_Tvar_pilířů</t>
  </si>
  <si>
    <t>334365</t>
  </si>
  <si>
    <t>VÝZTUŽ MOSTNÍCH PILÍŘŮ A STATIV Z OCELI 10505, B500B</t>
  </si>
  <si>
    <t>P2: (2,155+2,246)=4,401 [A] t
P3: (2,207+2,299)=4,506 [B] t
P4: (2,386+2,480)=4,866 [D] t
P5: (2,377+2,472)=4,849 [E] t
P6: (2,262+2,411)=4,673 [F] t
P7: (1,950+2,042)=3,992 [G] t
Celkem: A+B+D+E+F+G=27,287 [H] t
Odečteno z výkresu PDPS_201_16_Výztuž dříku pilířů</t>
  </si>
  <si>
    <t>420324</t>
  </si>
  <si>
    <t>PŘECHODOVÉ DESKY MOSTNÍCH OPĚR ZE ŽELEZOBETONU C25/30</t>
  </si>
  <si>
    <t>OP 1: 1,505*10,200=15,351 [A] m3
OP 8: 1,505*10,200=15,351 [B] m3
Celkem: A+B=30,702 [C]
Odečteno z výkresu PDPS_201_19_Výztuž opěry O1</t>
  </si>
  <si>
    <t>420365</t>
  </si>
  <si>
    <t>VÝZTUŽ PŘECHODOVÝCH DESEK MOSTNÍCH OPĚR Z OCELI 10505, B500B</t>
  </si>
  <si>
    <t>OP1: 1,449=1,449 [B] t
OP8: 1,449=1,449 [A] t
Celkem: B+A=2,898 [C] t
Odečteno z výkresu PDPS_201_19_Výztuž opěry O1</t>
  </si>
  <si>
    <t>421336</t>
  </si>
  <si>
    <t>MOSTNÍ NOSNÉ DESKOVÉ KONSTRUKCE Z PŘEDPJATÉHO BETONU C40/50</t>
  </si>
  <si>
    <t>NK: 102,000*8,37=853,740 [A] m3
Odečteno z výkresu PDPS_201_20_Tvar_nosné_konstrukce</t>
  </si>
  <si>
    <t>422365</t>
  </si>
  <si>
    <t>VÝZTUŽ MOSTNÍ TRÁMOVÉ KONSTRUKCE Z OCELI 10505, B500B</t>
  </si>
  <si>
    <t>238,520=238,520 [A] t
Odečteno z výkresu PDPS_201_21_Výztuž_nosné konstrukce</t>
  </si>
  <si>
    <t>422373</t>
  </si>
  <si>
    <t>VÝZTUŽ MOST NOSNÉ TRÁM KONSTR PŘEDP Z LAN PRO VNITŘ PŘEDPJ</t>
  </si>
  <si>
    <t>24,510=24,510 [A] t
Odečteno z výkresu PDPS_201_22_Schéma předpínací výztuže</t>
  </si>
  <si>
    <t>42853</t>
  </si>
  <si>
    <t>MOSTNÍ LOŽISKA HRNCOVÁ PRO ZATÍŽ DO 5,0MN</t>
  </si>
  <si>
    <t>OP 1:
všesměrně posuvné: 1  =1,000 [A] ks
podélně posuvné: 1 =1,000 [B] ks
Celkem: A+B=2,000 [C] ks
Odečteno z výkresu PDPS_201_23_Ložiska</t>
  </si>
  <si>
    <t>OP 8:
všesměrně posuvné: 1=1,000 [A] ks
podélně posuvné: 1=1,000 [B] ks
Celkem: A+B=2,000 [C] ks
Odečteno z výkresu PDPS_201_23_Ložiska</t>
  </si>
  <si>
    <t>428731</t>
  </si>
  <si>
    <t>KALOTOVÉ LOŽISKO PRO ZATÍŽ. DO 5MN, VŠESMĚRNÉ</t>
  </si>
  <si>
    <t>Odečteno z výkresu PDPS_201_23_Ložiska</t>
  </si>
  <si>
    <t>428732</t>
  </si>
  <si>
    <t>KALOTOVÉ LOŽISKO PRO ZATÍŽ. DO 5MN, JEDNOSMĚRNÉ</t>
  </si>
  <si>
    <t>428733</t>
  </si>
  <si>
    <t>KALOTOVÉ LOŽISKO PRO ZATÍŽ. DO 5MN, PEVNÉ</t>
  </si>
  <si>
    <t>451314</t>
  </si>
  <si>
    <t>PODKLADNÍ A VÝPLŇOVÉ VRSTVY Z PROSTÉHO BETONU C25/30</t>
  </si>
  <si>
    <t>pod přechodovou deskou OP 1, tl. 100 mm: 0,490*10,2=4,998 [A] m3
pod přechodovou deskou OP 8, tl. 100 mm: 0,490*10,2=4,998 [B] m3
betonový sokl OP 1: 0,454*10,2=4,631 [F] m3
betonový sokl OP 8: 0,454*10,2=4,631 [G] m3
Celkem: A+B+F+G=19,258 [H] m3
výměry stanoveny z výkresu č. D.8 a D.11</t>
  </si>
  <si>
    <t xml:space="preserve">Podkladní beton:
O1:70,141*0,2=14,028 [A]
P2: 71,28*0,2=14,256 [B]
P3: 71,28*0,2=14,256 [C]
P4: 71,28*0,2=14,256 [D]
P5: 71,28*0,2=14,256 [E]
P6: 69,661*0,2=13,932 [F]
P7: 71,28*0,2=14,256 [G]
O8: 82,158*0,2=16,432 [H]
Celkem: A+B+C+D+E+F+G+H=115,672 [I]
</t>
  </si>
  <si>
    <t>45852</t>
  </si>
  <si>
    <t>VÝPLŇ ZA OPĚRAMI A ZDMI Z KAMENIVA DRCENÉHO</t>
  </si>
  <si>
    <t>přechodový klín za opěrami:
OP 1: 10,800*2,319=25,045 [D] m3
OP 8: 10,800*1,309=14,137 [B] m3
Celkem: D+B=39,182 [E]</t>
  </si>
  <si>
    <t>dle pol. č. 575F53: 105,840*7,5*2=1 587,600 [A] m2</t>
  </si>
  <si>
    <t>574D46</t>
  </si>
  <si>
    <t>ASFALTOVÝ BETON PRO LOŽNÍ VRSTVY MODIFIK ACL 16+, 16S TL. 50MM</t>
  </si>
  <si>
    <t>105,840*7,500=793,800 [A] m2</t>
  </si>
  <si>
    <t>ASFALTOVÝ KOBEREC MASTIXOVÝ MODIFIK SMA 11+, 11S TL. 40MM
Je požadována obrusná vrstva s tichým povrchem</t>
  </si>
  <si>
    <t>575F53</t>
  </si>
  <si>
    <t>LITÝ ASFALT MA IV (OCHRANA MOSTNÍ IZOLACE) 11 TL. 40MM MODIFIK</t>
  </si>
  <si>
    <t>576411</t>
  </si>
  <si>
    <t>POSYP KAMENIVEM OBALOVANÝM 2KG/M2</t>
  </si>
  <si>
    <t>dle pol. č. 574J54: 105,840*7,5=793,800 [A] m2</t>
  </si>
  <si>
    <t>576412</t>
  </si>
  <si>
    <t>POSYP KAMENIVEM OBALOVANÝM 3KG/M2</t>
  </si>
  <si>
    <t>dle pol. č. 575F53: 105,840*7,5=793,800 [A] m2</t>
  </si>
  <si>
    <t>Přidružená stavební výroba</t>
  </si>
  <si>
    <t>711442</t>
  </si>
  <si>
    <t>IZOLACE MOSTOVEK CELOPLOŠNÁ ASFALTOVÝMI PÁSY S PEČETÍCÍ VRSTVOU</t>
  </si>
  <si>
    <t>NK+1 m přetažení na přechodové desky: 105,840*11,8=1 248,912 [A] m2
výměra stanovena z autocadu - přehledných výkresů</t>
  </si>
  <si>
    <t>711502</t>
  </si>
  <si>
    <t>OCHRANA IZOLACE NA POVRCHU ASFALTOVÝMI PÁSY</t>
  </si>
  <si>
    <t>Levá římsa: (2,15+0,150)*101,318=233,031 [B] m2
Pravá římsa: (2,15+0,150)*103,846=238,846 [A] m2
Celkem: B+A=471,877 [C]
výměra stanovena z přehledných výkresů</t>
  </si>
  <si>
    <t>711509</t>
  </si>
  <si>
    <t>OCHRANA IZOLACE NA POVRCHU TEXTILIÍ</t>
  </si>
  <si>
    <t>ochrana izolace spodní stavby:
dvojitá geotextilie:
OP 1: 2*(6,5*10,2+28,93*2)=248,320 [A] m2
OP 8: 2*(6,450*10,2+28,205*2)=244,400 [B] m2
Celkem: A+B=492,720 [C]</t>
  </si>
  <si>
    <t>78382</t>
  </si>
  <si>
    <t xml:space="preserve">NÁTĚRY BETON KONSTR TYP S2 (OS-B)
V této položce je uveden ochranný nátěr nosné konstrukce u MZ a ochranný nátěr pro spodní stavbu. </t>
  </si>
  <si>
    <t>boční plocha desky + pohled na desku: 1,7*103,845+1,7*100,754=347,818 [A] m2
výměra určena z půdorysu a příčného řezu
O1: 38,862+49,954+39,509=128,325 [J]
P2L: 1,1*4*6,101=26,844 [K]
P2P: 1,1*4*6,379=28,068 [O]
P3L: 1,1*4*6,271=27,592 [L]
P3P: 1,1*4*6,549=28,816 [P]
P4L: 1,1*4*6,440=28,336 [M]
P4P: 1,1*4*6,718=29,559 [Q]
P5L: 1,1*4*6,405=28,182 [E]
P5P: 1,1*4*6,683=29,405 [R]
P6L: 1,1*4*6,575=28,930 [F]
P6P: 1,1*4*6,853=30,153 [S]
P7L: 1,1*4*5,449=23,976 [G]
P7P: 1,1*4*5,727=25,199 [T]
O8: 23,149+57,936+24,6=105,685 [H]
Celkem: A+J+K+O+L+P+M+Q+E+R+F+S+G+T+H=916,888 [U]</t>
  </si>
  <si>
    <t>78383</t>
  </si>
  <si>
    <t>NÁTĚRY BETON KONSTR TYP S4 (OS-C)
V této položce je uveden ochranný nátěr na obrubník římsy</t>
  </si>
  <si>
    <t>ochranný nátěr obrubníku římsy:
NK: 0,3*101,318+0,3*103,282=61,380 [A] m2
OP 1: 0,3*8,072+0,3*7,931=4,801 [B] m2
OP 8: 0,3*6,5+0,3*4,46=3,288 [C] m2
Celkem: A+B+C=69,469 [D] m2
stanoveno z půdorysu
Celkem: A+B+C+D=138,938 [E]</t>
  </si>
  <si>
    <t>7838H</t>
  </si>
  <si>
    <t>NÁTĚRY BETON KONSTR ANTIGRAFITI
Antigrafiti nátěrem bude opatřena spodní stavba do výšky 3,0 m nad upraveným terénem</t>
  </si>
  <si>
    <t xml:space="preserve">
O1: 19,782+26,930+19,730=66,442 [A]
P2L: 1,1*4*3,0=13,200 [K]
P2P: 1,1*4*3,0=13,200 [O]
P3L: 1,1*4*3,0=13,200 [L]
P3P: 1,1*4*3,0=13,200 [P]
P4L: 1,1*4*3,0=13,200 [M]
P4P: 1,1*4*3,0=13,200 [Q]
P5L: 1,1*4*3,0=13,200 [E]
P5P: 1,1*4*3,0=13,200 [R]
P6L: 1,1*4*3,0=13,200 [F]
P6P: 1,1*4*3,0=13,200 [S]
P7L: 1,1*4*3,0=13,200 [G]
P7P: 1,1*4*3,0=13,200 [T]
O8: 23,149+36,3+24,6=84,049 [H]
Celkem: A+K+O+L+P+M+Q+E+R+F+S+G+T+H=308,891 [U]</t>
  </si>
  <si>
    <t>87444</t>
  </si>
  <si>
    <t>POTRUBÍ Z TRUB PLASTOVÝCH ODPADNÍCH DN DO 250MM</t>
  </si>
  <si>
    <t>87533</t>
  </si>
  <si>
    <t>POTRUBÍ DREN Z TRUB PLAST DN DO 150MM</t>
  </si>
  <si>
    <t>drenáž za opěrami a křídly:
OP 1: 8,2+8,2+10,2=26,600 [A] m
OP 8: 5,750+5,750+10,2=21,700 [B] m
Celkem: A+B=48,300 [C] m
stanoveno z přehledných výkresů</t>
  </si>
  <si>
    <t>87626</t>
  </si>
  <si>
    <t>CHRÁNIČKY Z TRUB PLAST DN DO 80MM</t>
  </si>
  <si>
    <t>Opěra O1: 8,072+7,932=16,004 [B]
Nosná konstrukce: 101,317+103,283=204,600 [A]
Opěra O8: 6,465+6,5=12,965 [C]
Celkem: B+A+C=233,569 [D]</t>
  </si>
  <si>
    <t>9112B1</t>
  </si>
  <si>
    <t>ZÁBRADLÍ MOSTNÍ SE SVISLOU VÝPLNÍ - DODÁVKA A MONTÁŽ</t>
  </si>
  <si>
    <t>Opěra O1: 8,008+7,993=16,001 [B]
Nosná konstrukce: 100,755+103,846=204,601 [A]
Opěra O8: 6,465+6,5=12,965 [C]
Celkem: B+A+C=233,567 [D]
odečteno z půdorysu</t>
  </si>
  <si>
    <t>914121</t>
  </si>
  <si>
    <t>DOPRAVNÍ ZNAČKY ZÁKLADNÍ VELIKOSTI OCELOVÉ FÓLIE TŘ 1 - DODÁVKA A MONTÁŽ</t>
  </si>
  <si>
    <t>IS15a: 2=2,000 [A] ks</t>
  </si>
  <si>
    <t>z pol. č. 914121: 2=2,000 [A] ks
z pol. č. 914A21: 2=2,000 [B] ks
Celkem: A+B=4,000 [C] ks</t>
  </si>
  <si>
    <t>914A21</t>
  </si>
  <si>
    <t>EV ČÍSLO MOSTU OCEL S FÓLIÍ TŘ.1 DODÁVKA A MONTÁŽ</t>
  </si>
  <si>
    <t>2=2,000 [A] ks</t>
  </si>
  <si>
    <t>pravá římsa: (0,0007+0,0009+0,0009)*(8,071+101,318+6,5)=0,290 [A] m3
římsa levá: (0,0005+0,0009+0,0009)*(7,931+103,282+6,46)=0,271 [B] m3 
Celkem: A+B=0,561 [C] m3</t>
  </si>
  <si>
    <t>93135</t>
  </si>
  <si>
    <t>TĚSNĚNÍ DILATAČ SPAR PRYŽ PÁSKOU NEBO KRUH PROFILEM</t>
  </si>
  <si>
    <t>Podél říms:
Opěra O1: 8,072+7,932=16,004 [B]
Nosná konstrukce: 101,317+103,283=204,600 [A]
Opěra O8: 6,465+6,5=12,965 [C]
Celkem: B+A+C=233,569 [D]</t>
  </si>
  <si>
    <t>93152</t>
  </si>
  <si>
    <t>MOSTNÍ ZÁVĚRY POVRCHOVÉ POSUN DO 100MM
Budou použity bezhlučné mostní závěry s tichou úpravou</t>
  </si>
  <si>
    <t>O1: 12,1=12,100 [A] m
O8: 12,1=12,100 [B] m
Celkem: A+B=24,200 [C]</t>
  </si>
  <si>
    <t>93312</t>
  </si>
  <si>
    <t>ZATĚŽOVACÍ ZKOUŠKA MOSTU STATICKÁ 1. POLE DO 500M2</t>
  </si>
  <si>
    <t>pole 2: 1=1,000 [A] ks</t>
  </si>
  <si>
    <t>935113</t>
  </si>
  <si>
    <t>ŠTĚRBINOVÉ ŽLABY Z BETONOVÝCH DÍLCŮ ŠÍŘ DO 400MM VÝŠ DO 500MM S OBRUBOU 120MM</t>
  </si>
  <si>
    <t>Levá římsa: 115,981=115,981 [A] m
Pravá římsa: 13,55=13,550 [B] m
Celkem: A+B=129,531 [C]</t>
  </si>
  <si>
    <t>936501</t>
  </si>
  <si>
    <t>DROBNÉ DOPLŇK KONSTR KOVOVÉ NEREZ
Kapotáž ložisek na pilířích P2-P7</t>
  </si>
  <si>
    <t>Kapotáž ložisek na pilířích P2-P7
(0,40*0,005*1,1*3)*12*7850=621,720 [A] kg</t>
  </si>
  <si>
    <t>936541</t>
  </si>
  <si>
    <t>MOSTNÍ ODVODŇOVACÍ TRUBKA (POVRCHŮ IZOLACE) Z NEREZ OCELI</t>
  </si>
  <si>
    <t>levá římsa: 21=21,000 [A] ks</t>
  </si>
  <si>
    <t>93656</t>
  </si>
  <si>
    <t>NIVELAČNÍ ZNAČKA NA KONSTRUKCI</t>
  </si>
  <si>
    <t>římsy: 2*6=12,000 [A] ks
opěry: 2*2=4,000 [B] ks
pilíře: 2*7=14,000 [C] ks
Celkem: A+B+C=30,000 [D] ks</t>
  </si>
  <si>
    <t>SO 202</t>
  </si>
  <si>
    <t>ŽB rám pod mostem v ulici Nerudova</t>
  </si>
  <si>
    <t>viz. pol. č. 17411, 17511, 17581: 219,563+410,115+187,08=816,758 [A] m3
Celkem: A=816,758 [B]</t>
  </si>
  <si>
    <t>OSTATNÍ POŽADAVKY - VYTYČOVACÍ BOD MIKROSÍTĚ</t>
  </si>
  <si>
    <t>viz. pol. č. 18220: 1,450=1,450 [A] m3</t>
  </si>
  <si>
    <t>viz. pol. č. 17110, 17411, 17511: 406,026+625,590+3,851=1 035,467 [A] m3</t>
  </si>
  <si>
    <t>Levá strana: 4,735*42,875=203,013 [A]
Pravá strana: 4,735*42,875=203,013 [B]
 Celkem: A+B=406,026 [C]m3</t>
  </si>
  <si>
    <t>17150</t>
  </si>
  <si>
    <t>ULOŽENÍ SYPANINY DO NÁSYPŮ ZE ZEMIN NEPROPUST</t>
  </si>
  <si>
    <t>1*42,900+8,370=51,270 [A]
Celkem: A=51,270 [B]</t>
  </si>
  <si>
    <t>Zásyp pomocí zemin vhodných do zásypu:
Levá strana:(2,565)*42,875=109,974 [A]
Pravá strana:(2,556)*42,875=109,589 [B]
Celkem: A+B=219,563 [C]</t>
  </si>
  <si>
    <t>násyp svahových kuželů:
Vtok: 1,2*1,5/2*2=1,800 [A] m3
Výtok:1,367*1,5/2*2=2,051 [B] m3
Zásyp (levá strana): 4,735*42,900=203,132 [D]
Zásyp (Pravá strana): 4,735*42,900=203,132 [E]
Celkem: A+B+D+E=410,115 [F]</t>
  </si>
  <si>
    <t>obsyp těsnící fólie, 2 x tl. 150 mm: (0,419+0,477+0,419+0,477)*42,900=76,877 [A] m3
Ochranný zásyp: 2,569*42,900=110,210 [B]
Celkem: A+B=187,087 [C]</t>
  </si>
  <si>
    <t>tl. 150 mm, úprava svahových kuželů:
Vtok: (3,83+3,767)*0,150=1,140 [A]
Výtok: 2,067*0,150=0,310 [B]
Celkem: A+B=1,450 [C]</t>
  </si>
  <si>
    <t>obetonování drenáže za opěrami a křídly:
levá strana: 0,1*(42,875)=4,288 [A] m3
Pravá strana: 0,1*(42,875)=4,288 [B] m3
Celkem: A+B=8,576 [C] m3</t>
  </si>
  <si>
    <t>Základy pod křídly - VTOK: 6,40*0,5 + 7,130*0,5=6,765 [A] m3
Základy pod křídly - VÝTOK: 4,800*0,5+19,630*0,5=12,215 [B] m3
Celkem: A+B=18,980 [C] m3</t>
  </si>
  <si>
    <t>Vyztužení základů je uvažováno hodnotou 120 kg/m3
Základy pod křídly - VTOK: (6,40*0,5 + 7,130*0,5)*0,12=0,812 [A] t
Základy pod křídly - VÝTOK: (4,800*0,5+19,630*0,5)*0,12=1,466 [B] t
Celkem: A+B=2,278 [C] t</t>
  </si>
  <si>
    <t xml:space="preserve">3,0*42,900*2=257,400 [A]
Celkem: A=257,400 [B] </t>
  </si>
  <si>
    <t>ŘÍMSY ZE ŽELEZOBETONU DO C30/37</t>
  </si>
  <si>
    <t>Římsa na čele - vtok: 4,450*0,580=2,581 [A] m3
Římsa na čele - výtok: 0,844*9,5=8,018 [B] m3
Římsa na křídlech - vtok: 0,868*0,406+0,845*0,520=0,792 [C] m3
Římsa na křídlech - výtok: 1,258*0,790+1,106*0,640=1,702 [D] m3
Celkem: A+B+C+D=13,093 [E] m3</t>
  </si>
  <si>
    <t>Výztuž říms uvažována hodnotou 130 kg/m3
Římsa na čele - vtok: 4,450*0,580*0,13=0,336 [A] t
Římsa na čele - výtok: 0,844*9,5*0,13=1,042 [B] t
Římsa na křídlech - vtok: 0,868*0,406+0,845*0,520*0,13=0,410 [C] t
Římsa na křídlech - výtok: 1,258*0,790+1,106*0,640*0,13=1,086 [D] t
Celkem: A+B+C+D=2,874 [E]</t>
  </si>
  <si>
    <t>ŽB křídla na vtoku: (0,868+0,845)*2,3=3,940 [A]
ŽB křídla na výtoku: (1,258+1,106)*2,3=5,437 [B]
Celkem: A+B=9,377 [C]</t>
  </si>
  <si>
    <t>Výztuž křídel uvažována hodnotou 140 kg/m3
ŽB křídla na vtoku: (0,868+0,845)*2,3*0,14=0,552 [A] t
ŽB křídla na výtoku: (1,258+1,106)*2,3*0,14=0,761 [B] t
Celkem: A+B=1,313 [C] t</t>
  </si>
  <si>
    <t>421127</t>
  </si>
  <si>
    <t xml:space="preserve">MOSTNÍ NOSNÉ DESKOVÉ KONSTR Z DÍLCŮ ŽELBET DO C50/60
- kompletní nosné konstrukce z pref. dílců (beton min. C45/55
XF2+XD1), včetně betonářské výztuže, dodávky, montáže, provizorního podepření a prostupů
beton: 3,5 *  34,025 = 119,1 m3
</t>
  </si>
  <si>
    <t>1=1,000 [A]
Výměra je vyjádřena jako komplet</t>
  </si>
  <si>
    <t>451312</t>
  </si>
  <si>
    <t>PODKLADNÍ A VÝPLŇOVÉ VRSTVY Z PROSTÉHO BETONU C12/15</t>
  </si>
  <si>
    <t xml:space="preserve">Pod drenáž: (0,24*2)*42,900=20,592 [B]
</t>
  </si>
  <si>
    <t>451313</t>
  </si>
  <si>
    <t>PODKLADNÍ A VÝPLŇOVÉ VRSTVY Z PROSTÉHO BETONU C16/20</t>
  </si>
  <si>
    <t>Podkladní beton pod NK a křídly
200,900 m2 * 0,2 m =40,180 [A] m3
Celkem: A=40,180 [B]</t>
  </si>
  <si>
    <t>Podkladní beton na dno koryta:
0,355*42,900=15,230 [A]
Celkem: A=15,230 [B]</t>
  </si>
  <si>
    <t>45131A</t>
  </si>
  <si>
    <t>PODKLADNÍ A VÝPLŇOVÉ VRSTVY Z PROSTÉHO BETONU C20/25</t>
  </si>
  <si>
    <t>Podkladní beton pod dlažbu z lomového kamene
nátoková strana: (1,969 m2+1,620 m2)*0,1=0,359 [A] m
výtoková strana: (2,180 m2+3,443 m2)*0,1=0,562 [B] m
Celkem: A+B=0,921 [C]</t>
  </si>
  <si>
    <t>45157</t>
  </si>
  <si>
    <t>PODKLADNÍ A VÝPLŇOVÉ VRSTVY Z KAMENIVA TĚŽENÉHO</t>
  </si>
  <si>
    <t>pod betonovou desku: 5,85*42,900=250,965 [A]
pod dlažbu z lom.kamene: 1,006*45,2+(1,781+1,167+1,755+3,121)=53,295 [C]
obsyp těsnící fólie z pol.č.28999: (0,477+0,419+0,419+0,477)*42,900=76,877 [B]
Celkem: A+C+B=381,137 [D]</t>
  </si>
  <si>
    <t xml:space="preserve">Ochranný zásyp ŽB rámu
(0,585+1,399+0,585)*42,875=110,146 [A] m3
</t>
  </si>
  <si>
    <t>465512</t>
  </si>
  <si>
    <t>DLAŽBY Z LOMOVÉHO KAMENE NA MC</t>
  </si>
  <si>
    <t>Úprava vodního koryta:
0,676*44,900=30,352 [A]
Dlažba z lomového kamene:
(1,781+1,167+1,755+3,121)*0,20=1,565 [C]
Celkem: A+C=31,917 [D]</t>
  </si>
  <si>
    <t>467315</t>
  </si>
  <si>
    <t>STUPNĚ A PRAHY VODNÍCH KORYT Z PROSTÉHO BETONU C30/37</t>
  </si>
  <si>
    <t>Batonový práh na konci dlažby v korytě (Vtok + výtok)
6,566*0,5*2=6,566 [A] m3</t>
  </si>
  <si>
    <t>711112</t>
  </si>
  <si>
    <t>IZOLACE BĚŽNÝCH KONSTRUKCÍ PROTI ZEMNÍ VLHKOSTI ASFALTOVÝMI PÁSY</t>
  </si>
  <si>
    <t>nátoková strana - křídla: (4,0+3,0)*2,3=16,100 [C] m2
výtoková strana - křídla: (5,0+4,0)*2,3=20,700 [B] m2
Celkem: C+B=36,800 [D]</t>
  </si>
  <si>
    <t xml:space="preserve">celoplošná: 6,451*42,900=276,748 [C]
příčních styků: 18*8,6=154,800 [A]
podélních styků: 42,900*2=85,800 [B]
Celkem: C+A+B=517,348 [D]
</t>
  </si>
  <si>
    <t>Pod římsou:
nátoková strana: (0,5+0,150)*4,1=2,665 [C] m2
výtoková strana: (0,5+0,150)*5=3,250 [B] m2
Celkem: C+B=5,915 [D]</t>
  </si>
  <si>
    <t>NK: 4,0 m * 35,5 m =142,000 [A] m2
nátoková strana - křídla: (4,0+3,0)*2,3=16,100 [C] m2
výtoková strana - křídla: (5,0+4,0)*2,3=20,700 [B] m2
Celkem: A+C+B=178,800 [D]</t>
  </si>
  <si>
    <t>NÁTĚRY BETON KONSTR TYP S2 (OS-B)</t>
  </si>
  <si>
    <t>Ochranné nátěry na římsách:
nátoková strana na křídlech: (3,9+2,9) m *0,150 m =1,020 [A] m
výtoková strana na křídlech: (4,8+3,9) m *0,150 m =1,305 [B] m
nátoková strana na čele: 4,5 m *0,150 m =0,675 [D] m
výtoková strana na čele: 9,5 m *0,150 m =1,425 [E] m
Celkem: A+B+D+E=4,425 [F]</t>
  </si>
  <si>
    <t>rubová drenáž: 43,900*2+5,2*4 =108,600 [A] m</t>
  </si>
  <si>
    <t>nátoková strana: 4,5=4,500 [A] m
výtoková strana: 9,5=9,500 [B] m
Celkem: A+B=14,000 [C]</t>
  </si>
  <si>
    <t>935832</t>
  </si>
  <si>
    <t>ŽLABY A RIGOLY DLÁŽDĚNÉ Z LOMOVÉHO KAMENE TL DO 250MMM DO BETONU TL 100MM</t>
  </si>
  <si>
    <t>nátoková strana: 1,790 m2+1,470 m2=3,260 [A] m
výtoková strana: 1,980 m2+3,130 m2=5,110 [B] m
Celkem: A+B=8,370 [C]</t>
  </si>
  <si>
    <t>římsy: 2*2=4,000 [A] ks</t>
  </si>
  <si>
    <t>SO 203</t>
  </si>
  <si>
    <t>Úhlová zeď za opěrou O8</t>
  </si>
  <si>
    <t>POPLATKY ZA ZEMNÍK</t>
  </si>
  <si>
    <t>viz. pol. č. 17411, 17511: 1068,823+1335,239=2 404,062 [A] m3</t>
  </si>
  <si>
    <t>4*2=8,000 [A] ks</t>
  </si>
  <si>
    <t>viz. pol. č. 18220: 51,986=51,986 [A] m3</t>
  </si>
  <si>
    <t>viz. pol. č. 17411, 17511: Celkem: 1068,823+1335,239=2 404,062 [B] m3</t>
  </si>
  <si>
    <t>zásypy levé a pravé zdi zeminou vhodnou do zásypu:
Zásyp základu
Levá strana: (2,959+5,388)/2*9,980+(3,409+5,923)/2*9,980+(3,425+6,225)/2*9,980+(3,749+6,822)/2*9,980=189,121 [H] m3
Mezi zdmi: (14,845+20,890)/2*9,980+(14,302+20,367)/2*9,980+(14,128+20,167)/2*9,980+(13,761+19,933)/2*9,980=690,581 [J] m3
Pravá strana: (2,959+5,388)/2*9,980+(3,409+5,923)/2*9,980+(3,425+6,225)/2*9,980+(3,749+6,822)/2*9,980=189,121 [I] m3 
Celkem: H+J+I=1 068,823 [K]
Odměřeno z přílohy PDPS_203_07_Tvar úhlové zdi</t>
  </si>
  <si>
    <t>Vnější obsyp úhlových zdí
Levá strana: (2,959+5,388)/2*9,980+(3,409+5,923)/2*9,980+(3,425+6,225)/2*9,980+(3,749+6,822)/2*9,980=189,121 [A] m3
Mezi zdmi: (33,752+28,537)/2*9,980+(28,435+23,9)/2*9,980+(23,807+19,341)/2*9,980+(19,341+14,670)/2*9,980=956,997 [B] m3
Pravá strana: (2,959+5,388)/2*9,980+(3,409+5,923)/2*9,980+(3,425+6,225)/2*9,980+(3,749+6,822)/2*9,980=189,121 [C] m3
Celkem: A+B+C=1 335,239 [D]</t>
  </si>
  <si>
    <t>Ochranný zásyp za úhlovými zdmi:
Levá strana: (1,782+1,436)/2*9,980+(1,444+1,107)/2*9,980+(1,122+0,790)/2*9,980+(0,779+0,473)/2*9,980=44,576 [D] m3
Pravá strana: (1,782+1,436)/2*9,980+(1,444+1,107)/2*9,980+(1,122+0,790)/2*9,980+(0,779+0,473)/2*9,980=44,576 [E] m3
obsyp těsnící fólie, 2 x tl. 150 mm: 0,758*2*40+0,758*2*40,00=121,280 [A] m3
Celkem: D+E+A=210,432 [F]</t>
  </si>
  <si>
    <t>tl. 150 mm, úprava svahových kuželů:
Levá strana: (5,034+4,516)/2*9,980*0,150+(4,475+4,297)/2*9,980*0,150+(4,298+4,098)/2*9,980*0,150+(4,098+3,911)/2*9,980*0,150=25,993 [D] m3
Pravá strana: (5,034+4,516)/2*9,980*0,150+(4,475+4,297)/2*9,980*0,150+(4,298+4,098)/2*9,980*0,150+(4,098+3,911)/2*9,980*0,150=25,993 [E] m3
Celkem: D+E=51,986 [F]</t>
  </si>
  <si>
    <t>Levá strana: 10*0,070+10*0,070+10*0,070+10*0,070=2,800 [A] m3
Pravá strana: 10,0*0,070+10,0*0,070+10,0*0,070+10,0*0,070=2,800 [B] m3
Celkem: A+B=5,600 [C]
stanoveno z přehledných výkresů autocadu</t>
  </si>
  <si>
    <t>základy úhlové zdi:
Levá strana: 10*2,355+10*2,167+10*1,847+10*1,462=78,310 [A] m3
Pravá strana: 10*2,355+10*2,167+10*1,847+10*1,462=78,310 [B] m3
Celkem: A+B=156,620 [C] m3
stanoveno z přehledných výkresů autocadu</t>
  </si>
  <si>
    <t>výztuž základů úhlové zdi: 4,029+4,029+4,649+4,552+3,901+3,877+2,895+2,919=30,851 [A] t
Odečteno z výkresu PDPS_203_08_Výztuž_úhlové_zdi</t>
  </si>
  <si>
    <t>za rubem opěry:
Levá strana: (3,708+3,226)/2*9,980+(3,227+2,743)/2*9,980+(2,745+2,260)/2*9,980+(2,262+1,776)/2*9,980=109,516 [A] m2
Pravá strana: (3,708+3,226)/2*9,980+(3,227+2,743)/2*9,980+(2,745+2,260)/2*9,980+(2,262+1,776)/2*9,980=109,516 [D] m2
Celkem: A+D=219,032 [E]</t>
  </si>
  <si>
    <t>42 ks * 6 kg/ks=252,000 [A] kg</t>
  </si>
  <si>
    <t>ŘÍMSY ZE ŽELEZOBETONU DO C30/37
Římsy z betonu C35/45</t>
  </si>
  <si>
    <t>Levá římsa - monolitická část římsy
0,504*40=20,160 [A] m3
Pravá římsa - monolitická část římsy
0,504*40,00=20,160 [B] m3
Celkem: A+B=40,320 [C] m3</t>
  </si>
  <si>
    <t xml:space="preserve">ŘÍMSY ZE ŽELEZOBETONU DO C30/37
třída betonu C35/45 </t>
  </si>
  <si>
    <t>Levá římsa - lícní prefabrikát
 0,137*40=5,480 [A] m3
Pravá římsa - lícní prefabrikát
0,137*40=5,480 [B] m3
Celkem: A+B=10,960 [C] m3</t>
  </si>
  <si>
    <t>5,017=5,017 [D] t</t>
  </si>
  <si>
    <t>Levá strana: 10*2,868+10*2,512+10*2,173+10*1,696=92,490 [A] m3
Pravá strana: 10*2,868+10*2,512+10*2,173+10*1,696=92,490 [B] m3
Celkem: A+B=184,980 [C] m3
stanoveno z přehledných výkresů autocadu</t>
  </si>
  <si>
    <t>Levá a pravá strana: 4,065+4,169+3,797+3,699+3,350+3,332+2,528+2,553=27,493 [A] t
Odečteno z výkresu PDPS_203_08_Výztuž_úhlové_zdi</t>
  </si>
  <si>
    <t>451311</t>
  </si>
  <si>
    <t>PODKL A VÝPLŇ VRSTVY Z PROST BET DO C8/10</t>
  </si>
  <si>
    <t>Betonový sokl pod římsami
Levá římsa: 1,739*40=69,560 [F] m3
Pravá římsa: 1,739*40,00=69,560 [G] m3
Betonový sokl odvodněním rubu opěry
Levá strana: (0,307+0,516)/2*9,980+(0,275+0,486)/2*9,980+(0,243+0,455)/2*9,980+(0,236+0,434)/2*9,980=14,730 [D] m3
Pravá strana: (0,307+0,516)/2*9,980+(0,275+0,486)/2*9,980+(0,243+0,455)/2*9,980+(0,236+0,434)/2*9,980=14,730 [E] m3
Celkem: F+G+D+E=168,580 [H]</t>
  </si>
  <si>
    <t xml:space="preserve">Levá strana: 136,421*0,2=27,284 [A] m3
Pravá strana: 136,421*0,2=27,284 [B] m3
Celkem: A+B=54,568 [C]
výměry stanoveny z přehledných výkresů autocadu
</t>
  </si>
  <si>
    <t>Levá strana: 9,5*1,63+9,5*1,135+9,5*0,670+9,5*0,320=35,673 [A] m3
Pravá strana: 10,0*1,63+10,0*1,135+10,0*0,670+10,0*0,320=37,550 [B] m3
Celkem: A+B=73,223 [C] m3
stanoveno z přehledných výkresů autocadu</t>
  </si>
  <si>
    <t>711507</t>
  </si>
  <si>
    <t>OCHRANA IZOLACE NA POVRCHU Z PE FÓLIE</t>
  </si>
  <si>
    <t>za rubem opěry:
za rubem opěry:
Levá strana: (3,708+3,226)/2*9,980+(3,227+2,743)/2*9,980+(2,745+2,260)/2*9,980+(2,262+1,776)/2*9,980=109,516 [A] m2
Pravá strana: (3,708+3,226)/2*9,980+(3,227+2,743)/2*9,980+(2,745+2,260)/2*9,980+(2,262+1,776)/2*9,980=109,516 [D] m2
Celkem: A+D=219,032 [E]</t>
  </si>
  <si>
    <t>levá strana:1,230*40,00=49,200 [A] m2
Pravá strana: (1,230*40,00)=49,200 [B] m2
Celkem: A+B=98,400 [C] m2</t>
  </si>
  <si>
    <t>NÁTĚRY BETON KONSTR TYP S4 (OS-C)</t>
  </si>
  <si>
    <t>ochranný nátěr obrubníku římsy:
Levá římsa: 0,3*40,00=12,000 [A] m2
pravá římsa: 0,3*40,000=12,000 [E] m2
Celkem: A+E=24,000 [F]</t>
  </si>
  <si>
    <t>drenáž za úhlovou zdí
Levá strana: 40+5,1=45,100 [A] m
Pravá strana: 40,0+5,1=45,100 [B] m
Celkem: A+B=90,200 [C] m</t>
  </si>
  <si>
    <t>Chráničky v římsách
40+40,00=80,000 [A] m</t>
  </si>
  <si>
    <t>pravá římsa: 40=40,000 [A] m
levá římsa: 40,00=40,000 [B] m
Celkem: A+B=80,000 [C] m
odečteno z půdorysu</t>
  </si>
  <si>
    <t>pravá římsa: (0,0007+0,0009)*(40,00)=0,064 [A] m3
římsa levá: (0,0005+0,0009)*(40,00)=0,056 [B] m3 
Celkem: A+B=0,120 [C] m3</t>
  </si>
  <si>
    <t>v obrusné vrstvě podél říms: 
Levá římsa: 40,00=40,000 [A] m
Pravá římsa: 40,00=40,000 [B] m
Celkem: A+B=80,000 [C]</t>
  </si>
  <si>
    <t>Levá římsa 
40=40,000 [A] m
Pravá římsa 
40=40,000 [B] m
Celkem: A+B=80,000 [C] m</t>
  </si>
  <si>
    <t>opěry: 4*2=8,000 [B] ks</t>
  </si>
  <si>
    <t>SO 440</t>
  </si>
  <si>
    <t>Provizorní přepojení osvětlení v ulici Nerudova</t>
  </si>
  <si>
    <t>02742</t>
  </si>
  <si>
    <t>PROVIZORNÍ LÁVKY
lávka pro kabel nn přes potok
dodávka, montáž, demontáž
např.  trám 15x15 cm</t>
  </si>
  <si>
    <t xml:space="preserve">dl. 3,5=3,500 [A]
A*0,15=0,525 [B]
</t>
  </si>
  <si>
    <t>02910</t>
  </si>
  <si>
    <t>OSTATNÍ POŽADAVKY - ZEMĚMĚŘIČSKÁ MĚŘENÍ
zaměření skutečného provedení</t>
  </si>
  <si>
    <t>125738</t>
  </si>
  <si>
    <t>VYKOPÁVKY ZE ZEMNÍKŮ A SKLÁDEK TŘ. I, ODVOZ DO 20KM
přebytečná zemina, odvoz a uložení na skládku, poplatek za skládku</t>
  </si>
  <si>
    <t>0,35*0,2*40=2,800 [A]</t>
  </si>
  <si>
    <t>HLOUBENÍ JAM ZAPAŽ I NEPAŽ TŘ. I
základ stožáru,
jáma pro spojku</t>
  </si>
  <si>
    <t>0,8*0,8*1,3=0,832 [A]
3*0,5=1,500 [B]
Celkem: A+B=2,332 [C]</t>
  </si>
  <si>
    <t>HLOUBENÍ RÝH ŠÍŘ DO 2M PAŽ I NEPAŽ TŘ. I
kabelová trasa</t>
  </si>
  <si>
    <t>0,35*0,45*40=6,300 [A]</t>
  </si>
  <si>
    <t>0,35*(0,45-0,2)*40=3,500 [A]
3*0,5=1,500 [B]
Celkem: A+B=5,000 [C]</t>
  </si>
  <si>
    <t>OBSYP POTRUBÍ A OBJEKTŮ Z NAKUPOVANÝCH MATERIÁLŮ
pískové lože</t>
  </si>
  <si>
    <t>702221</t>
  </si>
  <si>
    <t>KABELOVÁ CHRÁNIČKA ZEMNÍ UV STABILNÍ DN DO 100 MM
chránička pro provizrní kabel, včetně zavěšení
dodávka a montáž</t>
  </si>
  <si>
    <t>37=37,000 [A]</t>
  </si>
  <si>
    <t>702321</t>
  </si>
  <si>
    <t>ZAKRYTÍ KABELŮ BETONOVOU DESKOU ŠÍŘKY DO 20 CM
betonová deska, nebo cihla</t>
  </si>
  <si>
    <t>742H22</t>
  </si>
  <si>
    <t>KABEL NN ČTYŘ- A PĚTIŽÍLOVÝ AL S PLASTOVOU IZOLACÍ OD 4 DO 16 MM2
AYKY 4-Jx16 mm2</t>
  </si>
  <si>
    <t>40+40+3*2,5=87,500 [A]</t>
  </si>
  <si>
    <t>742L12</t>
  </si>
  <si>
    <t>UKONČENÍ DVOU AŽ PĚTIŽÍLOVÉHO KABELU V ROZVADĚČI NEBO NA PŘÍSTROJI OD 4 DO 16 MM2
ve stožáru</t>
  </si>
  <si>
    <t>742L22</t>
  </si>
  <si>
    <t>UKONČENÍ DVOU AŽ PĚTIŽÍLOVÉHO KABELU KABELOVOU SPOJKOU OD 4 DO 16 MM2
provizorní a definitivní spojka</t>
  </si>
  <si>
    <t>742Z23</t>
  </si>
  <si>
    <t>DEMONTÁŽ KABELOVÉHO VEDENÍ NN
stávající a provizorní</t>
  </si>
  <si>
    <t>743122</t>
  </si>
  <si>
    <t>OSVĚTLOVACÍ STOŽÁR PEVNÝ ŽÁROVĚ ZINKOVANÝ DÉLKY PŘES 6,5 DO 12 M
montáž stožáru</t>
  </si>
  <si>
    <t>743566</t>
  </si>
  <si>
    <t>SVÍTIDLO VENKOVNÍ VŠEOBECNÉ - MONTÁŽ SVÍTIDLA
stávajííc LED svítidlo</t>
  </si>
  <si>
    <t>743Z11</t>
  </si>
  <si>
    <t>DEMONTÁŽ OSVĚTLOVACÍHO STOŽÁRU ULIČNÍHO VÝŠKY DO 15 M
vytažení stožáru s pouzdra
pro pozdější instalaci
včetně uskladnění</t>
  </si>
  <si>
    <t>743Z35</t>
  </si>
  <si>
    <t>DEMONTÁŽ SVÍTIDLA Z OSVĚTLOVACÍHO STOŽÁRU VÝŠKY DO 15 M
pro pozdější použití, včetně uskladnění</t>
  </si>
  <si>
    <t>747211</t>
  </si>
  <si>
    <t>CELKOVÁ PROHLÍDKA, ZKOUŠENÍ, MĚŘENÍ A VYHOTOVENÍ VÝCHOZÍ REVIZNÍ ZPRÁVY, PRO OBJEM IN DO 100 TIS. KČ
revize provizorní a definitivní</t>
  </si>
  <si>
    <t>SO 441</t>
  </si>
  <si>
    <t>Provizorní osvětlení</t>
  </si>
  <si>
    <t>UKONČENÍ DVOU AŽ PĚTIŽÍLOVÉHO KABELU V ROZVADĚČI NEBO NA PŘÍSTROJI OD 4 DO 16 MM2
zapojení kabelu ve stožáru 34068</t>
  </si>
  <si>
    <t>DEMONTÁŽ KABELOVÉHO VEDENÍ NN
včetně odvozu a likvidace</t>
  </si>
  <si>
    <t>DEMONTÁŽ OSVĚTLOVACÍHO STOŽÁRU ULIČNÍHO VÝŠKY DO 15 M
demontáž stožáru VO, včetně odvozu a předání správci</t>
  </si>
  <si>
    <t>743Z31</t>
  </si>
  <si>
    <t>DEMONTÁŽ ELEKTROVÝZBROJE OSVĚTLOVACÍHO STOŽÁRU VÝŠKY DO 15 M
odpojení kabelu ve stožárové svorkovnici</t>
  </si>
  <si>
    <t>DEMONTÁŽ SVÍTIDLA Z OSVĚTLOVACÍHO STOŽÁRU VÝŠKY DO 15 M
včetně odvozu a předání správci</t>
  </si>
  <si>
    <t>SO 442</t>
  </si>
  <si>
    <t>Veřejné osvětlení mostu - definitivní stav</t>
  </si>
  <si>
    <t>OSTAT POŽADAVKY - DOKUMENTACE SKUTEČ PROVEDENÍ V DIGIT FORMĚ
v tištěné a digitální formě</t>
  </si>
  <si>
    <t>HLOUBENÍ JAM ZAPAŽ I NEPAŽ TŘ. I
pro rozvaděč
pro spojku</t>
  </si>
  <si>
    <t>0,4*0,6*0,8=0,192 [A]
0,5=0,500 [B]
Celkem: A+B=0,692 [C]</t>
  </si>
  <si>
    <t>0,4*0,6*0,8=0,192 [A]
0,5=0,500 [B]
0,35*(0,45-0,2)*40=3,500 [D]
Celkem: A+B+D=4,192 [E]</t>
  </si>
  <si>
    <t>ZAKRYTÍ KABELŮ BETONOVOU DESKOU ŠÍŘKY DO 20 CM
bet. deska, nebo cihla</t>
  </si>
  <si>
    <t>741811</t>
  </si>
  <si>
    <t>UZEMŇOVACÍ VODIČ NA POVRCHU FEZN DO 120 MM2
propojení stožáru (skříně) a zemniče
včetně svorek a jejich PKO</t>
  </si>
  <si>
    <t>(11+1)*2=24,000 [A]</t>
  </si>
  <si>
    <t>741911</t>
  </si>
  <si>
    <t>UZEMŇOVACÍ VODIČ V ZEMI FEZN DO 120 MM2
strojený zemnič
FeZn 10 mm
včetně svorek a jejich PKO
dodávka a montáž
propojení se stáv. zemničem</t>
  </si>
  <si>
    <t>40=40,000 [A]</t>
  </si>
  <si>
    <t>742G11</t>
  </si>
  <si>
    <t>KABEL NN DVOU- A TŘÍŽÍLOVÝ CU S PLASTOVOU IZOLACÍ DO 2,5 MM2
kabel CYKY 3-Jx1,5 do stožáru, včetně ukončení</t>
  </si>
  <si>
    <t>(1,0+6)*11*1,05=80,850 [A]</t>
  </si>
  <si>
    <t>742H12</t>
  </si>
  <si>
    <t>KABEL NN ČTYŘ- A PĚTIŽÍLOVÝ CU S PLASTOVOU IZOLACÍ OD 4 DO 16 MM2
CYKY 4-Jx16 mm2
dodávka a montáž</t>
  </si>
  <si>
    <t>(155+160+11*2,5+3*2,5)*1,05=367,500 [A]</t>
  </si>
  <si>
    <t>UKONČENÍ DVOU AŽ PĚTIŽÍLOVÉHO KABELU V ROZVADĚČI NEBO NA PŘÍSTROJI OD 4 DO 16 MM2</t>
  </si>
  <si>
    <t>3+2*11+2=27,000 [A]</t>
  </si>
  <si>
    <t>UKONČENÍ DVOU AŽ PĚTIŽÍLOVÉHO KABELU KABELOVOU SPOJKOU OD 4 DO 16 MM2
dodávka a montáž</t>
  </si>
  <si>
    <t>DEMONTÁŽ KABELOVÉHO VEDENÍ NN</t>
  </si>
  <si>
    <t>743121</t>
  </si>
  <si>
    <t>OSVĚTLOVACÍ STOŽÁR PEVNÝ ŽÁROVĚ ZINKOVANÝ DÉLKY DO 6 M
žárově zinkovaný
dodávka a montáž</t>
  </si>
  <si>
    <t>743151</t>
  </si>
  <si>
    <t>OSVĚTLOVACÍ STOŽÁR - STOŽÁROVÁ ROZVODNICE S 1-2 JISTÍCÍMI PRVKY</t>
  </si>
  <si>
    <t>743311</t>
  </si>
  <si>
    <t>VÝLOŽNÍK PRO MONTÁŽ SVÍTIDLA NA STOŽÁR JEDNORAMENNÝ DÉLKA VYLOŽENÍ DO 1 M
dodávka a montáž</t>
  </si>
  <si>
    <t>743552</t>
  </si>
  <si>
    <t>SVÍTIDLO VENKOVNÍ VŠEOBECNÉ LED, MIN. IP 44, PŘES 10 DO 25 W
dodávka a montáž</t>
  </si>
  <si>
    <t>743E21</t>
  </si>
  <si>
    <t>SKŘÍŇ ROZPOJOVACÍ POJISTKOVÁ DO 400 A, DO 240 MM2, V KOMPAKTNÍM PILÍŘI S POJISTKOVÝMI SPODKY S 2-4 SADAMI JISTÍCÍCH PRVKŮ
rozpojovací skříň pro veřejné osvětlení, dodávka a montáž</t>
  </si>
  <si>
    <t>747212</t>
  </si>
  <si>
    <t>CELKOVÁ PROHLÍDKA, ZKOUŠENÍ, MĚŘENÍ A VYHOTOVENÍ VÝCHOZÍ REVIZNÍ ZPRÁVY, PRO OBJEM IN PŘES 100 DO 500 TIS.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</si>
</sst>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23</v>
      </c>
      <c r="C11" s="10">
        <f>'SO 000'!I27</f>
        <v>0</v>
      </c>
      <c r="D11" s="10">
        <f>'SO 000'!P27</f>
        <v>0</v>
      </c>
      <c r="E11" s="10">
        <f aca="true" t="shared" si="0" ref="E11:E22">C11+D11</f>
        <v>0</v>
      </c>
    </row>
    <row r="12" spans="1:5" ht="12.75" customHeight="1">
      <c r="A12" s="6" t="s">
        <v>77</v>
      </c>
      <c r="B12" s="6" t="s">
        <v>78</v>
      </c>
      <c r="C12" s="10">
        <f>'SO 001'!I55</f>
        <v>0</v>
      </c>
      <c r="D12" s="10">
        <f>'SO 001'!P55</f>
        <v>0</v>
      </c>
      <c r="E12" s="10">
        <f t="shared" si="0"/>
        <v>0</v>
      </c>
    </row>
    <row r="13" spans="1:5" ht="12.75" customHeight="1">
      <c r="A13" s="6" t="s">
        <v>136</v>
      </c>
      <c r="B13" s="6" t="s">
        <v>137</v>
      </c>
      <c r="C13" s="10">
        <f>'SO 002'!I46</f>
        <v>0</v>
      </c>
      <c r="D13" s="10">
        <f>'SO 002'!P46</f>
        <v>0</v>
      </c>
      <c r="E13" s="10">
        <f t="shared" si="0"/>
        <v>0</v>
      </c>
    </row>
    <row r="14" spans="1:5" ht="12.75" customHeight="1">
      <c r="A14" s="6" t="s">
        <v>162</v>
      </c>
      <c r="B14" s="6" t="s">
        <v>164</v>
      </c>
      <c r="C14" s="10">
        <f>'SO 101.1'!I143</f>
        <v>0</v>
      </c>
      <c r="D14" s="10">
        <f>'SO 101.1'!P143</f>
        <v>0</v>
      </c>
      <c r="E14" s="10">
        <f t="shared" si="0"/>
        <v>0</v>
      </c>
    </row>
    <row r="15" spans="1:5" ht="12.75" customHeight="1">
      <c r="A15" s="6" t="s">
        <v>315</v>
      </c>
      <c r="B15" s="6" t="s">
        <v>316</v>
      </c>
      <c r="C15" s="10">
        <f>'SO 101.2'!I112</f>
        <v>0</v>
      </c>
      <c r="D15" s="10">
        <f>'SO 101.2'!P112</f>
        <v>0</v>
      </c>
      <c r="E15" s="10">
        <f t="shared" si="0"/>
        <v>0</v>
      </c>
    </row>
    <row r="16" spans="1:5" ht="12.75" customHeight="1">
      <c r="A16" s="6" t="s">
        <v>396</v>
      </c>
      <c r="B16" s="6" t="s">
        <v>397</v>
      </c>
      <c r="C16" s="10">
        <f>'SO 102'!I177</f>
        <v>0</v>
      </c>
      <c r="D16" s="10">
        <f>'SO 102'!P177</f>
        <v>0</v>
      </c>
      <c r="E16" s="10">
        <f t="shared" si="0"/>
        <v>0</v>
      </c>
    </row>
    <row r="17" spans="1:5" ht="12.75" customHeight="1">
      <c r="A17" s="6" t="s">
        <v>514</v>
      </c>
      <c r="B17" s="6" t="s">
        <v>515</v>
      </c>
      <c r="C17" s="10">
        <f>'SO 201'!I168</f>
        <v>0</v>
      </c>
      <c r="D17" s="10">
        <f>'SO 201'!P168</f>
        <v>0</v>
      </c>
      <c r="E17" s="10">
        <f t="shared" si="0"/>
        <v>0</v>
      </c>
    </row>
    <row r="18" spans="1:5" ht="12.75" customHeight="1">
      <c r="A18" s="6" t="s">
        <v>684</v>
      </c>
      <c r="B18" s="6" t="s">
        <v>685</v>
      </c>
      <c r="C18" s="10">
        <f>'SO 202'!I108</f>
        <v>0</v>
      </c>
      <c r="D18" s="10">
        <f>'SO 202'!P108</f>
        <v>0</v>
      </c>
      <c r="E18" s="10">
        <f t="shared" si="0"/>
        <v>0</v>
      </c>
    </row>
    <row r="19" spans="1:5" ht="12.75" customHeight="1">
      <c r="A19" s="6" t="s">
        <v>744</v>
      </c>
      <c r="B19" s="6" t="s">
        <v>745</v>
      </c>
      <c r="C19" s="10">
        <f>'SO 203'!I101</f>
        <v>0</v>
      </c>
      <c r="D19" s="10">
        <f>'SO 203'!P101</f>
        <v>0</v>
      </c>
      <c r="E19" s="10">
        <f t="shared" si="0"/>
        <v>0</v>
      </c>
    </row>
    <row r="20" spans="1:5" ht="12.75" customHeight="1">
      <c r="A20" s="6" t="s">
        <v>785</v>
      </c>
      <c r="B20" s="6" t="s">
        <v>786</v>
      </c>
      <c r="C20" s="10">
        <f>'SO 440'!I46</f>
        <v>0</v>
      </c>
      <c r="D20" s="10">
        <f>'SO 440'!P46</f>
        <v>0</v>
      </c>
      <c r="E20" s="10">
        <f t="shared" si="0"/>
        <v>0</v>
      </c>
    </row>
    <row r="21" spans="1:5" ht="12.75" customHeight="1">
      <c r="A21" s="6" t="s">
        <v>825</v>
      </c>
      <c r="B21" s="6" t="s">
        <v>826</v>
      </c>
      <c r="C21" s="10">
        <f>'SO 441'!I19</f>
        <v>0</v>
      </c>
      <c r="D21" s="10">
        <f>'SO 441'!P19</f>
        <v>0</v>
      </c>
      <c r="E21" s="10">
        <f t="shared" si="0"/>
        <v>0</v>
      </c>
    </row>
    <row r="22" spans="1:5" ht="12.75" customHeight="1">
      <c r="A22" s="6" t="s">
        <v>833</v>
      </c>
      <c r="B22" s="6" t="s">
        <v>834</v>
      </c>
      <c r="C22" s="10">
        <f>'SO 442'!I53</f>
        <v>0</v>
      </c>
      <c r="D22" s="10">
        <f>'SO 442'!P53</f>
        <v>0</v>
      </c>
      <c r="E22" s="10">
        <f t="shared" si="0"/>
        <v>0</v>
      </c>
    </row>
  </sheetData>
  <sheetProtection sheet="1" objects="1" scenarios="1"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002'!A1" tooltip="Odkaz na stranku objektu [SO 002]" display="SO 002"/>
    <hyperlink ref="A14" location="#'SO 101.1'!A1" tooltip="Odkaz na stranku objektu [SO 101.1]" display="SO 101.1"/>
    <hyperlink ref="A15" location="#'SO 101.2'!A1" tooltip="Odkaz na stranku objektu [SO 101.2]" display="SO 101.2"/>
    <hyperlink ref="A16" location="#'SO 102'!A1" tooltip="Odkaz na stranku objektu [SO 102]" display="SO 102"/>
    <hyperlink ref="A17" location="#'SO 201'!A1" tooltip="Odkaz na stranku objektu [SO 201]" display="SO 201"/>
    <hyperlink ref="A18" location="#'SO 202'!A1" tooltip="Odkaz na stranku objektu [SO 202]" display="SO 202"/>
    <hyperlink ref="A19" location="#'SO 203'!A1" tooltip="Odkaz na stranku objektu [SO 203]" display="SO 203"/>
    <hyperlink ref="A20" location="#'SO 440'!A1" tooltip="Odkaz na stranku objektu [SO 440]" display="SO 440"/>
    <hyperlink ref="A21" location="#'SO 441'!A1" tooltip="Odkaz na stranku objektu [SO 441]" display="SO 441"/>
    <hyperlink ref="A22" location="#'SO 442'!A1" tooltip="Odkaz na stranku objektu [SO 442]" display="SO 442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744</v>
      </c>
      <c r="D5" s="5"/>
      <c r="E5" s="5" t="s">
        <v>745</v>
      </c>
    </row>
    <row r="6" spans="1:5" ht="12.75" customHeight="1">
      <c r="A6" t="s">
        <v>18</v>
      </c>
      <c r="C6" s="5" t="s">
        <v>744</v>
      </c>
      <c r="D6" s="5"/>
      <c r="E6" s="5" t="s">
        <v>745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516</v>
      </c>
      <c r="D12" s="6" t="s">
        <v>47</v>
      </c>
      <c r="E12" s="6" t="s">
        <v>746</v>
      </c>
      <c r="F12" s="6" t="s">
        <v>82</v>
      </c>
      <c r="G12" s="8">
        <v>2404.062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747</v>
      </c>
    </row>
    <row r="14" spans="1:16" ht="39">
      <c r="A14" s="6">
        <v>2</v>
      </c>
      <c r="B14" s="6" t="s">
        <v>45</v>
      </c>
      <c r="C14" s="6" t="s">
        <v>521</v>
      </c>
      <c r="D14" s="6" t="s">
        <v>47</v>
      </c>
      <c r="E14" s="6" t="s">
        <v>522</v>
      </c>
      <c r="F14" s="6" t="s">
        <v>73</v>
      </c>
      <c r="G14" s="8">
        <v>8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12.75">
      <c r="E15" s="12" t="s">
        <v>748</v>
      </c>
    </row>
    <row r="16" spans="1:16" ht="12.75" customHeight="1">
      <c r="A16" s="13"/>
      <c r="B16" s="13"/>
      <c r="C16" s="13" t="s">
        <v>44</v>
      </c>
      <c r="D16" s="13"/>
      <c r="E16" s="13" t="s">
        <v>79</v>
      </c>
      <c r="F16" s="13"/>
      <c r="G16" s="13"/>
      <c r="H16" s="13"/>
      <c r="I16" s="13">
        <f>SUM(I12:I15)</f>
        <v>0</v>
      </c>
      <c r="P16">
        <f>ROUND(SUM(P12:P15),2)</f>
        <v>0</v>
      </c>
    </row>
    <row r="18" spans="1:9" ht="12.75" customHeight="1">
      <c r="A18" s="7"/>
      <c r="B18" s="7"/>
      <c r="C18" s="7" t="s">
        <v>25</v>
      </c>
      <c r="D18" s="7"/>
      <c r="E18" s="7" t="s">
        <v>98</v>
      </c>
      <c r="F18" s="7"/>
      <c r="G18" s="9"/>
      <c r="H18" s="7"/>
      <c r="I18" s="9"/>
    </row>
    <row r="19" spans="1:16" ht="12.75">
      <c r="A19" s="6">
        <v>3</v>
      </c>
      <c r="B19" s="6" t="s">
        <v>45</v>
      </c>
      <c r="C19" s="6" t="s">
        <v>146</v>
      </c>
      <c r="D19" s="6" t="s">
        <v>47</v>
      </c>
      <c r="E19" s="6" t="s">
        <v>147</v>
      </c>
      <c r="F19" s="6" t="s">
        <v>69</v>
      </c>
      <c r="G19" s="8">
        <v>960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ht="12.75">
      <c r="E20" s="12" t="s">
        <v>528</v>
      </c>
    </row>
    <row r="21" spans="1:16" ht="12.75">
      <c r="A21" s="6">
        <v>4</v>
      </c>
      <c r="B21" s="6" t="s">
        <v>45</v>
      </c>
      <c r="C21" s="6" t="s">
        <v>201</v>
      </c>
      <c r="D21" s="6" t="s">
        <v>47</v>
      </c>
      <c r="E21" s="6" t="s">
        <v>202</v>
      </c>
      <c r="F21" s="6" t="s">
        <v>82</v>
      </c>
      <c r="G21" s="8">
        <v>51.986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749</v>
      </c>
    </row>
    <row r="23" spans="1:16" ht="12.75">
      <c r="A23" s="6">
        <v>5</v>
      </c>
      <c r="B23" s="6" t="s">
        <v>45</v>
      </c>
      <c r="C23" s="6" t="s">
        <v>201</v>
      </c>
      <c r="D23" s="6" t="s">
        <v>89</v>
      </c>
      <c r="E23" s="6" t="s">
        <v>202</v>
      </c>
      <c r="F23" s="6" t="s">
        <v>82</v>
      </c>
      <c r="G23" s="8">
        <v>2404.062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750</v>
      </c>
    </row>
    <row r="25" spans="1:16" ht="12.75">
      <c r="A25" s="6">
        <v>6</v>
      </c>
      <c r="B25" s="6" t="s">
        <v>45</v>
      </c>
      <c r="C25" s="6" t="s">
        <v>215</v>
      </c>
      <c r="D25" s="6" t="s">
        <v>47</v>
      </c>
      <c r="E25" s="6" t="s">
        <v>216</v>
      </c>
      <c r="F25" s="6" t="s">
        <v>82</v>
      </c>
      <c r="G25" s="8">
        <v>1068.823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98">
      <c r="E26" s="12" t="s">
        <v>751</v>
      </c>
    </row>
    <row r="27" spans="1:16" ht="12.75">
      <c r="A27" s="6">
        <v>7</v>
      </c>
      <c r="B27" s="6" t="s">
        <v>45</v>
      </c>
      <c r="C27" s="6" t="s">
        <v>535</v>
      </c>
      <c r="D27" s="6" t="s">
        <v>47</v>
      </c>
      <c r="E27" s="6" t="s">
        <v>536</v>
      </c>
      <c r="F27" s="6" t="s">
        <v>82</v>
      </c>
      <c r="G27" s="8">
        <v>1335.239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58.25">
      <c r="E28" s="12" t="s">
        <v>752</v>
      </c>
    </row>
    <row r="29" spans="1:16" ht="12.75">
      <c r="A29" s="6">
        <v>8</v>
      </c>
      <c r="B29" s="6" t="s">
        <v>45</v>
      </c>
      <c r="C29" s="6" t="s">
        <v>218</v>
      </c>
      <c r="D29" s="6" t="s">
        <v>47</v>
      </c>
      <c r="E29" s="6" t="s">
        <v>219</v>
      </c>
      <c r="F29" s="6" t="s">
        <v>82</v>
      </c>
      <c r="G29" s="8">
        <v>210.432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44.75">
      <c r="E30" s="12" t="s">
        <v>753</v>
      </c>
    </row>
    <row r="31" spans="1:16" ht="12.75">
      <c r="A31" s="6">
        <v>9</v>
      </c>
      <c r="B31" s="6" t="s">
        <v>45</v>
      </c>
      <c r="C31" s="6" t="s">
        <v>539</v>
      </c>
      <c r="D31" s="6" t="s">
        <v>47</v>
      </c>
      <c r="E31" s="6" t="s">
        <v>540</v>
      </c>
      <c r="F31" s="6" t="s">
        <v>82</v>
      </c>
      <c r="G31" s="8">
        <v>51.986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18.5">
      <c r="E32" s="12" t="s">
        <v>754</v>
      </c>
    </row>
    <row r="33" spans="1:16" ht="12.75" customHeight="1">
      <c r="A33" s="13"/>
      <c r="B33" s="13"/>
      <c r="C33" s="13" t="s">
        <v>25</v>
      </c>
      <c r="D33" s="13"/>
      <c r="E33" s="13" t="s">
        <v>98</v>
      </c>
      <c r="F33" s="13"/>
      <c r="G33" s="13"/>
      <c r="H33" s="13"/>
      <c r="I33" s="13">
        <f>SUM(I19:I32)</f>
        <v>0</v>
      </c>
      <c r="P33">
        <f>ROUND(SUM(P19:P32),2)</f>
        <v>0</v>
      </c>
    </row>
    <row r="35" spans="1:9" ht="12.75" customHeight="1">
      <c r="A35" s="7"/>
      <c r="B35" s="7"/>
      <c r="C35" s="7" t="s">
        <v>36</v>
      </c>
      <c r="D35" s="7"/>
      <c r="E35" s="7" t="s">
        <v>108</v>
      </c>
      <c r="F35" s="7"/>
      <c r="G35" s="9"/>
      <c r="H35" s="7"/>
      <c r="I35" s="9"/>
    </row>
    <row r="36" spans="1:16" ht="12.75">
      <c r="A36" s="6">
        <v>10</v>
      </c>
      <c r="B36" s="6" t="s">
        <v>45</v>
      </c>
      <c r="C36" s="6" t="s">
        <v>542</v>
      </c>
      <c r="D36" s="6" t="s">
        <v>47</v>
      </c>
      <c r="E36" s="6" t="s">
        <v>543</v>
      </c>
      <c r="F36" s="6" t="s">
        <v>82</v>
      </c>
      <c r="G36" s="8">
        <v>5.6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52.5">
      <c r="E37" s="12" t="s">
        <v>755</v>
      </c>
    </row>
    <row r="38" spans="1:16" ht="12.75">
      <c r="A38" s="6">
        <v>11</v>
      </c>
      <c r="B38" s="6" t="s">
        <v>45</v>
      </c>
      <c r="C38" s="6" t="s">
        <v>548</v>
      </c>
      <c r="D38" s="6" t="s">
        <v>47</v>
      </c>
      <c r="E38" s="6" t="s">
        <v>549</v>
      </c>
      <c r="F38" s="6" t="s">
        <v>82</v>
      </c>
      <c r="G38" s="8">
        <v>156.62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ht="66">
      <c r="E39" s="12" t="s">
        <v>756</v>
      </c>
    </row>
    <row r="40" spans="1:16" ht="12.75">
      <c r="A40" s="6">
        <v>12</v>
      </c>
      <c r="B40" s="6" t="s">
        <v>45</v>
      </c>
      <c r="C40" s="6" t="s">
        <v>551</v>
      </c>
      <c r="D40" s="6" t="s">
        <v>47</v>
      </c>
      <c r="E40" s="6" t="s">
        <v>552</v>
      </c>
      <c r="F40" s="6" t="s">
        <v>87</v>
      </c>
      <c r="G40" s="8">
        <v>30.851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52.5">
      <c r="E41" s="12" t="s">
        <v>757</v>
      </c>
    </row>
    <row r="42" spans="1:16" ht="12.75">
      <c r="A42" s="6">
        <v>13</v>
      </c>
      <c r="B42" s="6" t="s">
        <v>45</v>
      </c>
      <c r="C42" s="6" t="s">
        <v>239</v>
      </c>
      <c r="D42" s="6" t="s">
        <v>47</v>
      </c>
      <c r="E42" s="6" t="s">
        <v>240</v>
      </c>
      <c r="F42" s="6" t="s">
        <v>111</v>
      </c>
      <c r="G42" s="8">
        <v>219.032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05">
      <c r="E43" s="12" t="s">
        <v>758</v>
      </c>
    </row>
    <row r="44" spans="1:16" ht="12.75" customHeight="1">
      <c r="A44" s="13"/>
      <c r="B44" s="13"/>
      <c r="C44" s="13" t="s">
        <v>36</v>
      </c>
      <c r="D44" s="13"/>
      <c r="E44" s="13" t="s">
        <v>108</v>
      </c>
      <c r="F44" s="13"/>
      <c r="G44" s="13"/>
      <c r="H44" s="13"/>
      <c r="I44" s="13">
        <f>SUM(I36:I43)</f>
        <v>0</v>
      </c>
      <c r="P44">
        <f>ROUND(SUM(P36:P43),2)</f>
        <v>0</v>
      </c>
    </row>
    <row r="46" spans="1:9" ht="12.75" customHeight="1">
      <c r="A46" s="7"/>
      <c r="B46" s="7"/>
      <c r="C46" s="7" t="s">
        <v>37</v>
      </c>
      <c r="D46" s="7"/>
      <c r="E46" s="7" t="s">
        <v>242</v>
      </c>
      <c r="F46" s="7"/>
      <c r="G46" s="9"/>
      <c r="H46" s="7"/>
      <c r="I46" s="9"/>
    </row>
    <row r="47" spans="1:16" ht="12.75">
      <c r="A47" s="6">
        <v>14</v>
      </c>
      <c r="B47" s="6" t="s">
        <v>45</v>
      </c>
      <c r="C47" s="6" t="s">
        <v>555</v>
      </c>
      <c r="D47" s="6" t="s">
        <v>47</v>
      </c>
      <c r="E47" s="6" t="s">
        <v>556</v>
      </c>
      <c r="F47" s="6" t="s">
        <v>245</v>
      </c>
      <c r="G47" s="8">
        <v>252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12.75">
      <c r="E48" s="12" t="s">
        <v>759</v>
      </c>
    </row>
    <row r="49" spans="1:16" ht="26.25">
      <c r="A49" s="6">
        <v>15</v>
      </c>
      <c r="B49" s="6" t="s">
        <v>45</v>
      </c>
      <c r="C49" s="6" t="s">
        <v>558</v>
      </c>
      <c r="D49" s="6" t="s">
        <v>85</v>
      </c>
      <c r="E49" s="6" t="s">
        <v>760</v>
      </c>
      <c r="F49" s="6" t="s">
        <v>82</v>
      </c>
      <c r="G49" s="8">
        <v>40.32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92.25">
      <c r="E50" s="12" t="s">
        <v>761</v>
      </c>
    </row>
    <row r="51" spans="1:16" ht="26.25">
      <c r="A51" s="6">
        <v>16</v>
      </c>
      <c r="B51" s="6" t="s">
        <v>45</v>
      </c>
      <c r="C51" s="6" t="s">
        <v>558</v>
      </c>
      <c r="D51" s="6" t="s">
        <v>89</v>
      </c>
      <c r="E51" s="6" t="s">
        <v>762</v>
      </c>
      <c r="F51" s="6" t="s">
        <v>82</v>
      </c>
      <c r="G51" s="8">
        <v>10.96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92.25">
      <c r="E52" s="12" t="s">
        <v>763</v>
      </c>
    </row>
    <row r="53" spans="1:16" ht="12.75">
      <c r="A53" s="6">
        <v>17</v>
      </c>
      <c r="B53" s="6" t="s">
        <v>45</v>
      </c>
      <c r="C53" s="6" t="s">
        <v>562</v>
      </c>
      <c r="D53" s="6" t="s">
        <v>47</v>
      </c>
      <c r="E53" s="6" t="s">
        <v>563</v>
      </c>
      <c r="F53" s="6" t="s">
        <v>87</v>
      </c>
      <c r="G53" s="8">
        <v>5.017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2.75">
      <c r="E54" s="12" t="s">
        <v>764</v>
      </c>
    </row>
    <row r="55" spans="1:16" ht="12.75">
      <c r="A55" s="6">
        <v>18</v>
      </c>
      <c r="B55" s="6" t="s">
        <v>45</v>
      </c>
      <c r="C55" s="6" t="s">
        <v>565</v>
      </c>
      <c r="D55" s="6" t="s">
        <v>47</v>
      </c>
      <c r="E55" s="6" t="s">
        <v>566</v>
      </c>
      <c r="F55" s="6" t="s">
        <v>82</v>
      </c>
      <c r="G55" s="8">
        <v>184.98</v>
      </c>
      <c r="H55" s="11"/>
      <c r="I55" s="10">
        <f>ROUND((H55*G55),2)</f>
        <v>0</v>
      </c>
      <c r="O55">
        <f>rekapitulace!H8</f>
        <v>21</v>
      </c>
      <c r="P55">
        <f>O55/100*I55</f>
        <v>0</v>
      </c>
    </row>
    <row r="56" ht="52.5">
      <c r="E56" s="12" t="s">
        <v>765</v>
      </c>
    </row>
    <row r="57" spans="1:16" ht="12.75">
      <c r="A57" s="6">
        <v>19</v>
      </c>
      <c r="B57" s="6" t="s">
        <v>45</v>
      </c>
      <c r="C57" s="6" t="s">
        <v>570</v>
      </c>
      <c r="D57" s="6" t="s">
        <v>47</v>
      </c>
      <c r="E57" s="6" t="s">
        <v>571</v>
      </c>
      <c r="F57" s="6" t="s">
        <v>87</v>
      </c>
      <c r="G57" s="8">
        <v>27.493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39">
      <c r="E58" s="12" t="s">
        <v>766</v>
      </c>
    </row>
    <row r="59" spans="1:16" ht="12.75" customHeight="1">
      <c r="A59" s="13"/>
      <c r="B59" s="13"/>
      <c r="C59" s="13" t="s">
        <v>37</v>
      </c>
      <c r="D59" s="13"/>
      <c r="E59" s="13" t="s">
        <v>242</v>
      </c>
      <c r="F59" s="13"/>
      <c r="G59" s="13"/>
      <c r="H59" s="13"/>
      <c r="I59" s="13">
        <f>SUM(I47:I58)</f>
        <v>0</v>
      </c>
      <c r="P59">
        <f>ROUND(SUM(P47:P58),2)</f>
        <v>0</v>
      </c>
    </row>
    <row r="61" spans="1:9" ht="12.75" customHeight="1">
      <c r="A61" s="7"/>
      <c r="B61" s="7"/>
      <c r="C61" s="7" t="s">
        <v>38</v>
      </c>
      <c r="D61" s="7"/>
      <c r="E61" s="7" t="s">
        <v>247</v>
      </c>
      <c r="F61" s="7"/>
      <c r="G61" s="9"/>
      <c r="H61" s="7"/>
      <c r="I61" s="9"/>
    </row>
    <row r="62" spans="1:16" ht="12.75">
      <c r="A62" s="6">
        <v>20</v>
      </c>
      <c r="B62" s="6" t="s">
        <v>45</v>
      </c>
      <c r="C62" s="6" t="s">
        <v>767</v>
      </c>
      <c r="D62" s="6" t="s">
        <v>47</v>
      </c>
      <c r="E62" s="6" t="s">
        <v>768</v>
      </c>
      <c r="F62" s="6" t="s">
        <v>82</v>
      </c>
      <c r="G62" s="8">
        <v>168.58</v>
      </c>
      <c r="H62" s="11"/>
      <c r="I62" s="10">
        <f>ROUND((H62*G62),2)</f>
        <v>0</v>
      </c>
      <c r="O62">
        <f>rekapitulace!H8</f>
        <v>21</v>
      </c>
      <c r="P62">
        <f>O62/100*I62</f>
        <v>0</v>
      </c>
    </row>
    <row r="63" ht="171">
      <c r="E63" s="12" t="s">
        <v>769</v>
      </c>
    </row>
    <row r="64" spans="1:16" ht="12.75">
      <c r="A64" s="6">
        <v>21</v>
      </c>
      <c r="B64" s="6" t="s">
        <v>45</v>
      </c>
      <c r="C64" s="6" t="s">
        <v>605</v>
      </c>
      <c r="D64" s="6" t="s">
        <v>47</v>
      </c>
      <c r="E64" s="6" t="s">
        <v>606</v>
      </c>
      <c r="F64" s="6" t="s">
        <v>82</v>
      </c>
      <c r="G64" s="8">
        <v>54.568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66">
      <c r="E65" s="12" t="s">
        <v>770</v>
      </c>
    </row>
    <row r="66" spans="1:16" ht="12.75">
      <c r="A66" s="6">
        <v>22</v>
      </c>
      <c r="B66" s="6" t="s">
        <v>45</v>
      </c>
      <c r="C66" s="6" t="s">
        <v>609</v>
      </c>
      <c r="D66" s="6" t="s">
        <v>47</v>
      </c>
      <c r="E66" s="6" t="s">
        <v>610</v>
      </c>
      <c r="F66" s="6" t="s">
        <v>82</v>
      </c>
      <c r="G66" s="8">
        <v>73.223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52.5">
      <c r="E67" s="12" t="s">
        <v>771</v>
      </c>
    </row>
    <row r="68" spans="1:16" ht="12.75" customHeight="1">
      <c r="A68" s="13"/>
      <c r="B68" s="13"/>
      <c r="C68" s="13" t="s">
        <v>38</v>
      </c>
      <c r="D68" s="13"/>
      <c r="E68" s="13" t="s">
        <v>247</v>
      </c>
      <c r="F68" s="13"/>
      <c r="G68" s="13"/>
      <c r="H68" s="13"/>
      <c r="I68" s="13">
        <f>SUM(I62:I67)</f>
        <v>0</v>
      </c>
      <c r="P68">
        <f>ROUND(SUM(P62:P67),2)</f>
        <v>0</v>
      </c>
    </row>
    <row r="70" spans="1:9" ht="12.75" customHeight="1">
      <c r="A70" s="7"/>
      <c r="B70" s="7"/>
      <c r="C70" s="7" t="s">
        <v>41</v>
      </c>
      <c r="D70" s="7"/>
      <c r="E70" s="7" t="s">
        <v>625</v>
      </c>
      <c r="F70" s="7"/>
      <c r="G70" s="9"/>
      <c r="H70" s="7"/>
      <c r="I70" s="9"/>
    </row>
    <row r="71" spans="1:16" ht="12.75">
      <c r="A71" s="6">
        <v>23</v>
      </c>
      <c r="B71" s="6" t="s">
        <v>45</v>
      </c>
      <c r="C71" s="6" t="s">
        <v>772</v>
      </c>
      <c r="D71" s="6" t="s">
        <v>47</v>
      </c>
      <c r="E71" s="6" t="s">
        <v>773</v>
      </c>
      <c r="F71" s="6" t="s">
        <v>111</v>
      </c>
      <c r="G71" s="8">
        <v>219.032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105">
      <c r="E72" s="12" t="s">
        <v>758</v>
      </c>
    </row>
    <row r="73" spans="1:16" ht="12.75">
      <c r="A73" s="6">
        <v>24</v>
      </c>
      <c r="B73" s="6" t="s">
        <v>45</v>
      </c>
      <c r="C73" s="6" t="s">
        <v>632</v>
      </c>
      <c r="D73" s="6" t="s">
        <v>47</v>
      </c>
      <c r="E73" s="6" t="s">
        <v>633</v>
      </c>
      <c r="F73" s="6" t="s">
        <v>111</v>
      </c>
      <c r="G73" s="8">
        <v>219.032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118.5">
      <c r="E74" s="12" t="s">
        <v>774</v>
      </c>
    </row>
    <row r="75" spans="1:16" ht="12.75">
      <c r="A75" s="6">
        <v>25</v>
      </c>
      <c r="B75" s="6" t="s">
        <v>45</v>
      </c>
      <c r="C75" s="6" t="s">
        <v>635</v>
      </c>
      <c r="D75" s="6" t="s">
        <v>47</v>
      </c>
      <c r="E75" s="6" t="s">
        <v>736</v>
      </c>
      <c r="F75" s="6" t="s">
        <v>111</v>
      </c>
      <c r="G75" s="8">
        <v>98.4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39">
      <c r="E76" s="12" t="s">
        <v>775</v>
      </c>
    </row>
    <row r="77" spans="1:16" ht="12.75">
      <c r="A77" s="6">
        <v>26</v>
      </c>
      <c r="B77" s="6" t="s">
        <v>45</v>
      </c>
      <c r="C77" s="6" t="s">
        <v>638</v>
      </c>
      <c r="D77" s="6" t="s">
        <v>47</v>
      </c>
      <c r="E77" s="6" t="s">
        <v>776</v>
      </c>
      <c r="F77" s="6" t="s">
        <v>111</v>
      </c>
      <c r="G77" s="8">
        <v>24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ht="52.5">
      <c r="E78" s="12" t="s">
        <v>777</v>
      </c>
    </row>
    <row r="79" spans="1:16" ht="12.75" customHeight="1">
      <c r="A79" s="13"/>
      <c r="B79" s="13"/>
      <c r="C79" s="13" t="s">
        <v>41</v>
      </c>
      <c r="D79" s="13"/>
      <c r="E79" s="13" t="s">
        <v>625</v>
      </c>
      <c r="F79" s="13"/>
      <c r="G79" s="13"/>
      <c r="H79" s="13"/>
      <c r="I79" s="13">
        <f>SUM(I71:I78)</f>
        <v>0</v>
      </c>
      <c r="P79">
        <f>ROUND(SUM(P71:P78),2)</f>
        <v>0</v>
      </c>
    </row>
    <row r="81" spans="1:9" ht="12.75" customHeight="1">
      <c r="A81" s="7"/>
      <c r="B81" s="7"/>
      <c r="C81" s="7" t="s">
        <v>42</v>
      </c>
      <c r="D81" s="7"/>
      <c r="E81" s="7" t="s">
        <v>275</v>
      </c>
      <c r="F81" s="7"/>
      <c r="G81" s="9"/>
      <c r="H81" s="7"/>
      <c r="I81" s="9"/>
    </row>
    <row r="82" spans="1:16" ht="12.75">
      <c r="A82" s="6">
        <v>27</v>
      </c>
      <c r="B82" s="6" t="s">
        <v>45</v>
      </c>
      <c r="C82" s="6" t="s">
        <v>646</v>
      </c>
      <c r="D82" s="6" t="s">
        <v>47</v>
      </c>
      <c r="E82" s="6" t="s">
        <v>647</v>
      </c>
      <c r="F82" s="6" t="s">
        <v>116</v>
      </c>
      <c r="G82" s="8">
        <v>90.2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52.5">
      <c r="E83" s="12" t="s">
        <v>778</v>
      </c>
    </row>
    <row r="84" spans="1:16" ht="12.75">
      <c r="A84" s="6">
        <v>28</v>
      </c>
      <c r="B84" s="6" t="s">
        <v>45</v>
      </c>
      <c r="C84" s="6" t="s">
        <v>649</v>
      </c>
      <c r="D84" s="6" t="s">
        <v>47</v>
      </c>
      <c r="E84" s="6" t="s">
        <v>650</v>
      </c>
      <c r="F84" s="6" t="s">
        <v>116</v>
      </c>
      <c r="G84" s="8">
        <v>80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26.25">
      <c r="E85" s="12" t="s">
        <v>779</v>
      </c>
    </row>
    <row r="86" spans="1:16" ht="12.75" customHeight="1">
      <c r="A86" s="13"/>
      <c r="B86" s="13"/>
      <c r="C86" s="13" t="s">
        <v>42</v>
      </c>
      <c r="D86" s="13"/>
      <c r="E86" s="13" t="s">
        <v>275</v>
      </c>
      <c r="F86" s="13"/>
      <c r="G86" s="13"/>
      <c r="H86" s="13"/>
      <c r="I86" s="13">
        <f>SUM(I82:I85)</f>
        <v>0</v>
      </c>
      <c r="P86">
        <f>ROUND(SUM(P82:P85),2)</f>
        <v>0</v>
      </c>
    </row>
    <row r="88" spans="1:9" ht="12.75" customHeight="1">
      <c r="A88" s="7"/>
      <c r="B88" s="7"/>
      <c r="C88" s="7" t="s">
        <v>43</v>
      </c>
      <c r="D88" s="7"/>
      <c r="E88" s="7" t="s">
        <v>113</v>
      </c>
      <c r="F88" s="7"/>
      <c r="G88" s="9"/>
      <c r="H88" s="7"/>
      <c r="I88" s="9"/>
    </row>
    <row r="89" spans="1:16" ht="12.75">
      <c r="A89" s="6">
        <v>29</v>
      </c>
      <c r="B89" s="6" t="s">
        <v>45</v>
      </c>
      <c r="C89" s="6" t="s">
        <v>652</v>
      </c>
      <c r="D89" s="6" t="s">
        <v>47</v>
      </c>
      <c r="E89" s="6" t="s">
        <v>653</v>
      </c>
      <c r="F89" s="6" t="s">
        <v>116</v>
      </c>
      <c r="G89" s="8">
        <v>80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ht="52.5">
      <c r="E90" s="12" t="s">
        <v>780</v>
      </c>
    </row>
    <row r="91" spans="1:16" ht="12.75">
      <c r="A91" s="6">
        <v>30</v>
      </c>
      <c r="B91" s="6" t="s">
        <v>45</v>
      </c>
      <c r="C91" s="6" t="s">
        <v>509</v>
      </c>
      <c r="D91" s="6" t="s">
        <v>47</v>
      </c>
      <c r="E91" s="6" t="s">
        <v>510</v>
      </c>
      <c r="F91" s="6" t="s">
        <v>82</v>
      </c>
      <c r="G91" s="8">
        <v>0.12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39">
      <c r="E92" s="12" t="s">
        <v>781</v>
      </c>
    </row>
    <row r="93" spans="1:16" ht="12.75">
      <c r="A93" s="6">
        <v>31</v>
      </c>
      <c r="B93" s="6" t="s">
        <v>45</v>
      </c>
      <c r="C93" s="6" t="s">
        <v>663</v>
      </c>
      <c r="D93" s="6" t="s">
        <v>47</v>
      </c>
      <c r="E93" s="6" t="s">
        <v>664</v>
      </c>
      <c r="F93" s="6" t="s">
        <v>116</v>
      </c>
      <c r="G93" s="8">
        <v>80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52.5">
      <c r="E94" s="12" t="s">
        <v>782</v>
      </c>
    </row>
    <row r="95" spans="1:16" ht="26.25">
      <c r="A95" s="6">
        <v>32</v>
      </c>
      <c r="B95" s="6" t="s">
        <v>45</v>
      </c>
      <c r="C95" s="6" t="s">
        <v>672</v>
      </c>
      <c r="D95" s="6" t="s">
        <v>47</v>
      </c>
      <c r="E95" s="6" t="s">
        <v>673</v>
      </c>
      <c r="F95" s="6" t="s">
        <v>116</v>
      </c>
      <c r="G95" s="8">
        <v>80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92.25">
      <c r="E96" s="12" t="s">
        <v>783</v>
      </c>
    </row>
    <row r="97" spans="1:16" ht="12.75">
      <c r="A97" s="6">
        <v>33</v>
      </c>
      <c r="B97" s="6" t="s">
        <v>45</v>
      </c>
      <c r="C97" s="6" t="s">
        <v>681</v>
      </c>
      <c r="D97" s="6" t="s">
        <v>47</v>
      </c>
      <c r="E97" s="6" t="s">
        <v>682</v>
      </c>
      <c r="F97" s="6" t="s">
        <v>73</v>
      </c>
      <c r="G97" s="8">
        <v>8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12.75">
      <c r="E98" s="12" t="s">
        <v>784</v>
      </c>
    </row>
    <row r="99" spans="1:16" ht="12.75" customHeight="1">
      <c r="A99" s="13"/>
      <c r="B99" s="13"/>
      <c r="C99" s="13" t="s">
        <v>43</v>
      </c>
      <c r="D99" s="13"/>
      <c r="E99" s="13" t="s">
        <v>113</v>
      </c>
      <c r="F99" s="13"/>
      <c r="G99" s="13"/>
      <c r="H99" s="13"/>
      <c r="I99" s="13">
        <f>SUM(I89:I98)</f>
        <v>0</v>
      </c>
      <c r="P99">
        <f>ROUND(SUM(P89:P98),2)</f>
        <v>0</v>
      </c>
    </row>
    <row r="101" spans="1:16" ht="12.75" customHeight="1">
      <c r="A101" s="13"/>
      <c r="B101" s="13"/>
      <c r="C101" s="13"/>
      <c r="D101" s="13"/>
      <c r="E101" s="13" t="s">
        <v>76</v>
      </c>
      <c r="F101" s="13"/>
      <c r="G101" s="13"/>
      <c r="H101" s="13"/>
      <c r="I101" s="13">
        <f>+I16+I33+I44+I59+I68+I79+I86+I99</f>
        <v>0</v>
      </c>
      <c r="P101">
        <f>+P16+P33+P44+P59+P68+P79+P86+P99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785</v>
      </c>
      <c r="D5" s="5"/>
      <c r="E5" s="5" t="s">
        <v>786</v>
      </c>
    </row>
    <row r="6" spans="1:5" ht="12.75" customHeight="1">
      <c r="A6" t="s">
        <v>18</v>
      </c>
      <c r="C6" s="5" t="s">
        <v>785</v>
      </c>
      <c r="D6" s="5"/>
      <c r="E6" s="5" t="s">
        <v>786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52.5">
      <c r="A12" s="6">
        <v>1</v>
      </c>
      <c r="B12" s="6" t="s">
        <v>45</v>
      </c>
      <c r="C12" s="6" t="s">
        <v>787</v>
      </c>
      <c r="D12" s="6" t="s">
        <v>47</v>
      </c>
      <c r="E12" s="6" t="s">
        <v>788</v>
      </c>
      <c r="F12" s="6" t="s">
        <v>111</v>
      </c>
      <c r="G12" s="8">
        <v>0.525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9">
      <c r="E13" s="12" t="s">
        <v>789</v>
      </c>
    </row>
    <row r="14" spans="1:16" ht="26.25">
      <c r="A14" s="6">
        <v>2</v>
      </c>
      <c r="B14" s="6" t="s">
        <v>45</v>
      </c>
      <c r="C14" s="6" t="s">
        <v>790</v>
      </c>
      <c r="D14" s="6" t="s">
        <v>47</v>
      </c>
      <c r="E14" s="6" t="s">
        <v>791</v>
      </c>
      <c r="F14" s="6" t="s">
        <v>49</v>
      </c>
      <c r="G14" s="8">
        <v>1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12.75" customHeight="1">
      <c r="A15" s="13"/>
      <c r="B15" s="13"/>
      <c r="C15" s="13" t="s">
        <v>44</v>
      </c>
      <c r="D15" s="13"/>
      <c r="E15" s="13" t="s">
        <v>79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25</v>
      </c>
      <c r="D17" s="7"/>
      <c r="E17" s="7" t="s">
        <v>98</v>
      </c>
      <c r="F17" s="7"/>
      <c r="G17" s="9"/>
      <c r="H17" s="7"/>
      <c r="I17" s="9"/>
    </row>
    <row r="18" spans="1:16" ht="26.25">
      <c r="A18" s="6">
        <v>3</v>
      </c>
      <c r="B18" s="6" t="s">
        <v>45</v>
      </c>
      <c r="C18" s="6" t="s">
        <v>792</v>
      </c>
      <c r="D18" s="6" t="s">
        <v>47</v>
      </c>
      <c r="E18" s="6" t="s">
        <v>793</v>
      </c>
      <c r="F18" s="6" t="s">
        <v>82</v>
      </c>
      <c r="G18" s="8">
        <v>2.8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794</v>
      </c>
    </row>
    <row r="20" spans="1:16" ht="39">
      <c r="A20" s="6">
        <v>4</v>
      </c>
      <c r="B20" s="6" t="s">
        <v>45</v>
      </c>
      <c r="C20" s="6" t="s">
        <v>102</v>
      </c>
      <c r="D20" s="6" t="s">
        <v>47</v>
      </c>
      <c r="E20" s="6" t="s">
        <v>795</v>
      </c>
      <c r="F20" s="6" t="s">
        <v>82</v>
      </c>
      <c r="G20" s="8">
        <v>2.332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39">
      <c r="E21" s="12" t="s">
        <v>796</v>
      </c>
    </row>
    <row r="22" spans="1:16" ht="26.25">
      <c r="A22" s="6">
        <v>5</v>
      </c>
      <c r="B22" s="6" t="s">
        <v>45</v>
      </c>
      <c r="C22" s="6" t="s">
        <v>205</v>
      </c>
      <c r="D22" s="6" t="s">
        <v>47</v>
      </c>
      <c r="E22" s="6" t="s">
        <v>797</v>
      </c>
      <c r="F22" s="6" t="s">
        <v>82</v>
      </c>
      <c r="G22" s="8">
        <v>6.3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ht="12.75">
      <c r="E23" s="12" t="s">
        <v>798</v>
      </c>
    </row>
    <row r="24" spans="1:16" ht="12.75">
      <c r="A24" s="6">
        <v>6</v>
      </c>
      <c r="B24" s="6" t="s">
        <v>45</v>
      </c>
      <c r="C24" s="6" t="s">
        <v>215</v>
      </c>
      <c r="D24" s="6" t="s">
        <v>47</v>
      </c>
      <c r="E24" s="6" t="s">
        <v>216</v>
      </c>
      <c r="F24" s="6" t="s">
        <v>82</v>
      </c>
      <c r="G24" s="8">
        <v>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39">
      <c r="E25" s="12" t="s">
        <v>799</v>
      </c>
    </row>
    <row r="26" spans="1:16" ht="26.25">
      <c r="A26" s="6">
        <v>7</v>
      </c>
      <c r="B26" s="6" t="s">
        <v>45</v>
      </c>
      <c r="C26" s="6" t="s">
        <v>218</v>
      </c>
      <c r="D26" s="6" t="s">
        <v>47</v>
      </c>
      <c r="E26" s="6" t="s">
        <v>800</v>
      </c>
      <c r="F26" s="6" t="s">
        <v>82</v>
      </c>
      <c r="G26" s="8">
        <v>2.8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794</v>
      </c>
    </row>
    <row r="28" spans="1:16" ht="12.75" customHeight="1">
      <c r="A28" s="13"/>
      <c r="B28" s="13"/>
      <c r="C28" s="13" t="s">
        <v>25</v>
      </c>
      <c r="D28" s="13"/>
      <c r="E28" s="13" t="s">
        <v>98</v>
      </c>
      <c r="F28" s="13"/>
      <c r="G28" s="13"/>
      <c r="H28" s="13"/>
      <c r="I28" s="13">
        <f>SUM(I18:I27)</f>
        <v>0</v>
      </c>
      <c r="P28">
        <f>ROUND(SUM(P18:P27),2)</f>
        <v>0</v>
      </c>
    </row>
    <row r="30" spans="1:9" ht="12.75" customHeight="1">
      <c r="A30" s="7"/>
      <c r="B30" s="7"/>
      <c r="C30" s="7" t="s">
        <v>41</v>
      </c>
      <c r="D30" s="7"/>
      <c r="E30" s="7" t="s">
        <v>625</v>
      </c>
      <c r="F30" s="7"/>
      <c r="G30" s="9"/>
      <c r="H30" s="7"/>
      <c r="I30" s="9"/>
    </row>
    <row r="31" spans="1:16" ht="39">
      <c r="A31" s="6">
        <v>8</v>
      </c>
      <c r="B31" s="6" t="s">
        <v>45</v>
      </c>
      <c r="C31" s="6" t="s">
        <v>801</v>
      </c>
      <c r="D31" s="6" t="s">
        <v>47</v>
      </c>
      <c r="E31" s="6" t="s">
        <v>802</v>
      </c>
      <c r="F31" s="6" t="s">
        <v>116</v>
      </c>
      <c r="G31" s="8">
        <v>37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2.75">
      <c r="E32" s="12" t="s">
        <v>803</v>
      </c>
    </row>
    <row r="33" spans="1:16" ht="26.25">
      <c r="A33" s="6">
        <v>9</v>
      </c>
      <c r="B33" s="6" t="s">
        <v>45</v>
      </c>
      <c r="C33" s="6" t="s">
        <v>804</v>
      </c>
      <c r="D33" s="6" t="s">
        <v>47</v>
      </c>
      <c r="E33" s="6" t="s">
        <v>805</v>
      </c>
      <c r="F33" s="6" t="s">
        <v>116</v>
      </c>
      <c r="G33" s="8">
        <v>40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26.25">
      <c r="A34" s="6">
        <v>10</v>
      </c>
      <c r="B34" s="6" t="s">
        <v>45</v>
      </c>
      <c r="C34" s="6" t="s">
        <v>806</v>
      </c>
      <c r="D34" s="6" t="s">
        <v>47</v>
      </c>
      <c r="E34" s="6" t="s">
        <v>807</v>
      </c>
      <c r="F34" s="6" t="s">
        <v>116</v>
      </c>
      <c r="G34" s="8">
        <v>87.5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12.75">
      <c r="E35" s="12" t="s">
        <v>808</v>
      </c>
    </row>
    <row r="36" spans="1:16" ht="39">
      <c r="A36" s="6">
        <v>11</v>
      </c>
      <c r="B36" s="6" t="s">
        <v>45</v>
      </c>
      <c r="C36" s="6" t="s">
        <v>809</v>
      </c>
      <c r="D36" s="6" t="s">
        <v>47</v>
      </c>
      <c r="E36" s="6" t="s">
        <v>810</v>
      </c>
      <c r="F36" s="6" t="s">
        <v>73</v>
      </c>
      <c r="G36" s="8">
        <v>3</v>
      </c>
      <c r="H36" s="11"/>
      <c r="I36" s="10">
        <f aca="true" t="shared" si="0" ref="I36:I43">ROUND((H36*G36),2)</f>
        <v>0</v>
      </c>
      <c r="O36">
        <f>rekapitulace!H8</f>
        <v>21</v>
      </c>
      <c r="P36">
        <f aca="true" t="shared" si="1" ref="P36:P43">O36/100*I36</f>
        <v>0</v>
      </c>
    </row>
    <row r="37" spans="1:16" ht="39">
      <c r="A37" s="6">
        <v>12</v>
      </c>
      <c r="B37" s="6" t="s">
        <v>45</v>
      </c>
      <c r="C37" s="6" t="s">
        <v>811</v>
      </c>
      <c r="D37" s="6" t="s">
        <v>47</v>
      </c>
      <c r="E37" s="6" t="s">
        <v>812</v>
      </c>
      <c r="F37" s="6" t="s">
        <v>73</v>
      </c>
      <c r="G37" s="8">
        <v>3</v>
      </c>
      <c r="H37" s="11"/>
      <c r="I37" s="10">
        <f t="shared" si="0"/>
        <v>0</v>
      </c>
      <c r="O37">
        <f>rekapitulace!H8</f>
        <v>21</v>
      </c>
      <c r="P37">
        <f t="shared" si="1"/>
        <v>0</v>
      </c>
    </row>
    <row r="38" spans="1:16" ht="26.25">
      <c r="A38" s="6">
        <v>13</v>
      </c>
      <c r="B38" s="6" t="s">
        <v>45</v>
      </c>
      <c r="C38" s="6" t="s">
        <v>813</v>
      </c>
      <c r="D38" s="6" t="s">
        <v>47</v>
      </c>
      <c r="E38" s="6" t="s">
        <v>814</v>
      </c>
      <c r="F38" s="6" t="s">
        <v>116</v>
      </c>
      <c r="G38" s="8">
        <v>80</v>
      </c>
      <c r="H38" s="11"/>
      <c r="I38" s="10">
        <f t="shared" si="0"/>
        <v>0</v>
      </c>
      <c r="O38">
        <f>rekapitulace!H8</f>
        <v>21</v>
      </c>
      <c r="P38">
        <f t="shared" si="1"/>
        <v>0</v>
      </c>
    </row>
    <row r="39" spans="1:16" ht="26.25">
      <c r="A39" s="6">
        <v>14</v>
      </c>
      <c r="B39" s="6" t="s">
        <v>45</v>
      </c>
      <c r="C39" s="6" t="s">
        <v>815</v>
      </c>
      <c r="D39" s="6" t="s">
        <v>47</v>
      </c>
      <c r="E39" s="6" t="s">
        <v>816</v>
      </c>
      <c r="F39" s="6" t="s">
        <v>73</v>
      </c>
      <c r="G39" s="8">
        <v>1</v>
      </c>
      <c r="H39" s="11"/>
      <c r="I39" s="10">
        <f t="shared" si="0"/>
        <v>0</v>
      </c>
      <c r="O39">
        <f>rekapitulace!H8</f>
        <v>21</v>
      </c>
      <c r="P39">
        <f t="shared" si="1"/>
        <v>0</v>
      </c>
    </row>
    <row r="40" spans="1:16" ht="26.25">
      <c r="A40" s="6">
        <v>15</v>
      </c>
      <c r="B40" s="6" t="s">
        <v>45</v>
      </c>
      <c r="C40" s="6" t="s">
        <v>817</v>
      </c>
      <c r="D40" s="6" t="s">
        <v>47</v>
      </c>
      <c r="E40" s="6" t="s">
        <v>818</v>
      </c>
      <c r="F40" s="6" t="s">
        <v>73</v>
      </c>
      <c r="G40" s="8">
        <v>1</v>
      </c>
      <c r="H40" s="11"/>
      <c r="I40" s="10">
        <f t="shared" si="0"/>
        <v>0</v>
      </c>
      <c r="O40">
        <f>rekapitulace!H8</f>
        <v>21</v>
      </c>
      <c r="P40">
        <f t="shared" si="1"/>
        <v>0</v>
      </c>
    </row>
    <row r="41" spans="1:16" ht="52.5">
      <c r="A41" s="6">
        <v>16</v>
      </c>
      <c r="B41" s="6" t="s">
        <v>45</v>
      </c>
      <c r="C41" s="6" t="s">
        <v>819</v>
      </c>
      <c r="D41" s="6" t="s">
        <v>47</v>
      </c>
      <c r="E41" s="6" t="s">
        <v>820</v>
      </c>
      <c r="F41" s="6" t="s">
        <v>73</v>
      </c>
      <c r="G41" s="8">
        <v>1</v>
      </c>
      <c r="H41" s="11"/>
      <c r="I41" s="10">
        <f t="shared" si="0"/>
        <v>0</v>
      </c>
      <c r="O41">
        <f>rekapitulace!H8</f>
        <v>21</v>
      </c>
      <c r="P41">
        <f t="shared" si="1"/>
        <v>0</v>
      </c>
    </row>
    <row r="42" spans="1:16" ht="26.25">
      <c r="A42" s="6">
        <v>17</v>
      </c>
      <c r="B42" s="6" t="s">
        <v>45</v>
      </c>
      <c r="C42" s="6" t="s">
        <v>821</v>
      </c>
      <c r="D42" s="6" t="s">
        <v>47</v>
      </c>
      <c r="E42" s="6" t="s">
        <v>822</v>
      </c>
      <c r="F42" s="6" t="s">
        <v>73</v>
      </c>
      <c r="G42" s="8">
        <v>1</v>
      </c>
      <c r="H42" s="11"/>
      <c r="I42" s="10">
        <f t="shared" si="0"/>
        <v>0</v>
      </c>
      <c r="O42">
        <f>rekapitulace!H8</f>
        <v>21</v>
      </c>
      <c r="P42">
        <f t="shared" si="1"/>
        <v>0</v>
      </c>
    </row>
    <row r="43" spans="1:16" ht="39">
      <c r="A43" s="6">
        <v>18</v>
      </c>
      <c r="B43" s="6" t="s">
        <v>45</v>
      </c>
      <c r="C43" s="6" t="s">
        <v>823</v>
      </c>
      <c r="D43" s="6" t="s">
        <v>47</v>
      </c>
      <c r="E43" s="6" t="s">
        <v>824</v>
      </c>
      <c r="F43" s="6" t="s">
        <v>73</v>
      </c>
      <c r="G43" s="8">
        <v>2</v>
      </c>
      <c r="H43" s="11"/>
      <c r="I43" s="10">
        <f t="shared" si="0"/>
        <v>0</v>
      </c>
      <c r="O43">
        <f>rekapitulace!H8</f>
        <v>21</v>
      </c>
      <c r="P43">
        <f t="shared" si="1"/>
        <v>0</v>
      </c>
    </row>
    <row r="44" spans="1:16" ht="12.75" customHeight="1">
      <c r="A44" s="13"/>
      <c r="B44" s="13"/>
      <c r="C44" s="13" t="s">
        <v>41</v>
      </c>
      <c r="D44" s="13"/>
      <c r="E44" s="13" t="s">
        <v>625</v>
      </c>
      <c r="F44" s="13"/>
      <c r="G44" s="13"/>
      <c r="H44" s="13"/>
      <c r="I44" s="13">
        <f>SUM(I31:I43)</f>
        <v>0</v>
      </c>
      <c r="P44">
        <f>ROUND(SUM(P31:P43),2)</f>
        <v>0</v>
      </c>
    </row>
    <row r="46" spans="1:16" ht="12.75" customHeight="1">
      <c r="A46" s="13"/>
      <c r="B46" s="13"/>
      <c r="C46" s="13"/>
      <c r="D46" s="13"/>
      <c r="E46" s="13" t="s">
        <v>76</v>
      </c>
      <c r="F46" s="13"/>
      <c r="G46" s="13"/>
      <c r="H46" s="13"/>
      <c r="I46" s="13">
        <f>+I15+I28+I44</f>
        <v>0</v>
      </c>
      <c r="P46">
        <f>+P15+P28+P44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825</v>
      </c>
      <c r="D5" s="5"/>
      <c r="E5" s="5" t="s">
        <v>826</v>
      </c>
    </row>
    <row r="6" spans="1:5" ht="12.75" customHeight="1">
      <c r="A6" t="s">
        <v>18</v>
      </c>
      <c r="C6" s="5" t="s">
        <v>825</v>
      </c>
      <c r="D6" s="5"/>
      <c r="E6" s="5" t="s">
        <v>826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41</v>
      </c>
      <c r="D11" s="7"/>
      <c r="E11" s="7" t="s">
        <v>625</v>
      </c>
      <c r="F11" s="7"/>
      <c r="G11" s="9"/>
      <c r="H11" s="7"/>
      <c r="I11" s="9"/>
    </row>
    <row r="12" spans="1:16" ht="39">
      <c r="A12" s="6">
        <v>1</v>
      </c>
      <c r="B12" s="6" t="s">
        <v>45</v>
      </c>
      <c r="C12" s="6" t="s">
        <v>809</v>
      </c>
      <c r="D12" s="6" t="s">
        <v>47</v>
      </c>
      <c r="E12" s="6" t="s">
        <v>827</v>
      </c>
      <c r="F12" s="6" t="s">
        <v>73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26.25">
      <c r="A13" s="6">
        <v>2</v>
      </c>
      <c r="B13" s="6" t="s">
        <v>45</v>
      </c>
      <c r="C13" s="6" t="s">
        <v>813</v>
      </c>
      <c r="D13" s="6" t="s">
        <v>47</v>
      </c>
      <c r="E13" s="6" t="s">
        <v>828</v>
      </c>
      <c r="F13" s="6" t="s">
        <v>116</v>
      </c>
      <c r="G13" s="8">
        <v>260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26.25">
      <c r="A14" s="6">
        <v>3</v>
      </c>
      <c r="B14" s="6" t="s">
        <v>45</v>
      </c>
      <c r="C14" s="6" t="s">
        <v>819</v>
      </c>
      <c r="D14" s="6" t="s">
        <v>47</v>
      </c>
      <c r="E14" s="6" t="s">
        <v>829</v>
      </c>
      <c r="F14" s="6" t="s">
        <v>73</v>
      </c>
      <c r="G14" s="8">
        <v>5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26.25">
      <c r="A15" s="6">
        <v>4</v>
      </c>
      <c r="B15" s="6" t="s">
        <v>45</v>
      </c>
      <c r="C15" s="6" t="s">
        <v>830</v>
      </c>
      <c r="D15" s="6" t="s">
        <v>47</v>
      </c>
      <c r="E15" s="6" t="s">
        <v>831</v>
      </c>
      <c r="F15" s="6" t="s">
        <v>73</v>
      </c>
      <c r="G15" s="8">
        <v>3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ht="26.25">
      <c r="A16" s="6">
        <v>5</v>
      </c>
      <c r="B16" s="6" t="s">
        <v>45</v>
      </c>
      <c r="C16" s="6" t="s">
        <v>821</v>
      </c>
      <c r="D16" s="6" t="s">
        <v>47</v>
      </c>
      <c r="E16" s="6" t="s">
        <v>832</v>
      </c>
      <c r="F16" s="6" t="s">
        <v>73</v>
      </c>
      <c r="G16" s="8">
        <v>5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spans="1:16" ht="12.75" customHeight="1">
      <c r="A17" s="13"/>
      <c r="B17" s="13"/>
      <c r="C17" s="13" t="s">
        <v>41</v>
      </c>
      <c r="D17" s="13"/>
      <c r="E17" s="13" t="s">
        <v>625</v>
      </c>
      <c r="F17" s="13"/>
      <c r="G17" s="13"/>
      <c r="H17" s="13"/>
      <c r="I17" s="13">
        <f>SUM(I12:I16)</f>
        <v>0</v>
      </c>
      <c r="P17">
        <f>ROUND(SUM(P12:P16),2)</f>
        <v>0</v>
      </c>
    </row>
    <row r="19" spans="1:16" ht="12.75" customHeight="1">
      <c r="A19" s="13"/>
      <c r="B19" s="13"/>
      <c r="C19" s="13"/>
      <c r="D19" s="13"/>
      <c r="E19" s="13" t="s">
        <v>76</v>
      </c>
      <c r="F19" s="13"/>
      <c r="G19" s="13"/>
      <c r="H19" s="13"/>
      <c r="I19" s="13">
        <f>+I17</f>
        <v>0</v>
      </c>
      <c r="P19">
        <f>+P17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833</v>
      </c>
      <c r="D5" s="5"/>
      <c r="E5" s="5" t="s">
        <v>834</v>
      </c>
    </row>
    <row r="6" spans="1:5" ht="12.75" customHeight="1">
      <c r="A6" t="s">
        <v>18</v>
      </c>
      <c r="C6" s="5" t="s">
        <v>833</v>
      </c>
      <c r="D6" s="5"/>
      <c r="E6" s="5" t="s">
        <v>834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26.25">
      <c r="A12" s="6">
        <v>1</v>
      </c>
      <c r="B12" s="6" t="s">
        <v>45</v>
      </c>
      <c r="C12" s="6" t="s">
        <v>790</v>
      </c>
      <c r="D12" s="6" t="s">
        <v>47</v>
      </c>
      <c r="E12" s="6" t="s">
        <v>791</v>
      </c>
      <c r="F12" s="6" t="s">
        <v>49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26.25">
      <c r="A13" s="6">
        <v>2</v>
      </c>
      <c r="B13" s="6" t="s">
        <v>45</v>
      </c>
      <c r="C13" s="6" t="s">
        <v>61</v>
      </c>
      <c r="D13" s="6" t="s">
        <v>47</v>
      </c>
      <c r="E13" s="6" t="s">
        <v>835</v>
      </c>
      <c r="F13" s="6" t="s">
        <v>49</v>
      </c>
      <c r="G13" s="8">
        <v>1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12.75" customHeight="1">
      <c r="A14" s="13"/>
      <c r="B14" s="13"/>
      <c r="C14" s="13" t="s">
        <v>44</v>
      </c>
      <c r="D14" s="13"/>
      <c r="E14" s="13" t="s">
        <v>79</v>
      </c>
      <c r="F14" s="13"/>
      <c r="G14" s="13"/>
      <c r="H14" s="13"/>
      <c r="I14" s="13">
        <f>SUM(I12:I13)</f>
        <v>0</v>
      </c>
      <c r="P14">
        <f>ROUND(SUM(P12:P13),2)</f>
        <v>0</v>
      </c>
    </row>
    <row r="16" spans="1:9" ht="12.75" customHeight="1">
      <c r="A16" s="7"/>
      <c r="B16" s="7"/>
      <c r="C16" s="7" t="s">
        <v>25</v>
      </c>
      <c r="D16" s="7"/>
      <c r="E16" s="7" t="s">
        <v>98</v>
      </c>
      <c r="F16" s="7"/>
      <c r="G16" s="9"/>
      <c r="H16" s="7"/>
      <c r="I16" s="9"/>
    </row>
    <row r="17" spans="1:16" ht="12.75">
      <c r="A17" s="6">
        <v>3</v>
      </c>
      <c r="B17" s="6" t="s">
        <v>45</v>
      </c>
      <c r="C17" s="6" t="s">
        <v>201</v>
      </c>
      <c r="D17" s="6" t="s">
        <v>47</v>
      </c>
      <c r="E17" s="6" t="s">
        <v>202</v>
      </c>
      <c r="F17" s="6" t="s">
        <v>82</v>
      </c>
      <c r="G17" s="8">
        <v>2.8</v>
      </c>
      <c r="H17" s="11"/>
      <c r="I17" s="10">
        <f>ROUND((H17*G17),2)</f>
        <v>0</v>
      </c>
      <c r="O17">
        <f>rekapitulace!H8</f>
        <v>21</v>
      </c>
      <c r="P17">
        <f>O17/100*I17</f>
        <v>0</v>
      </c>
    </row>
    <row r="18" ht="12.75">
      <c r="E18" s="12" t="s">
        <v>794</v>
      </c>
    </row>
    <row r="19" spans="1:16" ht="39">
      <c r="A19" s="6">
        <v>4</v>
      </c>
      <c r="B19" s="6" t="s">
        <v>45</v>
      </c>
      <c r="C19" s="6" t="s">
        <v>102</v>
      </c>
      <c r="D19" s="6" t="s">
        <v>47</v>
      </c>
      <c r="E19" s="6" t="s">
        <v>836</v>
      </c>
      <c r="F19" s="6" t="s">
        <v>82</v>
      </c>
      <c r="G19" s="8">
        <v>0.692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ht="39">
      <c r="E20" s="12" t="s">
        <v>837</v>
      </c>
    </row>
    <row r="21" spans="1:16" ht="12.75">
      <c r="A21" s="6">
        <v>5</v>
      </c>
      <c r="B21" s="6" t="s">
        <v>45</v>
      </c>
      <c r="C21" s="6" t="s">
        <v>205</v>
      </c>
      <c r="D21" s="6" t="s">
        <v>47</v>
      </c>
      <c r="E21" s="6" t="s">
        <v>206</v>
      </c>
      <c r="F21" s="6" t="s">
        <v>82</v>
      </c>
      <c r="G21" s="8">
        <v>6.3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798</v>
      </c>
    </row>
    <row r="23" spans="1:16" ht="12.75">
      <c r="A23" s="6">
        <v>6</v>
      </c>
      <c r="B23" s="6" t="s">
        <v>45</v>
      </c>
      <c r="C23" s="6" t="s">
        <v>215</v>
      </c>
      <c r="D23" s="6" t="s">
        <v>47</v>
      </c>
      <c r="E23" s="6" t="s">
        <v>216</v>
      </c>
      <c r="F23" s="6" t="s">
        <v>82</v>
      </c>
      <c r="G23" s="8">
        <v>4.192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52.5">
      <c r="E24" s="12" t="s">
        <v>838</v>
      </c>
    </row>
    <row r="25" spans="1:16" ht="26.25">
      <c r="A25" s="6">
        <v>7</v>
      </c>
      <c r="B25" s="6" t="s">
        <v>45</v>
      </c>
      <c r="C25" s="6" t="s">
        <v>218</v>
      </c>
      <c r="D25" s="6" t="s">
        <v>47</v>
      </c>
      <c r="E25" s="6" t="s">
        <v>800</v>
      </c>
      <c r="F25" s="6" t="s">
        <v>82</v>
      </c>
      <c r="G25" s="8">
        <v>2.8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794</v>
      </c>
    </row>
    <row r="27" spans="1:16" ht="12.75" customHeight="1">
      <c r="A27" s="13"/>
      <c r="B27" s="13"/>
      <c r="C27" s="13" t="s">
        <v>25</v>
      </c>
      <c r="D27" s="13"/>
      <c r="E27" s="13" t="s">
        <v>98</v>
      </c>
      <c r="F27" s="13"/>
      <c r="G27" s="13"/>
      <c r="H27" s="13"/>
      <c r="I27" s="13">
        <f>SUM(I17:I26)</f>
        <v>0</v>
      </c>
      <c r="P27">
        <f>ROUND(SUM(P17:P26),2)</f>
        <v>0</v>
      </c>
    </row>
    <row r="29" spans="1:9" ht="12.75" customHeight="1">
      <c r="A29" s="7"/>
      <c r="B29" s="7"/>
      <c r="C29" s="7" t="s">
        <v>41</v>
      </c>
      <c r="D29" s="7"/>
      <c r="E29" s="7" t="s">
        <v>625</v>
      </c>
      <c r="F29" s="7"/>
      <c r="G29" s="9"/>
      <c r="H29" s="7"/>
      <c r="I29" s="9"/>
    </row>
    <row r="30" spans="1:16" ht="26.25">
      <c r="A30" s="6">
        <v>8</v>
      </c>
      <c r="B30" s="6" t="s">
        <v>45</v>
      </c>
      <c r="C30" s="6" t="s">
        <v>804</v>
      </c>
      <c r="D30" s="6" t="s">
        <v>47</v>
      </c>
      <c r="E30" s="6" t="s">
        <v>839</v>
      </c>
      <c r="F30" s="6" t="s">
        <v>116</v>
      </c>
      <c r="G30" s="8">
        <v>40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spans="1:16" ht="39">
      <c r="A31" s="6">
        <v>9</v>
      </c>
      <c r="B31" s="6" t="s">
        <v>45</v>
      </c>
      <c r="C31" s="6" t="s">
        <v>840</v>
      </c>
      <c r="D31" s="6" t="s">
        <v>47</v>
      </c>
      <c r="E31" s="6" t="s">
        <v>841</v>
      </c>
      <c r="F31" s="6" t="s">
        <v>116</v>
      </c>
      <c r="G31" s="8">
        <v>24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2.75">
      <c r="E32" s="12" t="s">
        <v>842</v>
      </c>
    </row>
    <row r="33" spans="1:16" ht="78.75">
      <c r="A33" s="6">
        <v>10</v>
      </c>
      <c r="B33" s="6" t="s">
        <v>45</v>
      </c>
      <c r="C33" s="6" t="s">
        <v>843</v>
      </c>
      <c r="D33" s="6" t="s">
        <v>47</v>
      </c>
      <c r="E33" s="6" t="s">
        <v>844</v>
      </c>
      <c r="F33" s="6" t="s">
        <v>116</v>
      </c>
      <c r="G33" s="8">
        <v>40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845</v>
      </c>
    </row>
    <row r="35" spans="1:16" ht="26.25">
      <c r="A35" s="6">
        <v>11</v>
      </c>
      <c r="B35" s="6" t="s">
        <v>45</v>
      </c>
      <c r="C35" s="6" t="s">
        <v>846</v>
      </c>
      <c r="D35" s="6" t="s">
        <v>47</v>
      </c>
      <c r="E35" s="6" t="s">
        <v>847</v>
      </c>
      <c r="F35" s="6" t="s">
        <v>116</v>
      </c>
      <c r="G35" s="8">
        <v>80.85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12.75">
      <c r="E36" s="12" t="s">
        <v>848</v>
      </c>
    </row>
    <row r="37" spans="1:16" ht="39">
      <c r="A37" s="6">
        <v>12</v>
      </c>
      <c r="B37" s="6" t="s">
        <v>45</v>
      </c>
      <c r="C37" s="6" t="s">
        <v>849</v>
      </c>
      <c r="D37" s="6" t="s">
        <v>47</v>
      </c>
      <c r="E37" s="6" t="s">
        <v>850</v>
      </c>
      <c r="F37" s="6" t="s">
        <v>116</v>
      </c>
      <c r="G37" s="8">
        <v>367.5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851</v>
      </c>
    </row>
    <row r="39" spans="1:16" ht="26.25">
      <c r="A39" s="6">
        <v>13</v>
      </c>
      <c r="B39" s="6" t="s">
        <v>45</v>
      </c>
      <c r="C39" s="6" t="s">
        <v>809</v>
      </c>
      <c r="D39" s="6" t="s">
        <v>47</v>
      </c>
      <c r="E39" s="6" t="s">
        <v>852</v>
      </c>
      <c r="F39" s="6" t="s">
        <v>73</v>
      </c>
      <c r="G39" s="8">
        <v>27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853</v>
      </c>
    </row>
    <row r="41" spans="1:16" ht="39">
      <c r="A41" s="6">
        <v>14</v>
      </c>
      <c r="B41" s="6" t="s">
        <v>45</v>
      </c>
      <c r="C41" s="6" t="s">
        <v>811</v>
      </c>
      <c r="D41" s="6" t="s">
        <v>47</v>
      </c>
      <c r="E41" s="6" t="s">
        <v>854</v>
      </c>
      <c r="F41" s="6" t="s">
        <v>73</v>
      </c>
      <c r="G41" s="8">
        <v>1</v>
      </c>
      <c r="H41" s="11"/>
      <c r="I41" s="10">
        <f aca="true" t="shared" si="0" ref="I41:I50">ROUND((H41*G41),2)</f>
        <v>0</v>
      </c>
      <c r="O41">
        <f>rekapitulace!H8</f>
        <v>21</v>
      </c>
      <c r="P41">
        <f aca="true" t="shared" si="1" ref="P41:P50">O41/100*I41</f>
        <v>0</v>
      </c>
    </row>
    <row r="42" spans="1:16" ht="12.75">
      <c r="A42" s="6">
        <v>15</v>
      </c>
      <c r="B42" s="6" t="s">
        <v>45</v>
      </c>
      <c r="C42" s="6" t="s">
        <v>813</v>
      </c>
      <c r="D42" s="6" t="s">
        <v>47</v>
      </c>
      <c r="E42" s="6" t="s">
        <v>855</v>
      </c>
      <c r="F42" s="6" t="s">
        <v>116</v>
      </c>
      <c r="G42" s="8">
        <v>100</v>
      </c>
      <c r="H42" s="11"/>
      <c r="I42" s="10">
        <f t="shared" si="0"/>
        <v>0</v>
      </c>
      <c r="O42">
        <f>rekapitulace!H8</f>
        <v>21</v>
      </c>
      <c r="P42">
        <f t="shared" si="1"/>
        <v>0</v>
      </c>
    </row>
    <row r="43" spans="1:16" ht="39">
      <c r="A43" s="6">
        <v>16</v>
      </c>
      <c r="B43" s="6" t="s">
        <v>45</v>
      </c>
      <c r="C43" s="6" t="s">
        <v>856</v>
      </c>
      <c r="D43" s="6" t="s">
        <v>47</v>
      </c>
      <c r="E43" s="6" t="s">
        <v>857</v>
      </c>
      <c r="F43" s="6" t="s">
        <v>73</v>
      </c>
      <c r="G43" s="8">
        <v>11</v>
      </c>
      <c r="H43" s="11"/>
      <c r="I43" s="10">
        <f t="shared" si="0"/>
        <v>0</v>
      </c>
      <c r="O43">
        <f>rekapitulace!H8</f>
        <v>21</v>
      </c>
      <c r="P43">
        <f t="shared" si="1"/>
        <v>0</v>
      </c>
    </row>
    <row r="44" spans="1:16" ht="12.75">
      <c r="A44" s="6">
        <v>17</v>
      </c>
      <c r="B44" s="6" t="s">
        <v>45</v>
      </c>
      <c r="C44" s="6" t="s">
        <v>858</v>
      </c>
      <c r="D44" s="6" t="s">
        <v>47</v>
      </c>
      <c r="E44" s="6" t="s">
        <v>859</v>
      </c>
      <c r="F44" s="6" t="s">
        <v>73</v>
      </c>
      <c r="G44" s="8">
        <v>11</v>
      </c>
      <c r="H44" s="11"/>
      <c r="I44" s="10">
        <f t="shared" si="0"/>
        <v>0</v>
      </c>
      <c r="O44">
        <f>rekapitulace!H8</f>
        <v>21</v>
      </c>
      <c r="P44">
        <f t="shared" si="1"/>
        <v>0</v>
      </c>
    </row>
    <row r="45" spans="1:16" ht="39">
      <c r="A45" s="6">
        <v>18</v>
      </c>
      <c r="B45" s="6" t="s">
        <v>45</v>
      </c>
      <c r="C45" s="6" t="s">
        <v>860</v>
      </c>
      <c r="D45" s="6" t="s">
        <v>47</v>
      </c>
      <c r="E45" s="6" t="s">
        <v>861</v>
      </c>
      <c r="F45" s="6" t="s">
        <v>73</v>
      </c>
      <c r="G45" s="8">
        <v>11</v>
      </c>
      <c r="H45" s="11"/>
      <c r="I45" s="10">
        <f t="shared" si="0"/>
        <v>0</v>
      </c>
      <c r="O45">
        <f>rekapitulace!H8</f>
        <v>21</v>
      </c>
      <c r="P45">
        <f t="shared" si="1"/>
        <v>0</v>
      </c>
    </row>
    <row r="46" spans="1:16" ht="26.25">
      <c r="A46" s="6">
        <v>19</v>
      </c>
      <c r="B46" s="6" t="s">
        <v>45</v>
      </c>
      <c r="C46" s="6" t="s">
        <v>862</v>
      </c>
      <c r="D46" s="6" t="s">
        <v>47</v>
      </c>
      <c r="E46" s="6" t="s">
        <v>863</v>
      </c>
      <c r="F46" s="6" t="s">
        <v>73</v>
      </c>
      <c r="G46" s="8">
        <v>11</v>
      </c>
      <c r="H46" s="11"/>
      <c r="I46" s="10">
        <f t="shared" si="0"/>
        <v>0</v>
      </c>
      <c r="O46">
        <f>rekapitulace!H8</f>
        <v>21</v>
      </c>
      <c r="P46">
        <f t="shared" si="1"/>
        <v>0</v>
      </c>
    </row>
    <row r="47" spans="1:16" ht="39">
      <c r="A47" s="6">
        <v>20</v>
      </c>
      <c r="B47" s="6" t="s">
        <v>45</v>
      </c>
      <c r="C47" s="6" t="s">
        <v>864</v>
      </c>
      <c r="D47" s="6" t="s">
        <v>47</v>
      </c>
      <c r="E47" s="6" t="s">
        <v>865</v>
      </c>
      <c r="F47" s="6" t="s">
        <v>73</v>
      </c>
      <c r="G47" s="8">
        <v>1</v>
      </c>
      <c r="H47" s="11"/>
      <c r="I47" s="10">
        <f t="shared" si="0"/>
        <v>0</v>
      </c>
      <c r="O47">
        <f>rekapitulace!H8</f>
        <v>21</v>
      </c>
      <c r="P47">
        <f t="shared" si="1"/>
        <v>0</v>
      </c>
    </row>
    <row r="48" spans="1:16" ht="26.25">
      <c r="A48" s="6">
        <v>21</v>
      </c>
      <c r="B48" s="6" t="s">
        <v>45</v>
      </c>
      <c r="C48" s="6" t="s">
        <v>819</v>
      </c>
      <c r="D48" s="6" t="s">
        <v>47</v>
      </c>
      <c r="E48" s="6" t="s">
        <v>829</v>
      </c>
      <c r="F48" s="6" t="s">
        <v>73</v>
      </c>
      <c r="G48" s="8">
        <v>1</v>
      </c>
      <c r="H48" s="11"/>
      <c r="I48" s="10">
        <f t="shared" si="0"/>
        <v>0</v>
      </c>
      <c r="O48">
        <f>rekapitulace!H8</f>
        <v>21</v>
      </c>
      <c r="P48">
        <f t="shared" si="1"/>
        <v>0</v>
      </c>
    </row>
    <row r="49" spans="1:16" ht="26.25">
      <c r="A49" s="6">
        <v>22</v>
      </c>
      <c r="B49" s="6" t="s">
        <v>45</v>
      </c>
      <c r="C49" s="6" t="s">
        <v>821</v>
      </c>
      <c r="D49" s="6" t="s">
        <v>47</v>
      </c>
      <c r="E49" s="6" t="s">
        <v>832</v>
      </c>
      <c r="F49" s="6" t="s">
        <v>73</v>
      </c>
      <c r="G49" s="8">
        <v>1</v>
      </c>
      <c r="H49" s="11"/>
      <c r="I49" s="10">
        <f t="shared" si="0"/>
        <v>0</v>
      </c>
      <c r="O49">
        <f>rekapitulace!H8</f>
        <v>21</v>
      </c>
      <c r="P49">
        <f t="shared" si="1"/>
        <v>0</v>
      </c>
    </row>
    <row r="50" spans="1:16" ht="26.25">
      <c r="A50" s="6">
        <v>23</v>
      </c>
      <c r="B50" s="6" t="s">
        <v>45</v>
      </c>
      <c r="C50" s="6" t="s">
        <v>866</v>
      </c>
      <c r="D50" s="6" t="s">
        <v>47</v>
      </c>
      <c r="E50" s="6" t="s">
        <v>867</v>
      </c>
      <c r="F50" s="6" t="s">
        <v>73</v>
      </c>
      <c r="G50" s="8">
        <v>1</v>
      </c>
      <c r="H50" s="11"/>
      <c r="I50" s="10">
        <f t="shared" si="0"/>
        <v>0</v>
      </c>
      <c r="O50">
        <f>rekapitulace!H8</f>
        <v>21</v>
      </c>
      <c r="P50">
        <f t="shared" si="1"/>
        <v>0</v>
      </c>
    </row>
    <row r="51" spans="1:16" ht="12.75" customHeight="1">
      <c r="A51" s="13"/>
      <c r="B51" s="13"/>
      <c r="C51" s="13" t="s">
        <v>41</v>
      </c>
      <c r="D51" s="13"/>
      <c r="E51" s="13" t="s">
        <v>625</v>
      </c>
      <c r="F51" s="13"/>
      <c r="G51" s="13"/>
      <c r="H51" s="13"/>
      <c r="I51" s="13">
        <f>SUM(I30:I50)</f>
        <v>0</v>
      </c>
      <c r="P51">
        <f>ROUND(SUM(P30:P50),2)</f>
        <v>0</v>
      </c>
    </row>
    <row r="53" spans="1:16" ht="12.75" customHeight="1">
      <c r="A53" s="13"/>
      <c r="B53" s="13"/>
      <c r="C53" s="13"/>
      <c r="D53" s="13"/>
      <c r="E53" s="13" t="s">
        <v>76</v>
      </c>
      <c r="F53" s="13"/>
      <c r="G53" s="13"/>
      <c r="H53" s="13"/>
      <c r="I53" s="13">
        <f>+I14+I27+I51</f>
        <v>0</v>
      </c>
      <c r="P53">
        <f>+P14+P27+P51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23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23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46</v>
      </c>
      <c r="D12" s="6" t="s">
        <v>47</v>
      </c>
      <c r="E12" s="6" t="s">
        <v>48</v>
      </c>
      <c r="F12" s="6" t="s">
        <v>49</v>
      </c>
      <c r="G12" s="8">
        <v>1</v>
      </c>
      <c r="H12" s="11"/>
      <c r="I12" s="10">
        <f aca="true" t="shared" si="0" ref="I12:I18">ROUND((H12*G12),2)</f>
        <v>0</v>
      </c>
      <c r="O12">
        <f>rekapitulace!H8</f>
        <v>21</v>
      </c>
      <c r="P12">
        <f aca="true" t="shared" si="1" ref="P12:P18">O12/100*I12</f>
        <v>0</v>
      </c>
    </row>
    <row r="13" spans="1:16" ht="12.75">
      <c r="A13" s="6">
        <v>2</v>
      </c>
      <c r="B13" s="6" t="s">
        <v>45</v>
      </c>
      <c r="C13" s="6" t="s">
        <v>50</v>
      </c>
      <c r="D13" s="6" t="s">
        <v>47</v>
      </c>
      <c r="E13" s="6" t="s">
        <v>51</v>
      </c>
      <c r="F13" s="6" t="s">
        <v>49</v>
      </c>
      <c r="G13" s="8">
        <v>1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45</v>
      </c>
      <c r="C14" s="6" t="s">
        <v>52</v>
      </c>
      <c r="D14" s="6" t="s">
        <v>47</v>
      </c>
      <c r="E14" s="6" t="s">
        <v>53</v>
      </c>
      <c r="F14" s="6" t="s">
        <v>49</v>
      </c>
      <c r="G14" s="8">
        <v>1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26.25">
      <c r="A15" s="6">
        <v>4</v>
      </c>
      <c r="B15" s="6" t="s">
        <v>45</v>
      </c>
      <c r="C15" s="6" t="s">
        <v>54</v>
      </c>
      <c r="D15" s="6" t="s">
        <v>47</v>
      </c>
      <c r="E15" s="6" t="s">
        <v>55</v>
      </c>
      <c r="F15" s="6" t="s">
        <v>49</v>
      </c>
      <c r="G15" s="8">
        <v>1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45</v>
      </c>
      <c r="C16" s="6" t="s">
        <v>56</v>
      </c>
      <c r="D16" s="6" t="s">
        <v>47</v>
      </c>
      <c r="E16" s="6" t="s">
        <v>57</v>
      </c>
      <c r="F16" s="6" t="s">
        <v>49</v>
      </c>
      <c r="G16" s="8">
        <v>1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45</v>
      </c>
      <c r="C17" s="6" t="s">
        <v>58</v>
      </c>
      <c r="D17" s="6" t="s">
        <v>47</v>
      </c>
      <c r="E17" s="6" t="s">
        <v>59</v>
      </c>
      <c r="F17" s="6" t="s">
        <v>60</v>
      </c>
      <c r="G17" s="8">
        <v>1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45</v>
      </c>
      <c r="C18" s="6" t="s">
        <v>61</v>
      </c>
      <c r="D18" s="6" t="s">
        <v>47</v>
      </c>
      <c r="E18" s="6" t="s">
        <v>62</v>
      </c>
      <c r="F18" s="6" t="s">
        <v>49</v>
      </c>
      <c r="G18" s="8">
        <v>1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ht="12.75">
      <c r="E19" s="12" t="s">
        <v>63</v>
      </c>
    </row>
    <row r="20" spans="1:16" ht="12.75">
      <c r="A20" s="6">
        <v>8</v>
      </c>
      <c r="B20" s="6" t="s">
        <v>45</v>
      </c>
      <c r="C20" s="6" t="s">
        <v>64</v>
      </c>
      <c r="D20" s="6" t="s">
        <v>47</v>
      </c>
      <c r="E20" s="6" t="s">
        <v>65</v>
      </c>
      <c r="F20" s="6" t="s">
        <v>49</v>
      </c>
      <c r="G20" s="8">
        <v>1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spans="1:16" ht="39">
      <c r="A21" s="6">
        <v>9</v>
      </c>
      <c r="B21" s="6" t="s">
        <v>66</v>
      </c>
      <c r="C21" s="6" t="s">
        <v>67</v>
      </c>
      <c r="D21" s="6" t="s">
        <v>47</v>
      </c>
      <c r="E21" s="6" t="s">
        <v>68</v>
      </c>
      <c r="F21" s="6" t="s">
        <v>69</v>
      </c>
      <c r="G21" s="8">
        <v>56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52.5">
      <c r="E22" s="12" t="s">
        <v>70</v>
      </c>
    </row>
    <row r="23" spans="1:16" ht="26.25">
      <c r="A23" s="6">
        <v>10</v>
      </c>
      <c r="B23" s="6" t="s">
        <v>45</v>
      </c>
      <c r="C23" s="6" t="s">
        <v>71</v>
      </c>
      <c r="D23" s="6" t="s">
        <v>47</v>
      </c>
      <c r="E23" s="6" t="s">
        <v>72</v>
      </c>
      <c r="F23" s="6" t="s">
        <v>73</v>
      </c>
      <c r="G23" s="8">
        <v>1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spans="1:16" ht="12.75">
      <c r="A24" s="6">
        <v>11</v>
      </c>
      <c r="B24" s="6" t="s">
        <v>45</v>
      </c>
      <c r="C24" s="6" t="s">
        <v>74</v>
      </c>
      <c r="D24" s="6" t="s">
        <v>47</v>
      </c>
      <c r="E24" s="6" t="s">
        <v>75</v>
      </c>
      <c r="F24" s="6" t="s">
        <v>49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spans="1:16" ht="12.75" customHeight="1">
      <c r="A25" s="13"/>
      <c r="B25" s="13"/>
      <c r="C25" s="13" t="s">
        <v>44</v>
      </c>
      <c r="D25" s="13"/>
      <c r="E25" s="13" t="s">
        <v>23</v>
      </c>
      <c r="F25" s="13"/>
      <c r="G25" s="13"/>
      <c r="H25" s="13"/>
      <c r="I25" s="13">
        <f>SUM(I12:I24)</f>
        <v>0</v>
      </c>
      <c r="P25">
        <f>ROUND(SUM(P12:P24),2)</f>
        <v>0</v>
      </c>
    </row>
    <row r="27" spans="1:16" ht="12.75" customHeight="1">
      <c r="A27" s="13"/>
      <c r="B27" s="13"/>
      <c r="C27" s="13"/>
      <c r="D27" s="13"/>
      <c r="E27" s="13" t="s">
        <v>76</v>
      </c>
      <c r="F27" s="13"/>
      <c r="G27" s="13"/>
      <c r="H27" s="13"/>
      <c r="I27" s="13">
        <f>+I25</f>
        <v>0</v>
      </c>
      <c r="P27">
        <f>+P25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77</v>
      </c>
      <c r="D5" s="5"/>
      <c r="E5" s="5" t="s">
        <v>78</v>
      </c>
    </row>
    <row r="6" spans="1:5" ht="12.75" customHeight="1">
      <c r="A6" t="s">
        <v>18</v>
      </c>
      <c r="C6" s="5" t="s">
        <v>77</v>
      </c>
      <c r="D6" s="5"/>
      <c r="E6" s="5" t="s">
        <v>78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80</v>
      </c>
      <c r="D12" s="6" t="s">
        <v>47</v>
      </c>
      <c r="E12" s="6" t="s">
        <v>81</v>
      </c>
      <c r="F12" s="6" t="s">
        <v>82</v>
      </c>
      <c r="G12" s="8">
        <v>7976.073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83</v>
      </c>
    </row>
    <row r="14" spans="1:16" ht="26.25">
      <c r="A14" s="6">
        <v>2</v>
      </c>
      <c r="B14" s="6" t="s">
        <v>45</v>
      </c>
      <c r="C14" s="6" t="s">
        <v>84</v>
      </c>
      <c r="D14" s="6" t="s">
        <v>85</v>
      </c>
      <c r="E14" s="6" t="s">
        <v>86</v>
      </c>
      <c r="F14" s="6" t="s">
        <v>87</v>
      </c>
      <c r="G14" s="8">
        <v>6753.452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92.25">
      <c r="E15" s="12" t="s">
        <v>88</v>
      </c>
    </row>
    <row r="16" spans="1:16" ht="26.25">
      <c r="A16" s="6">
        <v>3</v>
      </c>
      <c r="B16" s="6" t="s">
        <v>45</v>
      </c>
      <c r="C16" s="6" t="s">
        <v>84</v>
      </c>
      <c r="D16" s="6" t="s">
        <v>89</v>
      </c>
      <c r="E16" s="6" t="s">
        <v>90</v>
      </c>
      <c r="F16" s="6" t="s">
        <v>87</v>
      </c>
      <c r="G16" s="8">
        <v>489.333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39">
      <c r="E17" s="12" t="s">
        <v>91</v>
      </c>
    </row>
    <row r="18" spans="1:16" ht="26.25">
      <c r="A18" s="6">
        <v>4</v>
      </c>
      <c r="B18" s="6" t="s">
        <v>66</v>
      </c>
      <c r="C18" s="6" t="s">
        <v>84</v>
      </c>
      <c r="D18" s="6" t="s">
        <v>92</v>
      </c>
      <c r="E18" s="6" t="s">
        <v>93</v>
      </c>
      <c r="F18" s="6" t="s">
        <v>87</v>
      </c>
      <c r="G18" s="8">
        <v>16.543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94</v>
      </c>
    </row>
    <row r="20" spans="1:16" ht="26.25">
      <c r="A20" s="6">
        <v>5</v>
      </c>
      <c r="B20" s="6" t="s">
        <v>66</v>
      </c>
      <c r="C20" s="6" t="s">
        <v>84</v>
      </c>
      <c r="D20" s="6" t="s">
        <v>95</v>
      </c>
      <c r="E20" s="6" t="s">
        <v>96</v>
      </c>
      <c r="F20" s="6" t="s">
        <v>87</v>
      </c>
      <c r="G20" s="8">
        <v>43.703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12.75">
      <c r="E21" s="12" t="s">
        <v>97</v>
      </c>
    </row>
    <row r="22" spans="1:16" ht="12.75" customHeight="1">
      <c r="A22" s="13"/>
      <c r="B22" s="13"/>
      <c r="C22" s="13" t="s">
        <v>44</v>
      </c>
      <c r="D22" s="13"/>
      <c r="E22" s="13" t="s">
        <v>79</v>
      </c>
      <c r="F22" s="13"/>
      <c r="G22" s="13"/>
      <c r="H22" s="13"/>
      <c r="I22" s="13">
        <f>SUM(I12:I21)</f>
        <v>0</v>
      </c>
      <c r="P22">
        <f>ROUND(SUM(P12:P21),2)</f>
        <v>0</v>
      </c>
    </row>
    <row r="24" spans="1:9" ht="12.75" customHeight="1">
      <c r="A24" s="7"/>
      <c r="B24" s="7"/>
      <c r="C24" s="7" t="s">
        <v>25</v>
      </c>
      <c r="D24" s="7"/>
      <c r="E24" s="7" t="s">
        <v>98</v>
      </c>
      <c r="F24" s="7"/>
      <c r="G24" s="9"/>
      <c r="H24" s="7"/>
      <c r="I24" s="9"/>
    </row>
    <row r="25" spans="1:16" ht="12.75">
      <c r="A25" s="6">
        <v>6</v>
      </c>
      <c r="B25" s="6" t="s">
        <v>45</v>
      </c>
      <c r="C25" s="6" t="s">
        <v>99</v>
      </c>
      <c r="D25" s="6" t="s">
        <v>47</v>
      </c>
      <c r="E25" s="6" t="s">
        <v>100</v>
      </c>
      <c r="F25" s="6" t="s">
        <v>82</v>
      </c>
      <c r="G25" s="8">
        <v>222.424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52.5">
      <c r="E26" s="12" t="s">
        <v>101</v>
      </c>
    </row>
    <row r="27" spans="1:16" ht="39">
      <c r="A27" s="6">
        <v>7</v>
      </c>
      <c r="B27" s="6" t="s">
        <v>45</v>
      </c>
      <c r="C27" s="6" t="s">
        <v>102</v>
      </c>
      <c r="D27" s="6" t="s">
        <v>47</v>
      </c>
      <c r="E27" s="6" t="s">
        <v>103</v>
      </c>
      <c r="F27" s="6" t="s">
        <v>82</v>
      </c>
      <c r="G27" s="8">
        <v>7976.073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330">
      <c r="E28" s="12" t="s">
        <v>104</v>
      </c>
    </row>
    <row r="29" spans="1:16" ht="12.75">
      <c r="A29" s="6">
        <v>8</v>
      </c>
      <c r="B29" s="6" t="s">
        <v>45</v>
      </c>
      <c r="C29" s="6" t="s">
        <v>105</v>
      </c>
      <c r="D29" s="6" t="s">
        <v>47</v>
      </c>
      <c r="E29" s="6" t="s">
        <v>106</v>
      </c>
      <c r="F29" s="6" t="s">
        <v>82</v>
      </c>
      <c r="G29" s="8">
        <v>7976.073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26.25">
      <c r="E30" s="12" t="s">
        <v>107</v>
      </c>
    </row>
    <row r="31" spans="1:16" ht="12.75" customHeight="1">
      <c r="A31" s="13"/>
      <c r="B31" s="13"/>
      <c r="C31" s="13" t="s">
        <v>25</v>
      </c>
      <c r="D31" s="13"/>
      <c r="E31" s="13" t="s">
        <v>98</v>
      </c>
      <c r="F31" s="13"/>
      <c r="G31" s="13"/>
      <c r="H31" s="13"/>
      <c r="I31" s="13">
        <f>SUM(I25:I30)</f>
        <v>0</v>
      </c>
      <c r="P31">
        <f>ROUND(SUM(P25:P30),2)</f>
        <v>0</v>
      </c>
    </row>
    <row r="33" spans="1:9" ht="12.75" customHeight="1">
      <c r="A33" s="7"/>
      <c r="B33" s="7"/>
      <c r="C33" s="7" t="s">
        <v>36</v>
      </c>
      <c r="D33" s="7"/>
      <c r="E33" s="7" t="s">
        <v>108</v>
      </c>
      <c r="F33" s="7"/>
      <c r="G33" s="9"/>
      <c r="H33" s="7"/>
      <c r="I33" s="9"/>
    </row>
    <row r="34" spans="1:16" ht="12.75">
      <c r="A34" s="6">
        <v>9</v>
      </c>
      <c r="B34" s="6" t="s">
        <v>45</v>
      </c>
      <c r="C34" s="6" t="s">
        <v>109</v>
      </c>
      <c r="D34" s="6" t="s">
        <v>47</v>
      </c>
      <c r="E34" s="6" t="s">
        <v>110</v>
      </c>
      <c r="F34" s="6" t="s">
        <v>111</v>
      </c>
      <c r="G34" s="8">
        <v>866.74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132">
      <c r="E35" s="12" t="s">
        <v>112</v>
      </c>
    </row>
    <row r="36" spans="1:16" ht="12.75" customHeight="1">
      <c r="A36" s="13"/>
      <c r="B36" s="13"/>
      <c r="C36" s="13" t="s">
        <v>36</v>
      </c>
      <c r="D36" s="13"/>
      <c r="E36" s="13" t="s">
        <v>108</v>
      </c>
      <c r="F36" s="13"/>
      <c r="G36" s="13"/>
      <c r="H36" s="13"/>
      <c r="I36" s="13">
        <f>SUM(I34:I35)</f>
        <v>0</v>
      </c>
      <c r="P36">
        <f>ROUND(SUM(P34:P35),2)</f>
        <v>0</v>
      </c>
    </row>
    <row r="38" spans="1:9" ht="12.75" customHeight="1">
      <c r="A38" s="7"/>
      <c r="B38" s="7"/>
      <c r="C38" s="7" t="s">
        <v>43</v>
      </c>
      <c r="D38" s="7"/>
      <c r="E38" s="7" t="s">
        <v>113</v>
      </c>
      <c r="F38" s="7"/>
      <c r="G38" s="9"/>
      <c r="H38" s="7"/>
      <c r="I38" s="9"/>
    </row>
    <row r="39" spans="1:16" ht="12.75">
      <c r="A39" s="6">
        <v>10</v>
      </c>
      <c r="B39" s="6" t="s">
        <v>45</v>
      </c>
      <c r="C39" s="6" t="s">
        <v>114</v>
      </c>
      <c r="D39" s="6" t="s">
        <v>47</v>
      </c>
      <c r="E39" s="6" t="s">
        <v>115</v>
      </c>
      <c r="F39" s="6" t="s">
        <v>116</v>
      </c>
      <c r="G39" s="8">
        <v>120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6.25">
      <c r="E40" s="12" t="s">
        <v>117</v>
      </c>
    </row>
    <row r="41" spans="1:16" ht="26.25">
      <c r="A41" s="6">
        <v>11</v>
      </c>
      <c r="B41" s="6" t="s">
        <v>45</v>
      </c>
      <c r="C41" s="6" t="s">
        <v>118</v>
      </c>
      <c r="D41" s="6" t="s">
        <v>47</v>
      </c>
      <c r="E41" s="6" t="s">
        <v>119</v>
      </c>
      <c r="F41" s="6" t="s">
        <v>116</v>
      </c>
      <c r="G41" s="8">
        <v>120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12.75">
      <c r="E42" s="12" t="s">
        <v>120</v>
      </c>
    </row>
    <row r="43" spans="1:16" ht="12.75">
      <c r="A43" s="6">
        <v>12</v>
      </c>
      <c r="B43" s="6" t="s">
        <v>45</v>
      </c>
      <c r="C43" s="6" t="s">
        <v>121</v>
      </c>
      <c r="D43" s="6" t="s">
        <v>47</v>
      </c>
      <c r="E43" s="6" t="s">
        <v>122</v>
      </c>
      <c r="F43" s="6" t="s">
        <v>82</v>
      </c>
      <c r="G43" s="8">
        <v>1060.788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52.5">
      <c r="E44" s="12" t="s">
        <v>123</v>
      </c>
    </row>
    <row r="45" spans="1:16" ht="52.5">
      <c r="A45" s="6">
        <v>13</v>
      </c>
      <c r="B45" s="6" t="s">
        <v>45</v>
      </c>
      <c r="C45" s="6" t="s">
        <v>124</v>
      </c>
      <c r="D45" s="6" t="s">
        <v>47</v>
      </c>
      <c r="E45" s="6" t="s">
        <v>125</v>
      </c>
      <c r="F45" s="6" t="s">
        <v>82</v>
      </c>
      <c r="G45" s="8">
        <v>701.083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32">
      <c r="E46" s="12" t="s">
        <v>126</v>
      </c>
    </row>
    <row r="47" spans="1:16" ht="12.75">
      <c r="A47" s="6">
        <v>14</v>
      </c>
      <c r="B47" s="6" t="s">
        <v>45</v>
      </c>
      <c r="C47" s="6" t="s">
        <v>127</v>
      </c>
      <c r="D47" s="6" t="s">
        <v>47</v>
      </c>
      <c r="E47" s="6" t="s">
        <v>128</v>
      </c>
      <c r="F47" s="6" t="s">
        <v>82</v>
      </c>
      <c r="G47" s="8">
        <v>1317.855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290.25">
      <c r="E48" s="12" t="s">
        <v>129</v>
      </c>
    </row>
    <row r="49" spans="1:16" ht="26.25">
      <c r="A49" s="6">
        <v>15</v>
      </c>
      <c r="B49" s="6" t="s">
        <v>45</v>
      </c>
      <c r="C49" s="6" t="s">
        <v>130</v>
      </c>
      <c r="D49" s="6" t="s">
        <v>47</v>
      </c>
      <c r="E49" s="6" t="s">
        <v>131</v>
      </c>
      <c r="F49" s="6" t="s">
        <v>87</v>
      </c>
      <c r="G49" s="8">
        <v>16.543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92.25">
      <c r="E50" s="12" t="s">
        <v>132</v>
      </c>
    </row>
    <row r="51" spans="1:16" ht="12.75">
      <c r="A51" s="6">
        <v>16</v>
      </c>
      <c r="B51" s="6" t="s">
        <v>45</v>
      </c>
      <c r="C51" s="6" t="s">
        <v>133</v>
      </c>
      <c r="D51" s="6" t="s">
        <v>47</v>
      </c>
      <c r="E51" s="6" t="s">
        <v>134</v>
      </c>
      <c r="F51" s="6" t="s">
        <v>111</v>
      </c>
      <c r="G51" s="8">
        <v>1986.436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135</v>
      </c>
    </row>
    <row r="53" spans="1:16" ht="12.75" customHeight="1">
      <c r="A53" s="13"/>
      <c r="B53" s="13"/>
      <c r="C53" s="13" t="s">
        <v>43</v>
      </c>
      <c r="D53" s="13"/>
      <c r="E53" s="13" t="s">
        <v>113</v>
      </c>
      <c r="F53" s="13"/>
      <c r="G53" s="13"/>
      <c r="H53" s="13"/>
      <c r="I53" s="13">
        <f>SUM(I39:I52)</f>
        <v>0</v>
      </c>
      <c r="P53">
        <f>ROUND(SUM(P39:P52),2)</f>
        <v>0</v>
      </c>
    </row>
    <row r="55" spans="1:16" ht="12.75" customHeight="1">
      <c r="A55" s="13"/>
      <c r="B55" s="13"/>
      <c r="C55" s="13"/>
      <c r="D55" s="13"/>
      <c r="E55" s="13" t="s">
        <v>76</v>
      </c>
      <c r="F55" s="13"/>
      <c r="G55" s="13"/>
      <c r="H55" s="13"/>
      <c r="I55" s="13">
        <f>+I22+I31+I36+I53</f>
        <v>0</v>
      </c>
      <c r="P55">
        <f>+P22+P31+P36+P53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136</v>
      </c>
      <c r="D5" s="5"/>
      <c r="E5" s="5" t="s">
        <v>137</v>
      </c>
    </row>
    <row r="6" spans="1:5" ht="12.75" customHeight="1">
      <c r="A6" t="s">
        <v>18</v>
      </c>
      <c r="C6" s="5" t="s">
        <v>136</v>
      </c>
      <c r="D6" s="5"/>
      <c r="E6" s="5" t="s">
        <v>137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80</v>
      </c>
      <c r="D12" s="6" t="s">
        <v>47</v>
      </c>
      <c r="E12" s="6" t="s">
        <v>81</v>
      </c>
      <c r="F12" s="6" t="s">
        <v>82</v>
      </c>
      <c r="G12" s="8">
        <v>521.33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138</v>
      </c>
    </row>
    <row r="14" spans="1:16" ht="12.75">
      <c r="A14" s="6">
        <v>2</v>
      </c>
      <c r="B14" s="6" t="s">
        <v>45</v>
      </c>
      <c r="C14" s="6" t="s">
        <v>84</v>
      </c>
      <c r="D14" s="6" t="s">
        <v>85</v>
      </c>
      <c r="E14" s="6" t="s">
        <v>81</v>
      </c>
      <c r="F14" s="6" t="s">
        <v>87</v>
      </c>
      <c r="G14" s="8">
        <v>391.574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78.75">
      <c r="E15" s="12" t="s">
        <v>139</v>
      </c>
    </row>
    <row r="16" spans="1:16" ht="26.25">
      <c r="A16" s="6">
        <v>3</v>
      </c>
      <c r="B16" s="6" t="s">
        <v>66</v>
      </c>
      <c r="C16" s="6" t="s">
        <v>84</v>
      </c>
      <c r="D16" s="6" t="s">
        <v>89</v>
      </c>
      <c r="E16" s="6" t="s">
        <v>93</v>
      </c>
      <c r="F16" s="6" t="s">
        <v>87</v>
      </c>
      <c r="G16" s="8">
        <v>0.782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140</v>
      </c>
    </row>
    <row r="18" spans="1:16" ht="26.25">
      <c r="A18" s="6">
        <v>4</v>
      </c>
      <c r="B18" s="6" t="s">
        <v>66</v>
      </c>
      <c r="C18" s="6" t="s">
        <v>84</v>
      </c>
      <c r="D18" s="6" t="s">
        <v>92</v>
      </c>
      <c r="E18" s="6" t="s">
        <v>141</v>
      </c>
      <c r="F18" s="6" t="s">
        <v>87</v>
      </c>
      <c r="G18" s="8">
        <v>8.059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142</v>
      </c>
    </row>
    <row r="20" spans="1:16" ht="12.75" customHeight="1">
      <c r="A20" s="13"/>
      <c r="B20" s="13"/>
      <c r="C20" s="13" t="s">
        <v>44</v>
      </c>
      <c r="D20" s="13"/>
      <c r="E20" s="13" t="s">
        <v>79</v>
      </c>
      <c r="F20" s="13"/>
      <c r="G20" s="13"/>
      <c r="H20" s="13"/>
      <c r="I20" s="13">
        <f>SUM(I12:I19)</f>
        <v>0</v>
      </c>
      <c r="P20">
        <f>ROUND(SUM(P12:P19),2)</f>
        <v>0</v>
      </c>
    </row>
    <row r="22" spans="1:9" ht="12.75" customHeight="1">
      <c r="A22" s="7"/>
      <c r="B22" s="7"/>
      <c r="C22" s="7" t="s">
        <v>25</v>
      </c>
      <c r="D22" s="7"/>
      <c r="E22" s="7" t="s">
        <v>98</v>
      </c>
      <c r="F22" s="7"/>
      <c r="G22" s="9"/>
      <c r="H22" s="7"/>
      <c r="I22" s="9"/>
    </row>
    <row r="23" spans="1:16" ht="12.75">
      <c r="A23" s="6">
        <v>5</v>
      </c>
      <c r="B23" s="6" t="s">
        <v>45</v>
      </c>
      <c r="C23" s="6" t="s">
        <v>143</v>
      </c>
      <c r="D23" s="6" t="s">
        <v>47</v>
      </c>
      <c r="E23" s="6" t="s">
        <v>144</v>
      </c>
      <c r="F23" s="6" t="s">
        <v>82</v>
      </c>
      <c r="G23" s="8">
        <v>70.512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145</v>
      </c>
    </row>
    <row r="25" spans="1:16" ht="12.75">
      <c r="A25" s="6">
        <v>6</v>
      </c>
      <c r="B25" s="6" t="s">
        <v>66</v>
      </c>
      <c r="C25" s="6" t="s">
        <v>146</v>
      </c>
      <c r="D25" s="6" t="s">
        <v>47</v>
      </c>
      <c r="E25" s="6" t="s">
        <v>147</v>
      </c>
      <c r="F25" s="6" t="s">
        <v>69</v>
      </c>
      <c r="G25" s="8">
        <v>960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spans="1:16" ht="12.75">
      <c r="A26" s="6">
        <v>7</v>
      </c>
      <c r="B26" s="6" t="s">
        <v>45</v>
      </c>
      <c r="C26" s="6" t="s">
        <v>148</v>
      </c>
      <c r="D26" s="6" t="s">
        <v>47</v>
      </c>
      <c r="E26" s="6" t="s">
        <v>149</v>
      </c>
      <c r="F26" s="6" t="s">
        <v>116</v>
      </c>
      <c r="G26" s="8">
        <v>110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150</v>
      </c>
    </row>
    <row r="28" spans="1:16" ht="12.75">
      <c r="A28" s="6">
        <v>8</v>
      </c>
      <c r="B28" s="6" t="s">
        <v>45</v>
      </c>
      <c r="C28" s="6" t="s">
        <v>102</v>
      </c>
      <c r="D28" s="6" t="s">
        <v>47</v>
      </c>
      <c r="E28" s="6" t="s">
        <v>151</v>
      </c>
      <c r="F28" s="6" t="s">
        <v>82</v>
      </c>
      <c r="G28" s="8">
        <v>521.33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ht="12.75">
      <c r="E29" s="12" t="s">
        <v>152</v>
      </c>
    </row>
    <row r="30" spans="1:16" ht="12.75">
      <c r="A30" s="6">
        <v>9</v>
      </c>
      <c r="B30" s="6" t="s">
        <v>45</v>
      </c>
      <c r="C30" s="6" t="s">
        <v>105</v>
      </c>
      <c r="D30" s="6" t="s">
        <v>47</v>
      </c>
      <c r="E30" s="6" t="s">
        <v>106</v>
      </c>
      <c r="F30" s="6" t="s">
        <v>82</v>
      </c>
      <c r="G30" s="8">
        <v>466.311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26.25">
      <c r="E31" s="12" t="s">
        <v>153</v>
      </c>
    </row>
    <row r="32" spans="1:16" ht="12.75">
      <c r="A32" s="6">
        <v>10</v>
      </c>
      <c r="B32" s="6" t="s">
        <v>45</v>
      </c>
      <c r="C32" s="6" t="s">
        <v>154</v>
      </c>
      <c r="D32" s="6" t="s">
        <v>47</v>
      </c>
      <c r="E32" s="6" t="s">
        <v>155</v>
      </c>
      <c r="F32" s="6" t="s">
        <v>82</v>
      </c>
      <c r="G32" s="8">
        <v>86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 customHeight="1">
      <c r="A33" s="13"/>
      <c r="B33" s="13"/>
      <c r="C33" s="13" t="s">
        <v>25</v>
      </c>
      <c r="D33" s="13"/>
      <c r="E33" s="13" t="s">
        <v>98</v>
      </c>
      <c r="F33" s="13"/>
      <c r="G33" s="13"/>
      <c r="H33" s="13"/>
      <c r="I33" s="13">
        <f>SUM(I23:I32)</f>
        <v>0</v>
      </c>
      <c r="P33">
        <f>ROUND(SUM(P23:P32),2)</f>
        <v>0</v>
      </c>
    </row>
    <row r="35" spans="1:9" ht="12.75" customHeight="1">
      <c r="A35" s="7"/>
      <c r="B35" s="7"/>
      <c r="C35" s="7" t="s">
        <v>43</v>
      </c>
      <c r="D35" s="7"/>
      <c r="E35" s="7" t="s">
        <v>113</v>
      </c>
      <c r="F35" s="7"/>
      <c r="G35" s="9"/>
      <c r="H35" s="7"/>
      <c r="I35" s="9"/>
    </row>
    <row r="36" spans="1:16" ht="12.75">
      <c r="A36" s="6">
        <v>11</v>
      </c>
      <c r="B36" s="6" t="s">
        <v>45</v>
      </c>
      <c r="C36" s="6" t="s">
        <v>156</v>
      </c>
      <c r="D36" s="6" t="s">
        <v>47</v>
      </c>
      <c r="E36" s="6" t="s">
        <v>157</v>
      </c>
      <c r="F36" s="6" t="s">
        <v>82</v>
      </c>
      <c r="G36" s="8">
        <v>93.249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26.25">
      <c r="E37" s="12" t="s">
        <v>158</v>
      </c>
    </row>
    <row r="38" spans="1:16" ht="12.75">
      <c r="A38" s="6">
        <v>12</v>
      </c>
      <c r="B38" s="6" t="s">
        <v>45</v>
      </c>
      <c r="C38" s="6" t="s">
        <v>127</v>
      </c>
      <c r="D38" s="6" t="s">
        <v>47</v>
      </c>
      <c r="E38" s="6" t="s">
        <v>128</v>
      </c>
      <c r="F38" s="6" t="s">
        <v>82</v>
      </c>
      <c r="G38" s="8">
        <v>29.894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ht="12.75">
      <c r="E39" s="12" t="s">
        <v>159</v>
      </c>
    </row>
    <row r="40" spans="1:16" ht="26.25">
      <c r="A40" s="6">
        <v>13</v>
      </c>
      <c r="B40" s="6" t="s">
        <v>45</v>
      </c>
      <c r="C40" s="6" t="s">
        <v>130</v>
      </c>
      <c r="D40" s="6" t="s">
        <v>47</v>
      </c>
      <c r="E40" s="6" t="s">
        <v>131</v>
      </c>
      <c r="F40" s="6" t="s">
        <v>87</v>
      </c>
      <c r="G40" s="8">
        <v>0.782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118.5">
      <c r="E41" s="12" t="s">
        <v>160</v>
      </c>
    </row>
    <row r="42" spans="1:16" ht="12.75">
      <c r="A42" s="6">
        <v>14</v>
      </c>
      <c r="B42" s="6" t="s">
        <v>45</v>
      </c>
      <c r="C42" s="6" t="s">
        <v>133</v>
      </c>
      <c r="D42" s="6" t="s">
        <v>47</v>
      </c>
      <c r="E42" s="6" t="s">
        <v>134</v>
      </c>
      <c r="F42" s="6" t="s">
        <v>111</v>
      </c>
      <c r="G42" s="8">
        <v>366.327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161</v>
      </c>
    </row>
    <row r="44" spans="1:16" ht="12.75" customHeight="1">
      <c r="A44" s="13"/>
      <c r="B44" s="13"/>
      <c r="C44" s="13" t="s">
        <v>43</v>
      </c>
      <c r="D44" s="13"/>
      <c r="E44" s="13" t="s">
        <v>113</v>
      </c>
      <c r="F44" s="13"/>
      <c r="G44" s="13"/>
      <c r="H44" s="13"/>
      <c r="I44" s="13">
        <f>SUM(I36:I43)</f>
        <v>0</v>
      </c>
      <c r="P44">
        <f>ROUND(SUM(P36:P43),2)</f>
        <v>0</v>
      </c>
    </row>
    <row r="46" spans="1:16" ht="12.75" customHeight="1">
      <c r="A46" s="13"/>
      <c r="B46" s="13"/>
      <c r="C46" s="13"/>
      <c r="D46" s="13"/>
      <c r="E46" s="13" t="s">
        <v>76</v>
      </c>
      <c r="F46" s="13"/>
      <c r="G46" s="13"/>
      <c r="H46" s="13"/>
      <c r="I46" s="13">
        <f>+I20+I33+I44</f>
        <v>0</v>
      </c>
      <c r="P46">
        <f>+P20+P33+P44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162</v>
      </c>
      <c r="D5" s="5"/>
      <c r="E5" s="5" t="s">
        <v>163</v>
      </c>
    </row>
    <row r="6" spans="1:5" ht="12.75" customHeight="1">
      <c r="A6" t="s">
        <v>18</v>
      </c>
      <c r="C6" s="5" t="s">
        <v>162</v>
      </c>
      <c r="D6" s="5"/>
      <c r="E6" s="5" t="s">
        <v>164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2</v>
      </c>
      <c r="B12" s="6" t="s">
        <v>45</v>
      </c>
      <c r="C12" s="6" t="s">
        <v>80</v>
      </c>
      <c r="D12" s="6" t="s">
        <v>89</v>
      </c>
      <c r="E12" s="6" t="s">
        <v>81</v>
      </c>
      <c r="F12" s="6" t="s">
        <v>82</v>
      </c>
      <c r="G12" s="8">
        <v>278.25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52.5">
      <c r="E13" s="12" t="s">
        <v>165</v>
      </c>
    </row>
    <row r="14" spans="1:16" ht="12.75">
      <c r="A14" s="6">
        <v>1</v>
      </c>
      <c r="B14" s="6" t="s">
        <v>45</v>
      </c>
      <c r="C14" s="6" t="s">
        <v>80</v>
      </c>
      <c r="D14" s="6" t="s">
        <v>85</v>
      </c>
      <c r="E14" s="6" t="s">
        <v>81</v>
      </c>
      <c r="F14" s="6" t="s">
        <v>82</v>
      </c>
      <c r="G14" s="8">
        <v>285.2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52.5">
      <c r="E15" s="12" t="s">
        <v>166</v>
      </c>
    </row>
    <row r="16" spans="1:16" ht="12.75">
      <c r="A16" s="6">
        <v>3</v>
      </c>
      <c r="B16" s="6" t="s">
        <v>45</v>
      </c>
      <c r="C16" s="6" t="s">
        <v>84</v>
      </c>
      <c r="D16" s="6" t="s">
        <v>85</v>
      </c>
      <c r="E16" s="6" t="s">
        <v>81</v>
      </c>
      <c r="F16" s="6" t="s">
        <v>87</v>
      </c>
      <c r="G16" s="8">
        <v>12.305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39">
      <c r="E17" s="12" t="s">
        <v>167</v>
      </c>
    </row>
    <row r="18" spans="1:16" ht="26.25">
      <c r="A18" s="6">
        <v>4</v>
      </c>
      <c r="B18" s="6" t="s">
        <v>66</v>
      </c>
      <c r="C18" s="6" t="s">
        <v>84</v>
      </c>
      <c r="D18" s="6" t="s">
        <v>89</v>
      </c>
      <c r="E18" s="6" t="s">
        <v>168</v>
      </c>
      <c r="F18" s="6" t="s">
        <v>87</v>
      </c>
      <c r="G18" s="8">
        <v>193.6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26.25">
      <c r="E19" s="12" t="s">
        <v>169</v>
      </c>
    </row>
    <row r="20" spans="1:16" ht="12.75">
      <c r="A20" s="6">
        <v>5</v>
      </c>
      <c r="B20" s="6" t="s">
        <v>45</v>
      </c>
      <c r="C20" s="6" t="s">
        <v>170</v>
      </c>
      <c r="D20" s="6" t="s">
        <v>47</v>
      </c>
      <c r="E20" s="6" t="s">
        <v>171</v>
      </c>
      <c r="F20" s="6" t="s">
        <v>87</v>
      </c>
      <c r="G20" s="8">
        <v>84.42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26.25">
      <c r="E21" s="12" t="s">
        <v>172</v>
      </c>
    </row>
    <row r="22" spans="1:16" ht="12.75" customHeight="1">
      <c r="A22" s="13"/>
      <c r="B22" s="13"/>
      <c r="C22" s="13" t="s">
        <v>44</v>
      </c>
      <c r="D22" s="13"/>
      <c r="E22" s="13" t="s">
        <v>79</v>
      </c>
      <c r="F22" s="13"/>
      <c r="G22" s="13"/>
      <c r="H22" s="13"/>
      <c r="I22" s="13">
        <f>SUM(I12:I21)</f>
        <v>0</v>
      </c>
      <c r="P22">
        <f>ROUND(SUM(P12:P21),2)</f>
        <v>0</v>
      </c>
    </row>
    <row r="24" spans="1:9" ht="12.75" customHeight="1">
      <c r="A24" s="7"/>
      <c r="B24" s="7"/>
      <c r="C24" s="7" t="s">
        <v>25</v>
      </c>
      <c r="D24" s="7"/>
      <c r="E24" s="7" t="s">
        <v>98</v>
      </c>
      <c r="F24" s="7"/>
      <c r="G24" s="9"/>
      <c r="H24" s="7"/>
      <c r="I24" s="9"/>
    </row>
    <row r="25" spans="1:16" ht="12.75">
      <c r="A25" s="6">
        <v>6</v>
      </c>
      <c r="B25" s="6" t="s">
        <v>45</v>
      </c>
      <c r="C25" s="6" t="s">
        <v>173</v>
      </c>
      <c r="D25" s="6" t="s">
        <v>47</v>
      </c>
      <c r="E25" s="6" t="s">
        <v>174</v>
      </c>
      <c r="F25" s="6" t="s">
        <v>111</v>
      </c>
      <c r="G25" s="8">
        <v>498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52.5">
      <c r="E26" s="12" t="s">
        <v>175</v>
      </c>
    </row>
    <row r="27" spans="1:16" ht="12.75">
      <c r="A27" s="6">
        <v>7</v>
      </c>
      <c r="B27" s="6" t="s">
        <v>45</v>
      </c>
      <c r="C27" s="6" t="s">
        <v>176</v>
      </c>
      <c r="D27" s="6" t="s">
        <v>47</v>
      </c>
      <c r="E27" s="6" t="s">
        <v>177</v>
      </c>
      <c r="F27" s="6" t="s">
        <v>82</v>
      </c>
      <c r="G27" s="8">
        <v>10.25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66">
      <c r="E28" s="12" t="s">
        <v>178</v>
      </c>
    </row>
    <row r="29" spans="1:16" ht="12.75">
      <c r="A29" s="6">
        <v>8</v>
      </c>
      <c r="B29" s="6" t="s">
        <v>45</v>
      </c>
      <c r="C29" s="6" t="s">
        <v>179</v>
      </c>
      <c r="D29" s="6" t="s">
        <v>47</v>
      </c>
      <c r="E29" s="6" t="s">
        <v>180</v>
      </c>
      <c r="F29" s="6" t="s">
        <v>82</v>
      </c>
      <c r="G29" s="8">
        <v>143.25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18.5">
      <c r="E30" s="12" t="s">
        <v>181</v>
      </c>
    </row>
    <row r="31" spans="1:16" ht="12.75">
      <c r="A31" s="6">
        <v>9</v>
      </c>
      <c r="B31" s="6" t="s">
        <v>45</v>
      </c>
      <c r="C31" s="6" t="s">
        <v>182</v>
      </c>
      <c r="D31" s="6" t="s">
        <v>47</v>
      </c>
      <c r="E31" s="6" t="s">
        <v>183</v>
      </c>
      <c r="F31" s="6" t="s">
        <v>82</v>
      </c>
      <c r="G31" s="8">
        <v>10.25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52.5">
      <c r="E32" s="12" t="s">
        <v>184</v>
      </c>
    </row>
    <row r="33" spans="1:16" ht="12.75">
      <c r="A33" s="6">
        <v>10</v>
      </c>
      <c r="B33" s="6" t="s">
        <v>45</v>
      </c>
      <c r="C33" s="6" t="s">
        <v>185</v>
      </c>
      <c r="D33" s="6" t="s">
        <v>47</v>
      </c>
      <c r="E33" s="6" t="s">
        <v>186</v>
      </c>
      <c r="F33" s="6" t="s">
        <v>82</v>
      </c>
      <c r="G33" s="8">
        <v>67.5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52.5">
      <c r="E34" s="12" t="s">
        <v>187</v>
      </c>
    </row>
    <row r="35" spans="1:16" ht="12.75">
      <c r="A35" s="6">
        <v>11</v>
      </c>
      <c r="B35" s="6" t="s">
        <v>45</v>
      </c>
      <c r="C35" s="6" t="s">
        <v>188</v>
      </c>
      <c r="D35" s="6" t="s">
        <v>47</v>
      </c>
      <c r="E35" s="6" t="s">
        <v>189</v>
      </c>
      <c r="F35" s="6" t="s">
        <v>116</v>
      </c>
      <c r="G35" s="8">
        <v>110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52.5">
      <c r="E36" s="12" t="s">
        <v>190</v>
      </c>
    </row>
    <row r="37" spans="1:16" ht="12.75">
      <c r="A37" s="6">
        <v>12</v>
      </c>
      <c r="B37" s="6" t="s">
        <v>45</v>
      </c>
      <c r="C37" s="6" t="s">
        <v>191</v>
      </c>
      <c r="D37" s="6" t="s">
        <v>47</v>
      </c>
      <c r="E37" s="6" t="s">
        <v>192</v>
      </c>
      <c r="F37" s="6" t="s">
        <v>116</v>
      </c>
      <c r="G37" s="8">
        <v>70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52.5">
      <c r="E38" s="12" t="s">
        <v>193</v>
      </c>
    </row>
    <row r="39" spans="1:16" ht="12.75">
      <c r="A39" s="6">
        <v>13</v>
      </c>
      <c r="B39" s="6" t="s">
        <v>45</v>
      </c>
      <c r="C39" s="6" t="s">
        <v>99</v>
      </c>
      <c r="D39" s="6" t="s">
        <v>47</v>
      </c>
      <c r="E39" s="6" t="s">
        <v>100</v>
      </c>
      <c r="F39" s="6" t="s">
        <v>82</v>
      </c>
      <c r="G39" s="8">
        <v>67.5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52.5">
      <c r="E40" s="12" t="s">
        <v>194</v>
      </c>
    </row>
    <row r="41" spans="1:16" ht="12.75">
      <c r="A41" s="6">
        <v>14</v>
      </c>
      <c r="B41" s="6" t="s">
        <v>45</v>
      </c>
      <c r="C41" s="6" t="s">
        <v>195</v>
      </c>
      <c r="D41" s="6" t="s">
        <v>47</v>
      </c>
      <c r="E41" s="6" t="s">
        <v>196</v>
      </c>
      <c r="F41" s="6" t="s">
        <v>116</v>
      </c>
      <c r="G41" s="8">
        <v>70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66">
      <c r="E42" s="12" t="s">
        <v>197</v>
      </c>
    </row>
    <row r="43" spans="1:16" ht="12.75">
      <c r="A43" s="6">
        <v>15</v>
      </c>
      <c r="B43" s="6" t="s">
        <v>45</v>
      </c>
      <c r="C43" s="6" t="s">
        <v>198</v>
      </c>
      <c r="D43" s="6" t="s">
        <v>47</v>
      </c>
      <c r="E43" s="6" t="s">
        <v>199</v>
      </c>
      <c r="F43" s="6" t="s">
        <v>82</v>
      </c>
      <c r="G43" s="8">
        <v>195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52.5">
      <c r="E44" s="12" t="s">
        <v>200</v>
      </c>
    </row>
    <row r="45" spans="1:16" ht="12.75">
      <c r="A45" s="6">
        <v>16</v>
      </c>
      <c r="B45" s="6" t="s">
        <v>45</v>
      </c>
      <c r="C45" s="6" t="s">
        <v>201</v>
      </c>
      <c r="D45" s="6" t="s">
        <v>47</v>
      </c>
      <c r="E45" s="6" t="s">
        <v>202</v>
      </c>
      <c r="F45" s="6" t="s">
        <v>82</v>
      </c>
      <c r="G45" s="8">
        <v>117.9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92.25">
      <c r="E46" s="12" t="s">
        <v>203</v>
      </c>
    </row>
    <row r="47" spans="1:16" ht="12.75">
      <c r="A47" s="6">
        <v>17</v>
      </c>
      <c r="B47" s="6" t="s">
        <v>45</v>
      </c>
      <c r="C47" s="6" t="s">
        <v>102</v>
      </c>
      <c r="D47" s="6" t="s">
        <v>47</v>
      </c>
      <c r="E47" s="6" t="s">
        <v>151</v>
      </c>
      <c r="F47" s="6" t="s">
        <v>82</v>
      </c>
      <c r="G47" s="8">
        <v>3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39">
      <c r="E48" s="12" t="s">
        <v>204</v>
      </c>
    </row>
    <row r="49" spans="1:16" ht="12.75">
      <c r="A49" s="6">
        <v>18</v>
      </c>
      <c r="B49" s="6" t="s">
        <v>45</v>
      </c>
      <c r="C49" s="6" t="s">
        <v>205</v>
      </c>
      <c r="D49" s="6" t="s">
        <v>47</v>
      </c>
      <c r="E49" s="6" t="s">
        <v>206</v>
      </c>
      <c r="F49" s="6" t="s">
        <v>82</v>
      </c>
      <c r="G49" s="8">
        <v>50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39">
      <c r="E50" s="12" t="s">
        <v>207</v>
      </c>
    </row>
    <row r="51" spans="1:16" ht="12.75">
      <c r="A51" s="6">
        <v>19</v>
      </c>
      <c r="B51" s="6" t="s">
        <v>45</v>
      </c>
      <c r="C51" s="6" t="s">
        <v>105</v>
      </c>
      <c r="D51" s="6" t="s">
        <v>47</v>
      </c>
      <c r="E51" s="6" t="s">
        <v>106</v>
      </c>
      <c r="F51" s="6" t="s">
        <v>82</v>
      </c>
      <c r="G51" s="8">
        <v>248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78.75">
      <c r="E52" s="12" t="s">
        <v>208</v>
      </c>
    </row>
    <row r="53" spans="1:16" ht="12.75">
      <c r="A53" s="6">
        <v>20</v>
      </c>
      <c r="B53" s="6" t="s">
        <v>45</v>
      </c>
      <c r="C53" s="6" t="s">
        <v>209</v>
      </c>
      <c r="D53" s="6" t="s">
        <v>47</v>
      </c>
      <c r="E53" s="6" t="s">
        <v>210</v>
      </c>
      <c r="F53" s="6" t="s">
        <v>82</v>
      </c>
      <c r="G53" s="8">
        <v>195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52.5">
      <c r="E54" s="12" t="s">
        <v>211</v>
      </c>
    </row>
    <row r="55" spans="1:16" ht="12.75">
      <c r="A55" s="6">
        <v>21</v>
      </c>
      <c r="B55" s="6" t="s">
        <v>45</v>
      </c>
      <c r="C55" s="6" t="s">
        <v>212</v>
      </c>
      <c r="D55" s="6" t="s">
        <v>47</v>
      </c>
      <c r="E55" s="6" t="s">
        <v>213</v>
      </c>
      <c r="F55" s="6" t="s">
        <v>82</v>
      </c>
      <c r="G55" s="8">
        <v>6.94</v>
      </c>
      <c r="H55" s="11"/>
      <c r="I55" s="10">
        <f>ROUND((H55*G55),2)</f>
        <v>0</v>
      </c>
      <c r="O55">
        <f>rekapitulace!H8</f>
        <v>21</v>
      </c>
      <c r="P55">
        <f>O55/100*I55</f>
        <v>0</v>
      </c>
    </row>
    <row r="56" ht="52.5">
      <c r="E56" s="12" t="s">
        <v>214</v>
      </c>
    </row>
    <row r="57" spans="1:16" ht="12.75">
      <c r="A57" s="6">
        <v>22</v>
      </c>
      <c r="B57" s="6" t="s">
        <v>45</v>
      </c>
      <c r="C57" s="6" t="s">
        <v>215</v>
      </c>
      <c r="D57" s="6" t="s">
        <v>47</v>
      </c>
      <c r="E57" s="6" t="s">
        <v>216</v>
      </c>
      <c r="F57" s="6" t="s">
        <v>82</v>
      </c>
      <c r="G57" s="8">
        <v>37.5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39">
      <c r="E58" s="12" t="s">
        <v>217</v>
      </c>
    </row>
    <row r="59" spans="1:16" ht="12.75">
      <c r="A59" s="6">
        <v>23</v>
      </c>
      <c r="B59" s="6" t="s">
        <v>45</v>
      </c>
      <c r="C59" s="6" t="s">
        <v>218</v>
      </c>
      <c r="D59" s="6" t="s">
        <v>47</v>
      </c>
      <c r="E59" s="6" t="s">
        <v>219</v>
      </c>
      <c r="F59" s="6" t="s">
        <v>82</v>
      </c>
      <c r="G59" s="8">
        <v>12.058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12.75">
      <c r="E60" s="12" t="s">
        <v>220</v>
      </c>
    </row>
    <row r="61" spans="1:16" ht="12.75">
      <c r="A61" s="6">
        <v>24</v>
      </c>
      <c r="B61" s="6" t="s">
        <v>45</v>
      </c>
      <c r="C61" s="6" t="s">
        <v>221</v>
      </c>
      <c r="D61" s="6" t="s">
        <v>47</v>
      </c>
      <c r="E61" s="6" t="s">
        <v>222</v>
      </c>
      <c r="F61" s="6" t="s">
        <v>111</v>
      </c>
      <c r="G61" s="8">
        <v>1025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92.25">
      <c r="E62" s="12" t="s">
        <v>223</v>
      </c>
    </row>
    <row r="63" spans="1:16" ht="12.75">
      <c r="A63" s="6">
        <v>25</v>
      </c>
      <c r="B63" s="6" t="s">
        <v>45</v>
      </c>
      <c r="C63" s="6" t="s">
        <v>224</v>
      </c>
      <c r="D63" s="6" t="s">
        <v>47</v>
      </c>
      <c r="E63" s="6" t="s">
        <v>225</v>
      </c>
      <c r="F63" s="6" t="s">
        <v>111</v>
      </c>
      <c r="G63" s="8">
        <v>50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26.25">
      <c r="E64" s="12" t="s">
        <v>226</v>
      </c>
    </row>
    <row r="65" spans="1:16" ht="12.75">
      <c r="A65" s="6">
        <v>26</v>
      </c>
      <c r="B65" s="6" t="s">
        <v>45</v>
      </c>
      <c r="C65" s="6" t="s">
        <v>227</v>
      </c>
      <c r="D65" s="6" t="s">
        <v>47</v>
      </c>
      <c r="E65" s="6" t="s">
        <v>228</v>
      </c>
      <c r="F65" s="6" t="s">
        <v>111</v>
      </c>
      <c r="G65" s="8">
        <v>496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52.5">
      <c r="E66" s="12" t="s">
        <v>229</v>
      </c>
    </row>
    <row r="67" spans="1:16" ht="12.75">
      <c r="A67" s="6">
        <v>27</v>
      </c>
      <c r="B67" s="6" t="s">
        <v>45</v>
      </c>
      <c r="C67" s="6" t="s">
        <v>230</v>
      </c>
      <c r="D67" s="6" t="s">
        <v>47</v>
      </c>
      <c r="E67" s="6" t="s">
        <v>231</v>
      </c>
      <c r="F67" s="6" t="s">
        <v>111</v>
      </c>
      <c r="G67" s="8">
        <v>40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26.25">
      <c r="E68" s="12" t="s">
        <v>232</v>
      </c>
    </row>
    <row r="69" spans="1:16" ht="12.75">
      <c r="A69" s="6">
        <v>28</v>
      </c>
      <c r="B69" s="6" t="s">
        <v>45</v>
      </c>
      <c r="C69" s="6" t="s">
        <v>233</v>
      </c>
      <c r="D69" s="6" t="s">
        <v>47</v>
      </c>
      <c r="E69" s="6" t="s">
        <v>234</v>
      </c>
      <c r="F69" s="6" t="s">
        <v>111</v>
      </c>
      <c r="G69" s="8">
        <v>536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235</v>
      </c>
    </row>
    <row r="71" spans="1:16" ht="12.75" customHeight="1">
      <c r="A71" s="13"/>
      <c r="B71" s="13"/>
      <c r="C71" s="13" t="s">
        <v>25</v>
      </c>
      <c r="D71" s="13"/>
      <c r="E71" s="13" t="s">
        <v>98</v>
      </c>
      <c r="F71" s="13"/>
      <c r="G71" s="13"/>
      <c r="H71" s="13"/>
      <c r="I71" s="13">
        <f>SUM(I25:I70)</f>
        <v>0</v>
      </c>
      <c r="P71">
        <f>ROUND(SUM(P25:P70),2)</f>
        <v>0</v>
      </c>
    </row>
    <row r="73" spans="1:9" ht="12.75" customHeight="1">
      <c r="A73" s="7"/>
      <c r="B73" s="7"/>
      <c r="C73" s="7" t="s">
        <v>36</v>
      </c>
      <c r="D73" s="7"/>
      <c r="E73" s="7" t="s">
        <v>108</v>
      </c>
      <c r="F73" s="7"/>
      <c r="G73" s="9"/>
      <c r="H73" s="7"/>
      <c r="I73" s="9"/>
    </row>
    <row r="74" spans="1:16" ht="12.75">
      <c r="A74" s="6">
        <v>29</v>
      </c>
      <c r="B74" s="6" t="s">
        <v>45</v>
      </c>
      <c r="C74" s="6" t="s">
        <v>236</v>
      </c>
      <c r="D74" s="6" t="s">
        <v>47</v>
      </c>
      <c r="E74" s="6" t="s">
        <v>237</v>
      </c>
      <c r="F74" s="6" t="s">
        <v>82</v>
      </c>
      <c r="G74" s="8">
        <v>1.92</v>
      </c>
      <c r="H74" s="11"/>
      <c r="I74" s="10">
        <f>ROUND((H74*G74),2)</f>
        <v>0</v>
      </c>
      <c r="O74">
        <f>rekapitulace!H8</f>
        <v>21</v>
      </c>
      <c r="P74">
        <f>O74/100*I74</f>
        <v>0</v>
      </c>
    </row>
    <row r="75" ht="26.25">
      <c r="E75" s="12" t="s">
        <v>238</v>
      </c>
    </row>
    <row r="76" spans="1:16" ht="12.75">
      <c r="A76" s="6">
        <v>30</v>
      </c>
      <c r="B76" s="6" t="s">
        <v>45</v>
      </c>
      <c r="C76" s="6" t="s">
        <v>239</v>
      </c>
      <c r="D76" s="6" t="s">
        <v>47</v>
      </c>
      <c r="E76" s="6" t="s">
        <v>240</v>
      </c>
      <c r="F76" s="6" t="s">
        <v>111</v>
      </c>
      <c r="G76" s="8">
        <v>907.984</v>
      </c>
      <c r="H76" s="11"/>
      <c r="I76" s="10">
        <f>ROUND((H76*G76),2)</f>
        <v>0</v>
      </c>
      <c r="O76">
        <f>rekapitulace!H8</f>
        <v>21</v>
      </c>
      <c r="P76">
        <f>O76/100*I76</f>
        <v>0</v>
      </c>
    </row>
    <row r="77" ht="26.25">
      <c r="E77" s="12" t="s">
        <v>241</v>
      </c>
    </row>
    <row r="78" spans="1:16" ht="12.75" customHeight="1">
      <c r="A78" s="13"/>
      <c r="B78" s="13"/>
      <c r="C78" s="13" t="s">
        <v>36</v>
      </c>
      <c r="D78" s="13"/>
      <c r="E78" s="13" t="s">
        <v>108</v>
      </c>
      <c r="F78" s="13"/>
      <c r="G78" s="13"/>
      <c r="H78" s="13"/>
      <c r="I78" s="13">
        <f>SUM(I74:I77)</f>
        <v>0</v>
      </c>
      <c r="P78">
        <f>ROUND(SUM(P74:P77),2)</f>
        <v>0</v>
      </c>
    </row>
    <row r="80" spans="1:9" ht="12.75" customHeight="1">
      <c r="A80" s="7"/>
      <c r="B80" s="7"/>
      <c r="C80" s="7" t="s">
        <v>37</v>
      </c>
      <c r="D80" s="7"/>
      <c r="E80" s="7" t="s">
        <v>242</v>
      </c>
      <c r="F80" s="7"/>
      <c r="G80" s="9"/>
      <c r="H80" s="7"/>
      <c r="I80" s="9"/>
    </row>
    <row r="81" spans="1:16" ht="12.75">
      <c r="A81" s="6">
        <v>31</v>
      </c>
      <c r="B81" s="6" t="s">
        <v>45</v>
      </c>
      <c r="C81" s="6" t="s">
        <v>243</v>
      </c>
      <c r="D81" s="6" t="s">
        <v>47</v>
      </c>
      <c r="E81" s="6" t="s">
        <v>244</v>
      </c>
      <c r="F81" s="6" t="s">
        <v>245</v>
      </c>
      <c r="G81" s="8">
        <v>1072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26.25">
      <c r="E82" s="12" t="s">
        <v>246</v>
      </c>
    </row>
    <row r="83" spans="1:16" ht="12.75" customHeight="1">
      <c r="A83" s="13"/>
      <c r="B83" s="13"/>
      <c r="C83" s="13" t="s">
        <v>37</v>
      </c>
      <c r="D83" s="13"/>
      <c r="E83" s="13" t="s">
        <v>242</v>
      </c>
      <c r="F83" s="13"/>
      <c r="G83" s="13"/>
      <c r="H83" s="13"/>
      <c r="I83" s="13">
        <f>SUM(I81:I82)</f>
        <v>0</v>
      </c>
      <c r="P83">
        <f>ROUND(SUM(P81:P82),2)</f>
        <v>0</v>
      </c>
    </row>
    <row r="85" spans="1:9" ht="12.75" customHeight="1">
      <c r="A85" s="7"/>
      <c r="B85" s="7"/>
      <c r="C85" s="7" t="s">
        <v>38</v>
      </c>
      <c r="D85" s="7"/>
      <c r="E85" s="7" t="s">
        <v>247</v>
      </c>
      <c r="F85" s="7"/>
      <c r="G85" s="9"/>
      <c r="H85" s="7"/>
      <c r="I85" s="9"/>
    </row>
    <row r="86" spans="1:16" ht="12.75">
      <c r="A86" s="6">
        <v>32</v>
      </c>
      <c r="B86" s="6" t="s">
        <v>45</v>
      </c>
      <c r="C86" s="6" t="s">
        <v>248</v>
      </c>
      <c r="D86" s="6" t="s">
        <v>47</v>
      </c>
      <c r="E86" s="6" t="s">
        <v>249</v>
      </c>
      <c r="F86" s="6" t="s">
        <v>82</v>
      </c>
      <c r="G86" s="8">
        <v>2.5</v>
      </c>
      <c r="H86" s="11"/>
      <c r="I86" s="10">
        <f>ROUND((H86*G86),2)</f>
        <v>0</v>
      </c>
      <c r="O86">
        <f>rekapitulace!H8</f>
        <v>21</v>
      </c>
      <c r="P86">
        <f>O86/100*I86</f>
        <v>0</v>
      </c>
    </row>
    <row r="87" ht="12.75">
      <c r="E87" s="12" t="s">
        <v>250</v>
      </c>
    </row>
    <row r="88" spans="1:16" ht="12.75" customHeight="1">
      <c r="A88" s="13"/>
      <c r="B88" s="13"/>
      <c r="C88" s="13" t="s">
        <v>38</v>
      </c>
      <c r="D88" s="13"/>
      <c r="E88" s="13" t="s">
        <v>247</v>
      </c>
      <c r="F88" s="13"/>
      <c r="G88" s="13"/>
      <c r="H88" s="13"/>
      <c r="I88" s="13">
        <f>SUM(I86:I87)</f>
        <v>0</v>
      </c>
      <c r="P88">
        <f>ROUND(SUM(P86:P87),2)</f>
        <v>0</v>
      </c>
    </row>
    <row r="90" spans="1:9" ht="12.75" customHeight="1">
      <c r="A90" s="7"/>
      <c r="B90" s="7"/>
      <c r="C90" s="7" t="s">
        <v>39</v>
      </c>
      <c r="D90" s="7"/>
      <c r="E90" s="7" t="s">
        <v>251</v>
      </c>
      <c r="F90" s="7"/>
      <c r="G90" s="9"/>
      <c r="H90" s="7"/>
      <c r="I90" s="9"/>
    </row>
    <row r="91" spans="1:16" ht="12.75">
      <c r="A91" s="6">
        <v>33</v>
      </c>
      <c r="B91" s="6" t="s">
        <v>45</v>
      </c>
      <c r="C91" s="6" t="s">
        <v>252</v>
      </c>
      <c r="D91" s="6" t="s">
        <v>47</v>
      </c>
      <c r="E91" s="6" t="s">
        <v>253</v>
      </c>
      <c r="F91" s="6" t="s">
        <v>82</v>
      </c>
      <c r="G91" s="8">
        <v>137.55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52.5">
      <c r="E92" s="12" t="s">
        <v>254</v>
      </c>
    </row>
    <row r="93" spans="1:16" ht="12.75">
      <c r="A93" s="6">
        <v>34</v>
      </c>
      <c r="B93" s="6" t="s">
        <v>45</v>
      </c>
      <c r="C93" s="6" t="s">
        <v>255</v>
      </c>
      <c r="D93" s="6" t="s">
        <v>47</v>
      </c>
      <c r="E93" s="6" t="s">
        <v>256</v>
      </c>
      <c r="F93" s="6" t="s">
        <v>111</v>
      </c>
      <c r="G93" s="8">
        <v>405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257</v>
      </c>
    </row>
    <row r="95" spans="1:16" ht="12.75">
      <c r="A95" s="6">
        <v>35</v>
      </c>
      <c r="B95" s="6" t="s">
        <v>45</v>
      </c>
      <c r="C95" s="6" t="s">
        <v>258</v>
      </c>
      <c r="D95" s="6" t="s">
        <v>47</v>
      </c>
      <c r="E95" s="6" t="s">
        <v>259</v>
      </c>
      <c r="F95" s="6" t="s">
        <v>111</v>
      </c>
      <c r="G95" s="8">
        <v>810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39">
      <c r="E96" s="12" t="s">
        <v>260</v>
      </c>
    </row>
    <row r="97" spans="1:16" ht="12.75">
      <c r="A97" s="6">
        <v>36</v>
      </c>
      <c r="B97" s="6" t="s">
        <v>45</v>
      </c>
      <c r="C97" s="6" t="s">
        <v>261</v>
      </c>
      <c r="D97" s="6" t="s">
        <v>47</v>
      </c>
      <c r="E97" s="6" t="s">
        <v>262</v>
      </c>
      <c r="F97" s="6" t="s">
        <v>111</v>
      </c>
      <c r="G97" s="8">
        <v>405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26.25">
      <c r="E98" s="12" t="s">
        <v>263</v>
      </c>
    </row>
    <row r="99" spans="1:16" ht="12.75">
      <c r="A99" s="6">
        <v>37</v>
      </c>
      <c r="B99" s="6" t="s">
        <v>45</v>
      </c>
      <c r="C99" s="6" t="s">
        <v>264</v>
      </c>
      <c r="D99" s="6" t="s">
        <v>47</v>
      </c>
      <c r="E99" s="6" t="s">
        <v>265</v>
      </c>
      <c r="F99" s="6" t="s">
        <v>111</v>
      </c>
      <c r="G99" s="8">
        <v>405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26.25">
      <c r="E100" s="12" t="s">
        <v>263</v>
      </c>
    </row>
    <row r="101" spans="1:16" ht="12.75">
      <c r="A101" s="6">
        <v>38</v>
      </c>
      <c r="B101" s="6" t="s">
        <v>45</v>
      </c>
      <c r="C101" s="6" t="s">
        <v>266</v>
      </c>
      <c r="D101" s="6" t="s">
        <v>47</v>
      </c>
      <c r="E101" s="6" t="s">
        <v>267</v>
      </c>
      <c r="F101" s="6" t="s">
        <v>111</v>
      </c>
      <c r="G101" s="8">
        <v>405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39">
      <c r="E102" s="12" t="s">
        <v>268</v>
      </c>
    </row>
    <row r="103" spans="1:16" ht="12.75">
      <c r="A103" s="6">
        <v>39</v>
      </c>
      <c r="B103" s="6" t="s">
        <v>66</v>
      </c>
      <c r="C103" s="6" t="s">
        <v>269</v>
      </c>
      <c r="D103" s="6" t="s">
        <v>47</v>
      </c>
      <c r="E103" s="6" t="s">
        <v>270</v>
      </c>
      <c r="F103" s="6" t="s">
        <v>111</v>
      </c>
      <c r="G103" s="8">
        <v>405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12.75">
      <c r="E104" s="12" t="s">
        <v>271</v>
      </c>
    </row>
    <row r="105" spans="1:16" ht="12.75">
      <c r="A105" s="6">
        <v>40</v>
      </c>
      <c r="B105" s="6" t="s">
        <v>45</v>
      </c>
      <c r="C105" s="6" t="s">
        <v>272</v>
      </c>
      <c r="D105" s="6" t="s">
        <v>47</v>
      </c>
      <c r="E105" s="6" t="s">
        <v>273</v>
      </c>
      <c r="F105" s="6" t="s">
        <v>111</v>
      </c>
      <c r="G105" s="8">
        <v>627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26.25">
      <c r="E106" s="12" t="s">
        <v>274</v>
      </c>
    </row>
    <row r="107" spans="1:16" ht="12.75" customHeight="1">
      <c r="A107" s="13"/>
      <c r="B107" s="13"/>
      <c r="C107" s="13" t="s">
        <v>39</v>
      </c>
      <c r="D107" s="13"/>
      <c r="E107" s="13" t="s">
        <v>251</v>
      </c>
      <c r="F107" s="13"/>
      <c r="G107" s="13"/>
      <c r="H107" s="13"/>
      <c r="I107" s="13">
        <f>SUM(I91:I106)</f>
        <v>0</v>
      </c>
      <c r="P107">
        <f>ROUND(SUM(P91:P106),2)</f>
        <v>0</v>
      </c>
    </row>
    <row r="109" spans="1:9" ht="12.75" customHeight="1">
      <c r="A109" s="7"/>
      <c r="B109" s="7"/>
      <c r="C109" s="7" t="s">
        <v>42</v>
      </c>
      <c r="D109" s="7"/>
      <c r="E109" s="7" t="s">
        <v>275</v>
      </c>
      <c r="F109" s="7"/>
      <c r="G109" s="9"/>
      <c r="H109" s="7"/>
      <c r="I109" s="9"/>
    </row>
    <row r="110" spans="1:16" ht="12.75">
      <c r="A110" s="6">
        <v>41</v>
      </c>
      <c r="B110" s="6" t="s">
        <v>45</v>
      </c>
      <c r="C110" s="6" t="s">
        <v>276</v>
      </c>
      <c r="D110" s="6" t="s">
        <v>47</v>
      </c>
      <c r="E110" s="6" t="s">
        <v>277</v>
      </c>
      <c r="F110" s="6" t="s">
        <v>116</v>
      </c>
      <c r="G110" s="8">
        <v>25</v>
      </c>
      <c r="H110" s="11"/>
      <c r="I110" s="10">
        <f>ROUND((H110*G110),2)</f>
        <v>0</v>
      </c>
      <c r="O110">
        <f>rekapitulace!H8</f>
        <v>21</v>
      </c>
      <c r="P110">
        <f>O110/100*I110</f>
        <v>0</v>
      </c>
    </row>
    <row r="111" ht="26.25">
      <c r="E111" s="12" t="s">
        <v>278</v>
      </c>
    </row>
    <row r="112" spans="1:16" ht="12.75">
      <c r="A112" s="6">
        <v>42</v>
      </c>
      <c r="B112" s="6" t="s">
        <v>45</v>
      </c>
      <c r="C112" s="6" t="s">
        <v>279</v>
      </c>
      <c r="D112" s="6" t="s">
        <v>47</v>
      </c>
      <c r="E112" s="6" t="s">
        <v>280</v>
      </c>
      <c r="F112" s="6" t="s">
        <v>73</v>
      </c>
      <c r="G112" s="8">
        <v>1</v>
      </c>
      <c r="H112" s="11"/>
      <c r="I112" s="10">
        <f>ROUND((H112*G112),2)</f>
        <v>0</v>
      </c>
      <c r="O112">
        <f>rekapitulace!H8</f>
        <v>21</v>
      </c>
      <c r="P112">
        <f>O112/100*I112</f>
        <v>0</v>
      </c>
    </row>
    <row r="113" ht="12.75">
      <c r="E113" s="12" t="s">
        <v>281</v>
      </c>
    </row>
    <row r="114" spans="1:16" ht="12.75">
      <c r="A114" s="6">
        <v>43</v>
      </c>
      <c r="B114" s="6" t="s">
        <v>45</v>
      </c>
      <c r="C114" s="6" t="s">
        <v>282</v>
      </c>
      <c r="D114" s="6" t="s">
        <v>47</v>
      </c>
      <c r="E114" s="6" t="s">
        <v>283</v>
      </c>
      <c r="F114" s="6" t="s">
        <v>82</v>
      </c>
      <c r="G114" s="8">
        <v>0.54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284</v>
      </c>
    </row>
    <row r="116" spans="1:16" ht="12.75">
      <c r="A116" s="6">
        <v>44</v>
      </c>
      <c r="B116" s="6" t="s">
        <v>45</v>
      </c>
      <c r="C116" s="6" t="s">
        <v>285</v>
      </c>
      <c r="D116" s="6" t="s">
        <v>47</v>
      </c>
      <c r="E116" s="6" t="s">
        <v>286</v>
      </c>
      <c r="F116" s="6" t="s">
        <v>116</v>
      </c>
      <c r="G116" s="8">
        <v>25</v>
      </c>
      <c r="H116" s="11"/>
      <c r="I116" s="10">
        <f>ROUND((H116*G116),2)</f>
        <v>0</v>
      </c>
      <c r="O116">
        <f>rekapitulace!H8</f>
        <v>21</v>
      </c>
      <c r="P116">
        <f>O116/100*I116</f>
        <v>0</v>
      </c>
    </row>
    <row r="117" ht="12.75">
      <c r="E117" s="12" t="s">
        <v>287</v>
      </c>
    </row>
    <row r="118" spans="1:16" ht="12.75">
      <c r="A118" s="6">
        <v>45</v>
      </c>
      <c r="B118" s="6" t="s">
        <v>45</v>
      </c>
      <c r="C118" s="6" t="s">
        <v>288</v>
      </c>
      <c r="D118" s="6" t="s">
        <v>47</v>
      </c>
      <c r="E118" s="6" t="s">
        <v>289</v>
      </c>
      <c r="F118" s="6" t="s">
        <v>116</v>
      </c>
      <c r="G118" s="8">
        <v>25</v>
      </c>
      <c r="H118" s="11"/>
      <c r="I118" s="10">
        <f>ROUND((H118*G118),2)</f>
        <v>0</v>
      </c>
      <c r="O118">
        <f>rekapitulace!H8</f>
        <v>21</v>
      </c>
      <c r="P118">
        <f>O118/100*I118</f>
        <v>0</v>
      </c>
    </row>
    <row r="119" ht="12.75">
      <c r="E119" s="12" t="s">
        <v>287</v>
      </c>
    </row>
    <row r="120" spans="1:16" ht="39">
      <c r="A120" s="6">
        <v>46</v>
      </c>
      <c r="B120" s="6" t="s">
        <v>45</v>
      </c>
      <c r="C120" s="6" t="s">
        <v>290</v>
      </c>
      <c r="D120" s="6" t="s">
        <v>47</v>
      </c>
      <c r="E120" s="6" t="s">
        <v>291</v>
      </c>
      <c r="F120" s="6" t="s">
        <v>73</v>
      </c>
      <c r="G120" s="8">
        <v>1</v>
      </c>
      <c r="H120" s="11"/>
      <c r="I120" s="10">
        <f>ROUND((H120*G120),2)</f>
        <v>0</v>
      </c>
      <c r="O120">
        <f>rekapitulace!H8</f>
        <v>21</v>
      </c>
      <c r="P120">
        <f>O120/100*I120</f>
        <v>0</v>
      </c>
    </row>
    <row r="121" ht="12.75">
      <c r="E121" s="12" t="s">
        <v>281</v>
      </c>
    </row>
    <row r="122" spans="1:16" ht="12.75" customHeight="1">
      <c r="A122" s="13"/>
      <c r="B122" s="13"/>
      <c r="C122" s="13" t="s">
        <v>42</v>
      </c>
      <c r="D122" s="13"/>
      <c r="E122" s="13" t="s">
        <v>275</v>
      </c>
      <c r="F122" s="13"/>
      <c r="G122" s="13"/>
      <c r="H122" s="13"/>
      <c r="I122" s="13">
        <f>SUM(I110:I121)</f>
        <v>0</v>
      </c>
      <c r="P122">
        <f>ROUND(SUM(P110:P121),2)</f>
        <v>0</v>
      </c>
    </row>
    <row r="124" spans="1:9" ht="12.75" customHeight="1">
      <c r="A124" s="7"/>
      <c r="B124" s="7"/>
      <c r="C124" s="7" t="s">
        <v>43</v>
      </c>
      <c r="D124" s="7"/>
      <c r="E124" s="7" t="s">
        <v>113</v>
      </c>
      <c r="F124" s="7"/>
      <c r="G124" s="9"/>
      <c r="H124" s="7"/>
      <c r="I124" s="9"/>
    </row>
    <row r="125" spans="1:16" ht="12.75">
      <c r="A125" s="6">
        <v>47</v>
      </c>
      <c r="B125" s="6" t="s">
        <v>45</v>
      </c>
      <c r="C125" s="6" t="s">
        <v>292</v>
      </c>
      <c r="D125" s="6" t="s">
        <v>47</v>
      </c>
      <c r="E125" s="6" t="s">
        <v>293</v>
      </c>
      <c r="F125" s="6" t="s">
        <v>116</v>
      </c>
      <c r="G125" s="8">
        <v>69</v>
      </c>
      <c r="H125" s="11"/>
      <c r="I125" s="10">
        <f>ROUND((H125*G125),2)</f>
        <v>0</v>
      </c>
      <c r="O125">
        <f>rekapitulace!H8</f>
        <v>21</v>
      </c>
      <c r="P125">
        <f>O125/100*I125</f>
        <v>0</v>
      </c>
    </row>
    <row r="126" ht="26.25">
      <c r="E126" s="12" t="s">
        <v>294</v>
      </c>
    </row>
    <row r="127" spans="1:16" ht="12.75">
      <c r="A127" s="6">
        <v>48</v>
      </c>
      <c r="B127" s="6" t="s">
        <v>45</v>
      </c>
      <c r="C127" s="6" t="s">
        <v>295</v>
      </c>
      <c r="D127" s="6" t="s">
        <v>47</v>
      </c>
      <c r="E127" s="6" t="s">
        <v>296</v>
      </c>
      <c r="F127" s="6" t="s">
        <v>111</v>
      </c>
      <c r="G127" s="8">
        <v>31</v>
      </c>
      <c r="H127" s="11"/>
      <c r="I127" s="10">
        <f>ROUND((H127*G127),2)</f>
        <v>0</v>
      </c>
      <c r="O127">
        <f>rekapitulace!H8</f>
        <v>21</v>
      </c>
      <c r="P127">
        <f>O127/100*I127</f>
        <v>0</v>
      </c>
    </row>
    <row r="128" ht="12.75">
      <c r="E128" s="12" t="s">
        <v>297</v>
      </c>
    </row>
    <row r="129" spans="1:16" ht="12.75">
      <c r="A129" s="6">
        <v>49</v>
      </c>
      <c r="B129" s="6" t="s">
        <v>45</v>
      </c>
      <c r="C129" s="6" t="s">
        <v>298</v>
      </c>
      <c r="D129" s="6" t="s">
        <v>47</v>
      </c>
      <c r="E129" s="6" t="s">
        <v>299</v>
      </c>
      <c r="F129" s="6" t="s">
        <v>111</v>
      </c>
      <c r="G129" s="8">
        <v>31</v>
      </c>
      <c r="H129" s="11"/>
      <c r="I129" s="10">
        <f>ROUND((H129*G129),2)</f>
        <v>0</v>
      </c>
      <c r="O129">
        <f>rekapitulace!H8</f>
        <v>21</v>
      </c>
      <c r="P129">
        <f>O129/100*I129</f>
        <v>0</v>
      </c>
    </row>
    <row r="130" ht="12.75">
      <c r="E130" s="12" t="s">
        <v>300</v>
      </c>
    </row>
    <row r="131" spans="1:16" ht="26.25">
      <c r="A131" s="6">
        <v>50</v>
      </c>
      <c r="B131" s="6" t="s">
        <v>45</v>
      </c>
      <c r="C131" s="6" t="s">
        <v>301</v>
      </c>
      <c r="D131" s="6" t="s">
        <v>47</v>
      </c>
      <c r="E131" s="6" t="s">
        <v>302</v>
      </c>
      <c r="F131" s="6" t="s">
        <v>116</v>
      </c>
      <c r="G131" s="8">
        <v>108</v>
      </c>
      <c r="H131" s="11"/>
      <c r="I131" s="10">
        <f>ROUND((H131*G131),2)</f>
        <v>0</v>
      </c>
      <c r="O131">
        <f>rekapitulace!H8</f>
        <v>21</v>
      </c>
      <c r="P131">
        <f>O131/100*I131</f>
        <v>0</v>
      </c>
    </row>
    <row r="132" ht="26.25">
      <c r="E132" s="12" t="s">
        <v>303</v>
      </c>
    </row>
    <row r="133" spans="1:16" ht="26.25">
      <c r="A133" s="6">
        <v>51</v>
      </c>
      <c r="B133" s="6" t="s">
        <v>45</v>
      </c>
      <c r="C133" s="6" t="s">
        <v>304</v>
      </c>
      <c r="D133" s="6" t="s">
        <v>47</v>
      </c>
      <c r="E133" s="6" t="s">
        <v>305</v>
      </c>
      <c r="F133" s="6" t="s">
        <v>116</v>
      </c>
      <c r="G133" s="8">
        <v>70</v>
      </c>
      <c r="H133" s="11"/>
      <c r="I133" s="10">
        <f>ROUND((H133*G133),2)</f>
        <v>0</v>
      </c>
      <c r="O133">
        <f>rekapitulace!H8</f>
        <v>21</v>
      </c>
      <c r="P133">
        <f>O133/100*I133</f>
        <v>0</v>
      </c>
    </row>
    <row r="134" ht="26.25">
      <c r="E134" s="12" t="s">
        <v>306</v>
      </c>
    </row>
    <row r="135" spans="1:16" ht="12.75">
      <c r="A135" s="6">
        <v>52</v>
      </c>
      <c r="B135" s="6" t="s">
        <v>45</v>
      </c>
      <c r="C135" s="6" t="s">
        <v>307</v>
      </c>
      <c r="D135" s="6" t="s">
        <v>47</v>
      </c>
      <c r="E135" s="6" t="s">
        <v>308</v>
      </c>
      <c r="F135" s="6" t="s">
        <v>116</v>
      </c>
      <c r="G135" s="8">
        <v>45</v>
      </c>
      <c r="H135" s="11"/>
      <c r="I135" s="10">
        <f>ROUND((H135*G135),2)</f>
        <v>0</v>
      </c>
      <c r="O135">
        <f>rekapitulace!H8</f>
        <v>21</v>
      </c>
      <c r="P135">
        <f>O135/100*I135</f>
        <v>0</v>
      </c>
    </row>
    <row r="136" ht="26.25">
      <c r="E136" s="12" t="s">
        <v>309</v>
      </c>
    </row>
    <row r="137" spans="1:16" ht="12.75">
      <c r="A137" s="6">
        <v>53</v>
      </c>
      <c r="B137" s="6" t="s">
        <v>45</v>
      </c>
      <c r="C137" s="6" t="s">
        <v>310</v>
      </c>
      <c r="D137" s="6" t="s">
        <v>47</v>
      </c>
      <c r="E137" s="6" t="s">
        <v>311</v>
      </c>
      <c r="F137" s="6" t="s">
        <v>116</v>
      </c>
      <c r="G137" s="8">
        <v>89</v>
      </c>
      <c r="H137" s="11"/>
      <c r="I137" s="10">
        <f>ROUND((H137*G137),2)</f>
        <v>0</v>
      </c>
      <c r="O137">
        <f>rekapitulace!H8</f>
        <v>21</v>
      </c>
      <c r="P137">
        <f>O137/100*I137</f>
        <v>0</v>
      </c>
    </row>
    <row r="138" ht="39">
      <c r="E138" s="12" t="s">
        <v>312</v>
      </c>
    </row>
    <row r="139" spans="1:16" ht="12.75">
      <c r="A139" s="6">
        <v>54</v>
      </c>
      <c r="B139" s="6" t="s">
        <v>45</v>
      </c>
      <c r="C139" s="6" t="s">
        <v>313</v>
      </c>
      <c r="D139" s="6" t="s">
        <v>47</v>
      </c>
      <c r="E139" s="6" t="s">
        <v>314</v>
      </c>
      <c r="F139" s="6" t="s">
        <v>73</v>
      </c>
      <c r="G139" s="8">
        <v>1</v>
      </c>
      <c r="H139" s="11"/>
      <c r="I139" s="10">
        <f>ROUND((H139*G139),2)</f>
        <v>0</v>
      </c>
      <c r="O139">
        <f>rekapitulace!H8</f>
        <v>21</v>
      </c>
      <c r="P139">
        <f>O139/100*I139</f>
        <v>0</v>
      </c>
    </row>
    <row r="140" ht="12.75">
      <c r="E140" s="12" t="s">
        <v>281</v>
      </c>
    </row>
    <row r="141" spans="1:16" ht="12.75" customHeight="1">
      <c r="A141" s="13"/>
      <c r="B141" s="13"/>
      <c r="C141" s="13" t="s">
        <v>43</v>
      </c>
      <c r="D141" s="13"/>
      <c r="E141" s="13" t="s">
        <v>113</v>
      </c>
      <c r="F141" s="13"/>
      <c r="G141" s="13"/>
      <c r="H141" s="13"/>
      <c r="I141" s="13">
        <f>SUM(I125:I140)</f>
        <v>0</v>
      </c>
      <c r="P141">
        <f>ROUND(SUM(P125:P140),2)</f>
        <v>0</v>
      </c>
    </row>
    <row r="143" spans="1:16" ht="12.75" customHeight="1">
      <c r="A143" s="13"/>
      <c r="B143" s="13"/>
      <c r="C143" s="13"/>
      <c r="D143" s="13"/>
      <c r="E143" s="13" t="s">
        <v>76</v>
      </c>
      <c r="F143" s="13"/>
      <c r="G143" s="13"/>
      <c r="H143" s="13"/>
      <c r="I143" s="13">
        <f>+I22+I71+I78+I83+I88+I107+I122+I141</f>
        <v>0</v>
      </c>
      <c r="P143">
        <f>+P22+P71+P78+P83+P88+P107+P122+P141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315</v>
      </c>
      <c r="D5" s="5"/>
      <c r="E5" s="5" t="s">
        <v>316</v>
      </c>
    </row>
    <row r="6" spans="1:5" ht="12.75" customHeight="1">
      <c r="A6" t="s">
        <v>18</v>
      </c>
      <c r="C6" s="5" t="s">
        <v>315</v>
      </c>
      <c r="D6" s="5"/>
      <c r="E6" s="5" t="s">
        <v>316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80</v>
      </c>
      <c r="D12" s="6" t="s">
        <v>47</v>
      </c>
      <c r="E12" s="6" t="s">
        <v>81</v>
      </c>
      <c r="F12" s="6" t="s">
        <v>82</v>
      </c>
      <c r="G12" s="8">
        <v>27.9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317</v>
      </c>
    </row>
    <row r="14" spans="1:16" ht="26.25">
      <c r="A14" s="6">
        <v>3</v>
      </c>
      <c r="B14" s="6" t="s">
        <v>45</v>
      </c>
      <c r="C14" s="6" t="s">
        <v>84</v>
      </c>
      <c r="D14" s="6" t="s">
        <v>89</v>
      </c>
      <c r="E14" s="6" t="s">
        <v>318</v>
      </c>
      <c r="F14" s="6" t="s">
        <v>87</v>
      </c>
      <c r="G14" s="8">
        <v>290.415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26.25">
      <c r="E15" s="12" t="s">
        <v>319</v>
      </c>
    </row>
    <row r="16" spans="1:16" ht="12.75">
      <c r="A16" s="6">
        <v>2</v>
      </c>
      <c r="B16" s="6" t="s">
        <v>45</v>
      </c>
      <c r="C16" s="6" t="s">
        <v>84</v>
      </c>
      <c r="D16" s="6" t="s">
        <v>85</v>
      </c>
      <c r="E16" s="6" t="s">
        <v>81</v>
      </c>
      <c r="F16" s="6" t="s">
        <v>87</v>
      </c>
      <c r="G16" s="8">
        <v>1114.553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39">
      <c r="E17" s="12" t="s">
        <v>320</v>
      </c>
    </row>
    <row r="18" spans="1:16" ht="12.75">
      <c r="A18" s="6">
        <v>4</v>
      </c>
      <c r="B18" s="6" t="s">
        <v>45</v>
      </c>
      <c r="C18" s="6" t="s">
        <v>170</v>
      </c>
      <c r="D18" s="6" t="s">
        <v>47</v>
      </c>
      <c r="E18" s="6" t="s">
        <v>171</v>
      </c>
      <c r="F18" s="6" t="s">
        <v>87</v>
      </c>
      <c r="G18" s="8">
        <v>1.662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26.25">
      <c r="E19" s="12" t="s">
        <v>321</v>
      </c>
    </row>
    <row r="20" spans="1:16" ht="12.75" customHeight="1">
      <c r="A20" s="13"/>
      <c r="B20" s="13"/>
      <c r="C20" s="13" t="s">
        <v>44</v>
      </c>
      <c r="D20" s="13"/>
      <c r="E20" s="13" t="s">
        <v>79</v>
      </c>
      <c r="F20" s="13"/>
      <c r="G20" s="13"/>
      <c r="H20" s="13"/>
      <c r="I20" s="13">
        <f>SUM(I12:I19)</f>
        <v>0</v>
      </c>
      <c r="P20">
        <f>ROUND(SUM(P12:P19),2)</f>
        <v>0</v>
      </c>
    </row>
    <row r="22" spans="1:9" ht="12.75" customHeight="1">
      <c r="A22" s="7"/>
      <c r="B22" s="7"/>
      <c r="C22" s="7" t="s">
        <v>25</v>
      </c>
      <c r="D22" s="7"/>
      <c r="E22" s="7" t="s">
        <v>98</v>
      </c>
      <c r="F22" s="7"/>
      <c r="G22" s="9"/>
      <c r="H22" s="7"/>
      <c r="I22" s="9"/>
    </row>
    <row r="23" spans="1:16" ht="12.75">
      <c r="A23" s="6">
        <v>5</v>
      </c>
      <c r="B23" s="6" t="s">
        <v>45</v>
      </c>
      <c r="C23" s="6" t="s">
        <v>176</v>
      </c>
      <c r="D23" s="6" t="s">
        <v>47</v>
      </c>
      <c r="E23" s="6" t="s">
        <v>177</v>
      </c>
      <c r="F23" s="6" t="s">
        <v>82</v>
      </c>
      <c r="G23" s="8">
        <v>5.551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26.25">
      <c r="E24" s="12" t="s">
        <v>322</v>
      </c>
    </row>
    <row r="25" spans="1:16" ht="12.75">
      <c r="A25" s="6">
        <v>6</v>
      </c>
      <c r="B25" s="6" t="s">
        <v>45</v>
      </c>
      <c r="C25" s="6" t="s">
        <v>323</v>
      </c>
      <c r="D25" s="6" t="s">
        <v>47</v>
      </c>
      <c r="E25" s="6" t="s">
        <v>324</v>
      </c>
      <c r="F25" s="6" t="s">
        <v>82</v>
      </c>
      <c r="G25" s="8">
        <v>0.46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26.25">
      <c r="E26" s="12" t="s">
        <v>325</v>
      </c>
    </row>
    <row r="27" spans="1:16" ht="12.75">
      <c r="A27" s="6">
        <v>7</v>
      </c>
      <c r="B27" s="6" t="s">
        <v>45</v>
      </c>
      <c r="C27" s="6" t="s">
        <v>179</v>
      </c>
      <c r="D27" s="6" t="s">
        <v>47</v>
      </c>
      <c r="E27" s="6" t="s">
        <v>180</v>
      </c>
      <c r="F27" s="6" t="s">
        <v>82</v>
      </c>
      <c r="G27" s="8">
        <v>210.202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78.75">
      <c r="E28" s="12" t="s">
        <v>326</v>
      </c>
    </row>
    <row r="29" spans="1:16" ht="12.75">
      <c r="A29" s="6">
        <v>8</v>
      </c>
      <c r="B29" s="6" t="s">
        <v>45</v>
      </c>
      <c r="C29" s="6" t="s">
        <v>185</v>
      </c>
      <c r="D29" s="6" t="s">
        <v>47</v>
      </c>
      <c r="E29" s="6" t="s">
        <v>186</v>
      </c>
      <c r="F29" s="6" t="s">
        <v>82</v>
      </c>
      <c r="G29" s="8">
        <v>121.463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52.5">
      <c r="E30" s="12" t="s">
        <v>327</v>
      </c>
    </row>
    <row r="31" spans="1:16" ht="12.75">
      <c r="A31" s="6">
        <v>9</v>
      </c>
      <c r="B31" s="6" t="s">
        <v>45</v>
      </c>
      <c r="C31" s="6" t="s">
        <v>188</v>
      </c>
      <c r="D31" s="6" t="s">
        <v>47</v>
      </c>
      <c r="E31" s="6" t="s">
        <v>189</v>
      </c>
      <c r="F31" s="6" t="s">
        <v>116</v>
      </c>
      <c r="G31" s="8">
        <v>20.43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52.5">
      <c r="E32" s="12" t="s">
        <v>328</v>
      </c>
    </row>
    <row r="33" spans="1:16" ht="12.75">
      <c r="A33" s="6">
        <v>10</v>
      </c>
      <c r="B33" s="6" t="s">
        <v>45</v>
      </c>
      <c r="C33" s="6" t="s">
        <v>191</v>
      </c>
      <c r="D33" s="6" t="s">
        <v>47</v>
      </c>
      <c r="E33" s="6" t="s">
        <v>192</v>
      </c>
      <c r="F33" s="6" t="s">
        <v>116</v>
      </c>
      <c r="G33" s="8">
        <v>22.75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52.5">
      <c r="E34" s="12" t="s">
        <v>329</v>
      </c>
    </row>
    <row r="35" spans="1:16" ht="12.75">
      <c r="A35" s="6">
        <v>11</v>
      </c>
      <c r="B35" s="6" t="s">
        <v>45</v>
      </c>
      <c r="C35" s="6" t="s">
        <v>99</v>
      </c>
      <c r="D35" s="6" t="s">
        <v>47</v>
      </c>
      <c r="E35" s="6" t="s">
        <v>100</v>
      </c>
      <c r="F35" s="6" t="s">
        <v>82</v>
      </c>
      <c r="G35" s="8">
        <v>126.456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52.5">
      <c r="E36" s="12" t="s">
        <v>330</v>
      </c>
    </row>
    <row r="37" spans="1:16" ht="12.75">
      <c r="A37" s="6">
        <v>12</v>
      </c>
      <c r="B37" s="6" t="s">
        <v>45</v>
      </c>
      <c r="C37" s="6" t="s">
        <v>331</v>
      </c>
      <c r="D37" s="6" t="s">
        <v>47</v>
      </c>
      <c r="E37" s="6" t="s">
        <v>332</v>
      </c>
      <c r="F37" s="6" t="s">
        <v>82</v>
      </c>
      <c r="G37" s="8">
        <v>27.9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333</v>
      </c>
    </row>
    <row r="39" spans="1:16" ht="12.75">
      <c r="A39" s="6">
        <v>13</v>
      </c>
      <c r="B39" s="6" t="s">
        <v>45</v>
      </c>
      <c r="C39" s="6" t="s">
        <v>334</v>
      </c>
      <c r="D39" s="6" t="s">
        <v>47</v>
      </c>
      <c r="E39" s="6" t="s">
        <v>335</v>
      </c>
      <c r="F39" s="6" t="s">
        <v>82</v>
      </c>
      <c r="G39" s="8">
        <v>16.863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52.5">
      <c r="E40" s="12" t="s">
        <v>336</v>
      </c>
    </row>
    <row r="41" spans="1:16" ht="12.75">
      <c r="A41" s="6">
        <v>14</v>
      </c>
      <c r="B41" s="6" t="s">
        <v>45</v>
      </c>
      <c r="C41" s="6" t="s">
        <v>215</v>
      </c>
      <c r="D41" s="6" t="s">
        <v>47</v>
      </c>
      <c r="E41" s="6" t="s">
        <v>216</v>
      </c>
      <c r="F41" s="6" t="s">
        <v>82</v>
      </c>
      <c r="G41" s="8">
        <v>1.055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39">
      <c r="E42" s="12" t="s">
        <v>337</v>
      </c>
    </row>
    <row r="43" spans="1:16" ht="12.75">
      <c r="A43" s="6">
        <v>15</v>
      </c>
      <c r="B43" s="6" t="s">
        <v>45</v>
      </c>
      <c r="C43" s="6" t="s">
        <v>221</v>
      </c>
      <c r="D43" s="6" t="s">
        <v>47</v>
      </c>
      <c r="E43" s="6" t="s">
        <v>222</v>
      </c>
      <c r="F43" s="6" t="s">
        <v>111</v>
      </c>
      <c r="G43" s="8">
        <v>688.34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66">
      <c r="E44" s="12" t="s">
        <v>338</v>
      </c>
    </row>
    <row r="45" spans="1:16" ht="12.75">
      <c r="A45" s="6">
        <v>16</v>
      </c>
      <c r="B45" s="6" t="s">
        <v>45</v>
      </c>
      <c r="C45" s="6" t="s">
        <v>230</v>
      </c>
      <c r="D45" s="6" t="s">
        <v>47</v>
      </c>
      <c r="E45" s="6" t="s">
        <v>231</v>
      </c>
      <c r="F45" s="6" t="s">
        <v>111</v>
      </c>
      <c r="G45" s="8">
        <v>10.55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39">
      <c r="E46" s="12" t="s">
        <v>339</v>
      </c>
    </row>
    <row r="47" spans="1:16" ht="12.75">
      <c r="A47" s="6">
        <v>17</v>
      </c>
      <c r="B47" s="6" t="s">
        <v>45</v>
      </c>
      <c r="C47" s="6" t="s">
        <v>233</v>
      </c>
      <c r="D47" s="6" t="s">
        <v>47</v>
      </c>
      <c r="E47" s="6" t="s">
        <v>234</v>
      </c>
      <c r="F47" s="6" t="s">
        <v>111</v>
      </c>
      <c r="G47" s="8">
        <v>10.55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12.75">
      <c r="E48" s="12" t="s">
        <v>340</v>
      </c>
    </row>
    <row r="49" spans="1:16" ht="12.75" customHeight="1">
      <c r="A49" s="13"/>
      <c r="B49" s="13"/>
      <c r="C49" s="13" t="s">
        <v>25</v>
      </c>
      <c r="D49" s="13"/>
      <c r="E49" s="13" t="s">
        <v>98</v>
      </c>
      <c r="F49" s="13"/>
      <c r="G49" s="13"/>
      <c r="H49" s="13"/>
      <c r="I49" s="13">
        <f>SUM(I23:I48)</f>
        <v>0</v>
      </c>
      <c r="P49">
        <f>ROUND(SUM(P23:P48),2)</f>
        <v>0</v>
      </c>
    </row>
    <row r="51" spans="1:9" ht="12.75" customHeight="1">
      <c r="A51" s="7"/>
      <c r="B51" s="7"/>
      <c r="C51" s="7" t="s">
        <v>36</v>
      </c>
      <c r="D51" s="7"/>
      <c r="E51" s="7" t="s">
        <v>108</v>
      </c>
      <c r="F51" s="7"/>
      <c r="G51" s="9"/>
      <c r="H51" s="7"/>
      <c r="I51" s="9"/>
    </row>
    <row r="52" spans="1:16" ht="12.75">
      <c r="A52" s="6">
        <v>18</v>
      </c>
      <c r="B52" s="6" t="s">
        <v>45</v>
      </c>
      <c r="C52" s="6" t="s">
        <v>341</v>
      </c>
      <c r="D52" s="6" t="s">
        <v>47</v>
      </c>
      <c r="E52" s="6" t="s">
        <v>342</v>
      </c>
      <c r="F52" s="6" t="s">
        <v>111</v>
      </c>
      <c r="G52" s="8">
        <v>235.6</v>
      </c>
      <c r="H52" s="11"/>
      <c r="I52" s="10">
        <f>ROUND((H52*G52),2)</f>
        <v>0</v>
      </c>
      <c r="O52">
        <f>rekapitulace!H8</f>
        <v>21</v>
      </c>
      <c r="P52">
        <f>O52/100*I52</f>
        <v>0</v>
      </c>
    </row>
    <row r="53" ht="12.75">
      <c r="E53" s="12" t="s">
        <v>343</v>
      </c>
    </row>
    <row r="54" spans="1:16" ht="12.75" customHeight="1">
      <c r="A54" s="13"/>
      <c r="B54" s="13"/>
      <c r="C54" s="13" t="s">
        <v>36</v>
      </c>
      <c r="D54" s="13"/>
      <c r="E54" s="13" t="s">
        <v>108</v>
      </c>
      <c r="F54" s="13"/>
      <c r="G54" s="13"/>
      <c r="H54" s="13"/>
      <c r="I54" s="13">
        <f>SUM(I52:I53)</f>
        <v>0</v>
      </c>
      <c r="P54">
        <f>ROUND(SUM(P52:P53),2)</f>
        <v>0</v>
      </c>
    </row>
    <row r="56" spans="1:9" ht="12.75" customHeight="1">
      <c r="A56" s="7"/>
      <c r="B56" s="7"/>
      <c r="C56" s="7" t="s">
        <v>39</v>
      </c>
      <c r="D56" s="7"/>
      <c r="E56" s="7" t="s">
        <v>251</v>
      </c>
      <c r="F56" s="7"/>
      <c r="G56" s="9"/>
      <c r="H56" s="7"/>
      <c r="I56" s="9"/>
    </row>
    <row r="57" spans="1:16" ht="12.75">
      <c r="A57" s="6">
        <v>19</v>
      </c>
      <c r="B57" s="6" t="s">
        <v>45</v>
      </c>
      <c r="C57" s="6" t="s">
        <v>344</v>
      </c>
      <c r="D57" s="6" t="s">
        <v>47</v>
      </c>
      <c r="E57" s="6" t="s">
        <v>345</v>
      </c>
      <c r="F57" s="6" t="s">
        <v>111</v>
      </c>
      <c r="G57" s="8">
        <v>473.921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26.25">
      <c r="E58" s="12" t="s">
        <v>346</v>
      </c>
    </row>
    <row r="59" spans="1:16" ht="12.75">
      <c r="A59" s="6">
        <v>20</v>
      </c>
      <c r="B59" s="6" t="s">
        <v>45</v>
      </c>
      <c r="C59" s="6" t="s">
        <v>347</v>
      </c>
      <c r="D59" s="6" t="s">
        <v>47</v>
      </c>
      <c r="E59" s="6" t="s">
        <v>348</v>
      </c>
      <c r="F59" s="6" t="s">
        <v>111</v>
      </c>
      <c r="G59" s="8">
        <v>27.108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12.75">
      <c r="E60" s="12" t="s">
        <v>349</v>
      </c>
    </row>
    <row r="61" spans="1:16" ht="12.75">
      <c r="A61" s="6">
        <v>21</v>
      </c>
      <c r="B61" s="6" t="s">
        <v>45</v>
      </c>
      <c r="C61" s="6" t="s">
        <v>350</v>
      </c>
      <c r="D61" s="6" t="s">
        <v>47</v>
      </c>
      <c r="E61" s="6" t="s">
        <v>351</v>
      </c>
      <c r="F61" s="6" t="s">
        <v>111</v>
      </c>
      <c r="G61" s="8">
        <v>504.568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66">
      <c r="E62" s="12" t="s">
        <v>352</v>
      </c>
    </row>
    <row r="63" spans="1:16" ht="12.75">
      <c r="A63" s="6">
        <v>22</v>
      </c>
      <c r="B63" s="6" t="s">
        <v>45</v>
      </c>
      <c r="C63" s="6" t="s">
        <v>255</v>
      </c>
      <c r="D63" s="6" t="s">
        <v>47</v>
      </c>
      <c r="E63" s="6" t="s">
        <v>256</v>
      </c>
      <c r="F63" s="6" t="s">
        <v>111</v>
      </c>
      <c r="G63" s="8">
        <v>477.097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26.25">
      <c r="E64" s="12" t="s">
        <v>353</v>
      </c>
    </row>
    <row r="65" spans="1:16" ht="12.75">
      <c r="A65" s="6">
        <v>23</v>
      </c>
      <c r="B65" s="6" t="s">
        <v>45</v>
      </c>
      <c r="C65" s="6" t="s">
        <v>354</v>
      </c>
      <c r="D65" s="6" t="s">
        <v>47</v>
      </c>
      <c r="E65" s="6" t="s">
        <v>355</v>
      </c>
      <c r="F65" s="6" t="s">
        <v>111</v>
      </c>
      <c r="G65" s="8">
        <v>975.2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52.5">
      <c r="E66" s="12" t="s">
        <v>356</v>
      </c>
    </row>
    <row r="67" spans="1:16" ht="12.75">
      <c r="A67" s="6">
        <v>24</v>
      </c>
      <c r="B67" s="6" t="s">
        <v>45</v>
      </c>
      <c r="C67" s="6" t="s">
        <v>261</v>
      </c>
      <c r="D67" s="6" t="s">
        <v>47</v>
      </c>
      <c r="E67" s="6" t="s">
        <v>262</v>
      </c>
      <c r="F67" s="6" t="s">
        <v>111</v>
      </c>
      <c r="G67" s="8">
        <v>485.4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39">
      <c r="E68" s="12" t="s">
        <v>357</v>
      </c>
    </row>
    <row r="69" spans="1:16" ht="12.75">
      <c r="A69" s="6">
        <v>25</v>
      </c>
      <c r="B69" s="6" t="s">
        <v>45</v>
      </c>
      <c r="C69" s="6" t="s">
        <v>264</v>
      </c>
      <c r="D69" s="6" t="s">
        <v>47</v>
      </c>
      <c r="E69" s="6" t="s">
        <v>265</v>
      </c>
      <c r="F69" s="6" t="s">
        <v>111</v>
      </c>
      <c r="G69" s="8">
        <v>477.097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39">
      <c r="E70" s="12" t="s">
        <v>358</v>
      </c>
    </row>
    <row r="71" spans="1:16" ht="12.75">
      <c r="A71" s="6">
        <v>26</v>
      </c>
      <c r="B71" s="6" t="s">
        <v>45</v>
      </c>
      <c r="C71" s="6" t="s">
        <v>359</v>
      </c>
      <c r="D71" s="6" t="s">
        <v>47</v>
      </c>
      <c r="E71" s="6" t="s">
        <v>360</v>
      </c>
      <c r="F71" s="6" t="s">
        <v>111</v>
      </c>
      <c r="G71" s="8">
        <v>489.8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26.25">
      <c r="E72" s="12" t="s">
        <v>361</v>
      </c>
    </row>
    <row r="73" spans="1:16" ht="12.75">
      <c r="A73" s="6">
        <v>27</v>
      </c>
      <c r="B73" s="6" t="s">
        <v>45</v>
      </c>
      <c r="C73" s="6" t="s">
        <v>272</v>
      </c>
      <c r="D73" s="6" t="s">
        <v>47</v>
      </c>
      <c r="E73" s="6" t="s">
        <v>273</v>
      </c>
      <c r="F73" s="6" t="s">
        <v>111</v>
      </c>
      <c r="G73" s="8">
        <v>180.72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39">
      <c r="E74" s="12" t="s">
        <v>362</v>
      </c>
    </row>
    <row r="75" spans="1:16" ht="12.75" customHeight="1">
      <c r="A75" s="13"/>
      <c r="B75" s="13"/>
      <c r="C75" s="13" t="s">
        <v>39</v>
      </c>
      <c r="D75" s="13"/>
      <c r="E75" s="13" t="s">
        <v>251</v>
      </c>
      <c r="F75" s="13"/>
      <c r="G75" s="13"/>
      <c r="H75" s="13"/>
      <c r="I75" s="13">
        <f>SUM(I57:I74)</f>
        <v>0</v>
      </c>
      <c r="P75">
        <f>ROUND(SUM(P57:P74),2)</f>
        <v>0</v>
      </c>
    </row>
    <row r="77" spans="1:9" ht="12.75" customHeight="1">
      <c r="A77" s="7"/>
      <c r="B77" s="7"/>
      <c r="C77" s="7" t="s">
        <v>42</v>
      </c>
      <c r="D77" s="7"/>
      <c r="E77" s="7" t="s">
        <v>275</v>
      </c>
      <c r="F77" s="7"/>
      <c r="G77" s="9"/>
      <c r="H77" s="7"/>
      <c r="I77" s="9"/>
    </row>
    <row r="78" spans="1:16" ht="12.75">
      <c r="A78" s="6">
        <v>28</v>
      </c>
      <c r="B78" s="6" t="s">
        <v>45</v>
      </c>
      <c r="C78" s="6" t="s">
        <v>363</v>
      </c>
      <c r="D78" s="6" t="s">
        <v>47</v>
      </c>
      <c r="E78" s="6" t="s">
        <v>364</v>
      </c>
      <c r="F78" s="6" t="s">
        <v>116</v>
      </c>
      <c r="G78" s="8">
        <v>5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365</v>
      </c>
    </row>
    <row r="80" spans="1:16" ht="12.75">
      <c r="A80" s="6">
        <v>29</v>
      </c>
      <c r="B80" s="6" t="s">
        <v>45</v>
      </c>
      <c r="C80" s="6" t="s">
        <v>366</v>
      </c>
      <c r="D80" s="6" t="s">
        <v>47</v>
      </c>
      <c r="E80" s="6" t="s">
        <v>367</v>
      </c>
      <c r="F80" s="6" t="s">
        <v>116</v>
      </c>
      <c r="G80" s="8">
        <v>124</v>
      </c>
      <c r="H80" s="11"/>
      <c r="I80" s="10">
        <f>ROUND((H80*G80),2)</f>
        <v>0</v>
      </c>
      <c r="O80">
        <f>rekapitulace!H8</f>
        <v>21</v>
      </c>
      <c r="P80">
        <f>O80/100*I80</f>
        <v>0</v>
      </c>
    </row>
    <row r="81" ht="39">
      <c r="E81" s="12" t="s">
        <v>368</v>
      </c>
    </row>
    <row r="82" spans="1:16" ht="12.75">
      <c r="A82" s="6">
        <v>30</v>
      </c>
      <c r="B82" s="6" t="s">
        <v>45</v>
      </c>
      <c r="C82" s="6" t="s">
        <v>279</v>
      </c>
      <c r="D82" s="6" t="s">
        <v>47</v>
      </c>
      <c r="E82" s="6" t="s">
        <v>280</v>
      </c>
      <c r="F82" s="6" t="s">
        <v>73</v>
      </c>
      <c r="G82" s="8">
        <v>2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12.75">
      <c r="E83" s="12" t="s">
        <v>369</v>
      </c>
    </row>
    <row r="84" spans="1:16" ht="12.75" customHeight="1">
      <c r="A84" s="13"/>
      <c r="B84" s="13"/>
      <c r="C84" s="13" t="s">
        <v>42</v>
      </c>
      <c r="D84" s="13"/>
      <c r="E84" s="13" t="s">
        <v>275</v>
      </c>
      <c r="F84" s="13"/>
      <c r="G84" s="13"/>
      <c r="H84" s="13"/>
      <c r="I84" s="13">
        <f>SUM(I78:I83)</f>
        <v>0</v>
      </c>
      <c r="P84">
        <f>ROUND(SUM(P78:P83),2)</f>
        <v>0</v>
      </c>
    </row>
    <row r="86" spans="1:9" ht="12.75" customHeight="1">
      <c r="A86" s="7"/>
      <c r="B86" s="7"/>
      <c r="C86" s="7" t="s">
        <v>43</v>
      </c>
      <c r="D86" s="7"/>
      <c r="E86" s="7" t="s">
        <v>113</v>
      </c>
      <c r="F86" s="7"/>
      <c r="G86" s="9"/>
      <c r="H86" s="7"/>
      <c r="I86" s="9"/>
    </row>
    <row r="87" spans="1:16" ht="12.75">
      <c r="A87" s="6">
        <v>31</v>
      </c>
      <c r="B87" s="6" t="s">
        <v>45</v>
      </c>
      <c r="C87" s="6" t="s">
        <v>370</v>
      </c>
      <c r="D87" s="6" t="s">
        <v>47</v>
      </c>
      <c r="E87" s="6" t="s">
        <v>371</v>
      </c>
      <c r="F87" s="6" t="s">
        <v>116</v>
      </c>
      <c r="G87" s="8">
        <v>7.5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39">
      <c r="E88" s="12" t="s">
        <v>372</v>
      </c>
    </row>
    <row r="89" spans="1:16" ht="12.75">
      <c r="A89" s="6">
        <v>32</v>
      </c>
      <c r="B89" s="6" t="s">
        <v>45</v>
      </c>
      <c r="C89" s="6" t="s">
        <v>373</v>
      </c>
      <c r="D89" s="6" t="s">
        <v>47</v>
      </c>
      <c r="E89" s="6" t="s">
        <v>374</v>
      </c>
      <c r="F89" s="6" t="s">
        <v>73</v>
      </c>
      <c r="G89" s="8">
        <v>2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ht="12.75">
      <c r="E90" s="12" t="s">
        <v>369</v>
      </c>
    </row>
    <row r="91" spans="1:16" ht="12.75">
      <c r="A91" s="6">
        <v>33</v>
      </c>
      <c r="B91" s="6" t="s">
        <v>45</v>
      </c>
      <c r="C91" s="6" t="s">
        <v>375</v>
      </c>
      <c r="D91" s="6" t="s">
        <v>47</v>
      </c>
      <c r="E91" s="6" t="s">
        <v>376</v>
      </c>
      <c r="F91" s="6" t="s">
        <v>73</v>
      </c>
      <c r="G91" s="8">
        <v>4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12.75">
      <c r="E92" s="12" t="s">
        <v>377</v>
      </c>
    </row>
    <row r="93" spans="1:16" ht="12.75">
      <c r="A93" s="6">
        <v>34</v>
      </c>
      <c r="B93" s="6" t="s">
        <v>45</v>
      </c>
      <c r="C93" s="6" t="s">
        <v>295</v>
      </c>
      <c r="D93" s="6" t="s">
        <v>47</v>
      </c>
      <c r="E93" s="6" t="s">
        <v>296</v>
      </c>
      <c r="F93" s="6" t="s">
        <v>111</v>
      </c>
      <c r="G93" s="8">
        <v>32.966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78.75">
      <c r="E94" s="12" t="s">
        <v>378</v>
      </c>
    </row>
    <row r="95" spans="1:16" ht="12.75">
      <c r="A95" s="6">
        <v>35</v>
      </c>
      <c r="B95" s="6" t="s">
        <v>45</v>
      </c>
      <c r="C95" s="6" t="s">
        <v>298</v>
      </c>
      <c r="D95" s="6" t="s">
        <v>47</v>
      </c>
      <c r="E95" s="6" t="s">
        <v>299</v>
      </c>
      <c r="F95" s="6" t="s">
        <v>111</v>
      </c>
      <c r="G95" s="8">
        <v>32.99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12.75">
      <c r="E96" s="12" t="s">
        <v>379</v>
      </c>
    </row>
    <row r="97" spans="1:16" ht="26.25">
      <c r="A97" s="6">
        <v>36</v>
      </c>
      <c r="B97" s="6" t="s">
        <v>45</v>
      </c>
      <c r="C97" s="6" t="s">
        <v>380</v>
      </c>
      <c r="D97" s="6" t="s">
        <v>47</v>
      </c>
      <c r="E97" s="6" t="s">
        <v>381</v>
      </c>
      <c r="F97" s="6" t="s">
        <v>116</v>
      </c>
      <c r="G97" s="8">
        <v>46.7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26.25">
      <c r="E98" s="12" t="s">
        <v>382</v>
      </c>
    </row>
    <row r="99" spans="1:16" ht="26.25">
      <c r="A99" s="6">
        <v>37</v>
      </c>
      <c r="B99" s="6" t="s">
        <v>45</v>
      </c>
      <c r="C99" s="6" t="s">
        <v>304</v>
      </c>
      <c r="D99" s="6" t="s">
        <v>47</v>
      </c>
      <c r="E99" s="6" t="s">
        <v>383</v>
      </c>
      <c r="F99" s="6" t="s">
        <v>116</v>
      </c>
      <c r="G99" s="8">
        <v>54.9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52.5">
      <c r="E100" s="12" t="s">
        <v>384</v>
      </c>
    </row>
    <row r="101" spans="1:16" ht="12.75">
      <c r="A101" s="6">
        <v>38</v>
      </c>
      <c r="B101" s="6" t="s">
        <v>45</v>
      </c>
      <c r="C101" s="6" t="s">
        <v>385</v>
      </c>
      <c r="D101" s="6" t="s">
        <v>47</v>
      </c>
      <c r="E101" s="6" t="s">
        <v>386</v>
      </c>
      <c r="F101" s="6" t="s">
        <v>116</v>
      </c>
      <c r="G101" s="8">
        <v>25.5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26.25">
      <c r="E102" s="12" t="s">
        <v>387</v>
      </c>
    </row>
    <row r="103" spans="1:16" ht="12.75">
      <c r="A103" s="6">
        <v>39</v>
      </c>
      <c r="B103" s="6" t="s">
        <v>45</v>
      </c>
      <c r="C103" s="6" t="s">
        <v>388</v>
      </c>
      <c r="D103" s="6" t="s">
        <v>47</v>
      </c>
      <c r="E103" s="6" t="s">
        <v>389</v>
      </c>
      <c r="F103" s="6" t="s">
        <v>116</v>
      </c>
      <c r="G103" s="8">
        <v>158.79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12.75">
      <c r="E104" s="12" t="s">
        <v>390</v>
      </c>
    </row>
    <row r="105" spans="1:16" ht="52.5">
      <c r="A105" s="6">
        <v>40</v>
      </c>
      <c r="B105" s="6" t="s">
        <v>45</v>
      </c>
      <c r="C105" s="6" t="s">
        <v>391</v>
      </c>
      <c r="D105" s="6" t="s">
        <v>47</v>
      </c>
      <c r="E105" s="6" t="s">
        <v>392</v>
      </c>
      <c r="F105" s="6" t="s">
        <v>73</v>
      </c>
      <c r="G105" s="8">
        <v>1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spans="1:16" ht="12.75">
      <c r="A106" s="6">
        <v>41</v>
      </c>
      <c r="B106" s="6" t="s">
        <v>45</v>
      </c>
      <c r="C106" s="6" t="s">
        <v>124</v>
      </c>
      <c r="D106" s="6" t="s">
        <v>47</v>
      </c>
      <c r="E106" s="6" t="s">
        <v>393</v>
      </c>
      <c r="F106" s="6" t="s">
        <v>82</v>
      </c>
      <c r="G106" s="8">
        <v>4.854</v>
      </c>
      <c r="H106" s="11"/>
      <c r="I106" s="10">
        <f>ROUND((H106*G106),2)</f>
        <v>0</v>
      </c>
      <c r="O106">
        <f>rekapitulace!H8</f>
        <v>21</v>
      </c>
      <c r="P106">
        <f>O106/100*I106</f>
        <v>0</v>
      </c>
    </row>
    <row r="107" ht="39">
      <c r="E107" s="12" t="s">
        <v>394</v>
      </c>
    </row>
    <row r="108" spans="1:16" ht="12.75">
      <c r="A108" s="6">
        <v>42</v>
      </c>
      <c r="B108" s="6" t="s">
        <v>45</v>
      </c>
      <c r="C108" s="6" t="s">
        <v>313</v>
      </c>
      <c r="D108" s="6" t="s">
        <v>47</v>
      </c>
      <c r="E108" s="6" t="s">
        <v>314</v>
      </c>
      <c r="F108" s="6" t="s">
        <v>73</v>
      </c>
      <c r="G108" s="8">
        <v>2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395</v>
      </c>
    </row>
    <row r="110" spans="1:16" ht="12.75" customHeight="1">
      <c r="A110" s="13"/>
      <c r="B110" s="13"/>
      <c r="C110" s="13" t="s">
        <v>43</v>
      </c>
      <c r="D110" s="13"/>
      <c r="E110" s="13" t="s">
        <v>113</v>
      </c>
      <c r="F110" s="13"/>
      <c r="G110" s="13"/>
      <c r="H110" s="13"/>
      <c r="I110" s="13">
        <f>SUM(I87:I109)</f>
        <v>0</v>
      </c>
      <c r="P110">
        <f>ROUND(SUM(P87:P109),2)</f>
        <v>0</v>
      </c>
    </row>
    <row r="112" spans="1:16" ht="12.75" customHeight="1">
      <c r="A112" s="13"/>
      <c r="B112" s="13"/>
      <c r="C112" s="13"/>
      <c r="D112" s="13"/>
      <c r="E112" s="13" t="s">
        <v>76</v>
      </c>
      <c r="F112" s="13"/>
      <c r="G112" s="13"/>
      <c r="H112" s="13"/>
      <c r="I112" s="13">
        <f>+I20+I49+I54+I75+I84+I110</f>
        <v>0</v>
      </c>
      <c r="P112">
        <f>+P20+P49+P54+P75+P84+P110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396</v>
      </c>
      <c r="D5" s="5"/>
      <c r="E5" s="5" t="s">
        <v>397</v>
      </c>
    </row>
    <row r="6" spans="1:5" ht="12.75" customHeight="1">
      <c r="A6" t="s">
        <v>18</v>
      </c>
      <c r="C6" s="5" t="s">
        <v>396</v>
      </c>
      <c r="D6" s="5"/>
      <c r="E6" s="5" t="s">
        <v>397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26.25">
      <c r="A12" s="6">
        <v>2</v>
      </c>
      <c r="B12" s="6" t="s">
        <v>398</v>
      </c>
      <c r="C12" s="6" t="s">
        <v>80</v>
      </c>
      <c r="D12" s="6" t="s">
        <v>89</v>
      </c>
      <c r="E12" s="6" t="s">
        <v>399</v>
      </c>
      <c r="F12" s="6" t="s">
        <v>82</v>
      </c>
      <c r="G12" s="8">
        <v>816.2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52.5">
      <c r="E13" s="12" t="s">
        <v>400</v>
      </c>
    </row>
    <row r="14" spans="1:16" ht="26.25">
      <c r="A14" s="6">
        <v>1</v>
      </c>
      <c r="B14" s="6" t="s">
        <v>398</v>
      </c>
      <c r="C14" s="6" t="s">
        <v>80</v>
      </c>
      <c r="D14" s="6" t="s">
        <v>85</v>
      </c>
      <c r="E14" s="6" t="s">
        <v>401</v>
      </c>
      <c r="F14" s="6" t="s">
        <v>82</v>
      </c>
      <c r="G14" s="8">
        <v>708.4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52.5">
      <c r="E15" s="12" t="s">
        <v>402</v>
      </c>
    </row>
    <row r="16" spans="1:16" ht="12.75">
      <c r="A16" s="6">
        <v>3</v>
      </c>
      <c r="B16" s="6" t="s">
        <v>45</v>
      </c>
      <c r="C16" s="6" t="s">
        <v>84</v>
      </c>
      <c r="D16" s="6" t="s">
        <v>85</v>
      </c>
      <c r="E16" s="6" t="s">
        <v>81</v>
      </c>
      <c r="F16" s="6" t="s">
        <v>87</v>
      </c>
      <c r="G16" s="8">
        <v>155.848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78.75">
      <c r="E17" s="12" t="s">
        <v>403</v>
      </c>
    </row>
    <row r="18" spans="1:16" ht="26.25">
      <c r="A18" s="6">
        <v>4</v>
      </c>
      <c r="B18" s="6" t="s">
        <v>66</v>
      </c>
      <c r="C18" s="6" t="s">
        <v>84</v>
      </c>
      <c r="D18" s="6" t="s">
        <v>89</v>
      </c>
      <c r="E18" s="6" t="s">
        <v>404</v>
      </c>
      <c r="F18" s="6" t="s">
        <v>87</v>
      </c>
      <c r="G18" s="8">
        <v>636.042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26.25">
      <c r="E19" s="12" t="s">
        <v>405</v>
      </c>
    </row>
    <row r="20" spans="1:16" ht="12.75">
      <c r="A20" s="6">
        <v>5</v>
      </c>
      <c r="B20" s="6" t="s">
        <v>45</v>
      </c>
      <c r="C20" s="6" t="s">
        <v>170</v>
      </c>
      <c r="D20" s="6" t="s">
        <v>47</v>
      </c>
      <c r="E20" s="6" t="s">
        <v>171</v>
      </c>
      <c r="F20" s="6" t="s">
        <v>87</v>
      </c>
      <c r="G20" s="8">
        <v>107.888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52.5">
      <c r="E21" s="12" t="s">
        <v>406</v>
      </c>
    </row>
    <row r="22" spans="1:16" ht="12.75" customHeight="1">
      <c r="A22" s="13"/>
      <c r="B22" s="13"/>
      <c r="C22" s="13" t="s">
        <v>44</v>
      </c>
      <c r="D22" s="13"/>
      <c r="E22" s="13" t="s">
        <v>79</v>
      </c>
      <c r="F22" s="13"/>
      <c r="G22" s="13"/>
      <c r="H22" s="13"/>
      <c r="I22" s="13">
        <f>SUM(I12:I21)</f>
        <v>0</v>
      </c>
      <c r="P22">
        <f>ROUND(SUM(P12:P21),2)</f>
        <v>0</v>
      </c>
    </row>
    <row r="24" spans="1:9" ht="12.75" customHeight="1">
      <c r="A24" s="7"/>
      <c r="B24" s="7"/>
      <c r="C24" s="7" t="s">
        <v>25</v>
      </c>
      <c r="D24" s="7"/>
      <c r="E24" s="7" t="s">
        <v>98</v>
      </c>
      <c r="F24" s="7"/>
      <c r="G24" s="9"/>
      <c r="H24" s="7"/>
      <c r="I24" s="9"/>
    </row>
    <row r="25" spans="1:16" ht="12.75">
      <c r="A25" s="6">
        <v>6</v>
      </c>
      <c r="B25" s="6" t="s">
        <v>45</v>
      </c>
      <c r="C25" s="6" t="s">
        <v>173</v>
      </c>
      <c r="D25" s="6" t="s">
        <v>47</v>
      </c>
      <c r="E25" s="6" t="s">
        <v>174</v>
      </c>
      <c r="F25" s="6" t="s">
        <v>111</v>
      </c>
      <c r="G25" s="8">
        <v>740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26.25">
      <c r="E26" s="12" t="s">
        <v>407</v>
      </c>
    </row>
    <row r="27" spans="1:16" ht="12.75">
      <c r="A27" s="6">
        <v>7</v>
      </c>
      <c r="B27" s="6" t="s">
        <v>45</v>
      </c>
      <c r="C27" s="6" t="s">
        <v>176</v>
      </c>
      <c r="D27" s="6" t="s">
        <v>47</v>
      </c>
      <c r="E27" s="6" t="s">
        <v>177</v>
      </c>
      <c r="F27" s="6" t="s">
        <v>82</v>
      </c>
      <c r="G27" s="8">
        <v>85.42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52.5">
      <c r="E28" s="12" t="s">
        <v>408</v>
      </c>
    </row>
    <row r="29" spans="1:16" ht="12.75">
      <c r="A29" s="6">
        <v>8</v>
      </c>
      <c r="B29" s="6" t="s">
        <v>45</v>
      </c>
      <c r="C29" s="6" t="s">
        <v>409</v>
      </c>
      <c r="D29" s="6" t="s">
        <v>47</v>
      </c>
      <c r="E29" s="6" t="s">
        <v>410</v>
      </c>
      <c r="F29" s="6" t="s">
        <v>82</v>
      </c>
      <c r="G29" s="8">
        <v>15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26.25">
      <c r="E30" s="12" t="s">
        <v>411</v>
      </c>
    </row>
    <row r="31" spans="1:16" ht="12.75">
      <c r="A31" s="6">
        <v>9</v>
      </c>
      <c r="B31" s="6" t="s">
        <v>45</v>
      </c>
      <c r="C31" s="6" t="s">
        <v>179</v>
      </c>
      <c r="D31" s="6" t="s">
        <v>47</v>
      </c>
      <c r="E31" s="6" t="s">
        <v>180</v>
      </c>
      <c r="F31" s="6" t="s">
        <v>82</v>
      </c>
      <c r="G31" s="8">
        <v>463.5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92.25">
      <c r="E32" s="12" t="s">
        <v>412</v>
      </c>
    </row>
    <row r="33" spans="1:16" ht="12.75">
      <c r="A33" s="6">
        <v>10</v>
      </c>
      <c r="B33" s="6" t="s">
        <v>45</v>
      </c>
      <c r="C33" s="6" t="s">
        <v>182</v>
      </c>
      <c r="D33" s="6" t="s">
        <v>47</v>
      </c>
      <c r="E33" s="6" t="s">
        <v>183</v>
      </c>
      <c r="F33" s="6" t="s">
        <v>82</v>
      </c>
      <c r="G33" s="8">
        <v>4.04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52.5">
      <c r="E34" s="12" t="s">
        <v>413</v>
      </c>
    </row>
    <row r="35" spans="1:16" ht="12.75">
      <c r="A35" s="6">
        <v>11</v>
      </c>
      <c r="B35" s="6" t="s">
        <v>45</v>
      </c>
      <c r="C35" s="6" t="s">
        <v>185</v>
      </c>
      <c r="D35" s="6" t="s">
        <v>47</v>
      </c>
      <c r="E35" s="6" t="s">
        <v>186</v>
      </c>
      <c r="F35" s="6" t="s">
        <v>82</v>
      </c>
      <c r="G35" s="8">
        <v>348.5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52.5">
      <c r="E36" s="12" t="s">
        <v>414</v>
      </c>
    </row>
    <row r="37" spans="1:16" ht="12.75">
      <c r="A37" s="6">
        <v>12</v>
      </c>
      <c r="B37" s="6" t="s">
        <v>45</v>
      </c>
      <c r="C37" s="6" t="s">
        <v>188</v>
      </c>
      <c r="D37" s="6" t="s">
        <v>47</v>
      </c>
      <c r="E37" s="6" t="s">
        <v>189</v>
      </c>
      <c r="F37" s="6" t="s">
        <v>116</v>
      </c>
      <c r="G37" s="8">
        <v>384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26.25">
      <c r="E38" s="12" t="s">
        <v>415</v>
      </c>
    </row>
    <row r="39" spans="1:16" ht="12.75">
      <c r="A39" s="6">
        <v>13</v>
      </c>
      <c r="B39" s="6" t="s">
        <v>45</v>
      </c>
      <c r="C39" s="6" t="s">
        <v>191</v>
      </c>
      <c r="D39" s="6" t="s">
        <v>47</v>
      </c>
      <c r="E39" s="6" t="s">
        <v>192</v>
      </c>
      <c r="F39" s="6" t="s">
        <v>116</v>
      </c>
      <c r="G39" s="8">
        <v>509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6.25">
      <c r="E40" s="12" t="s">
        <v>416</v>
      </c>
    </row>
    <row r="41" spans="1:16" ht="12.75">
      <c r="A41" s="6">
        <v>14</v>
      </c>
      <c r="B41" s="6" t="s">
        <v>45</v>
      </c>
      <c r="C41" s="6" t="s">
        <v>417</v>
      </c>
      <c r="D41" s="6" t="s">
        <v>47</v>
      </c>
      <c r="E41" s="6" t="s">
        <v>418</v>
      </c>
      <c r="F41" s="6" t="s">
        <v>116</v>
      </c>
      <c r="G41" s="8">
        <v>45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26.25">
      <c r="E42" s="12" t="s">
        <v>419</v>
      </c>
    </row>
    <row r="43" spans="1:16" ht="12.75">
      <c r="A43" s="6">
        <v>15</v>
      </c>
      <c r="B43" s="6" t="s">
        <v>45</v>
      </c>
      <c r="C43" s="6" t="s">
        <v>420</v>
      </c>
      <c r="D43" s="6" t="s">
        <v>47</v>
      </c>
      <c r="E43" s="6" t="s">
        <v>421</v>
      </c>
      <c r="F43" s="6" t="s">
        <v>116</v>
      </c>
      <c r="G43" s="8">
        <v>210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39">
      <c r="E44" s="12" t="s">
        <v>422</v>
      </c>
    </row>
    <row r="45" spans="1:16" ht="12.75">
      <c r="A45" s="6">
        <v>16</v>
      </c>
      <c r="B45" s="6" t="s">
        <v>45</v>
      </c>
      <c r="C45" s="6" t="s">
        <v>99</v>
      </c>
      <c r="D45" s="6" t="s">
        <v>47</v>
      </c>
      <c r="E45" s="6" t="s">
        <v>100</v>
      </c>
      <c r="F45" s="6" t="s">
        <v>82</v>
      </c>
      <c r="G45" s="8">
        <v>199.65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26.25">
      <c r="E46" s="12" t="s">
        <v>423</v>
      </c>
    </row>
    <row r="47" spans="1:16" ht="12.75">
      <c r="A47" s="6">
        <v>17</v>
      </c>
      <c r="B47" s="6" t="s">
        <v>45</v>
      </c>
      <c r="C47" s="6" t="s">
        <v>198</v>
      </c>
      <c r="D47" s="6" t="s">
        <v>47</v>
      </c>
      <c r="E47" s="6" t="s">
        <v>199</v>
      </c>
      <c r="F47" s="6" t="s">
        <v>82</v>
      </c>
      <c r="G47" s="8">
        <v>596.9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66">
      <c r="E48" s="12" t="s">
        <v>424</v>
      </c>
    </row>
    <row r="49" spans="1:16" ht="12.75">
      <c r="A49" s="6">
        <v>18</v>
      </c>
      <c r="B49" s="6" t="s">
        <v>45</v>
      </c>
      <c r="C49" s="6" t="s">
        <v>201</v>
      </c>
      <c r="D49" s="6" t="s">
        <v>47</v>
      </c>
      <c r="E49" s="6" t="s">
        <v>202</v>
      </c>
      <c r="F49" s="6" t="s">
        <v>82</v>
      </c>
      <c r="G49" s="8">
        <v>596.9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66">
      <c r="E50" s="12" t="s">
        <v>425</v>
      </c>
    </row>
    <row r="51" spans="1:16" ht="12.75">
      <c r="A51" s="6">
        <v>19</v>
      </c>
      <c r="B51" s="6" t="s">
        <v>45</v>
      </c>
      <c r="C51" s="6" t="s">
        <v>426</v>
      </c>
      <c r="D51" s="6" t="s">
        <v>47</v>
      </c>
      <c r="E51" s="6" t="s">
        <v>427</v>
      </c>
      <c r="F51" s="6" t="s">
        <v>73</v>
      </c>
      <c r="G51" s="8">
        <v>2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428</v>
      </c>
    </row>
    <row r="53" spans="1:16" ht="12.75">
      <c r="A53" s="6">
        <v>20</v>
      </c>
      <c r="B53" s="6" t="s">
        <v>45</v>
      </c>
      <c r="C53" s="6" t="s">
        <v>102</v>
      </c>
      <c r="D53" s="6" t="s">
        <v>47</v>
      </c>
      <c r="E53" s="6" t="s">
        <v>151</v>
      </c>
      <c r="F53" s="6" t="s">
        <v>82</v>
      </c>
      <c r="G53" s="8">
        <v>155.25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32">
      <c r="E54" s="12" t="s">
        <v>429</v>
      </c>
    </row>
    <row r="55" spans="1:16" ht="12.75">
      <c r="A55" s="6">
        <v>21</v>
      </c>
      <c r="B55" s="6" t="s">
        <v>45</v>
      </c>
      <c r="C55" s="6" t="s">
        <v>205</v>
      </c>
      <c r="D55" s="6" t="s">
        <v>47</v>
      </c>
      <c r="E55" s="6" t="s">
        <v>206</v>
      </c>
      <c r="F55" s="6" t="s">
        <v>82</v>
      </c>
      <c r="G55" s="8">
        <v>10</v>
      </c>
      <c r="H55" s="11"/>
      <c r="I55" s="10">
        <f>ROUND((H55*G55),2)</f>
        <v>0</v>
      </c>
      <c r="O55">
        <f>rekapitulace!H8</f>
        <v>21</v>
      </c>
      <c r="P55">
        <f>O55/100*I55</f>
        <v>0</v>
      </c>
    </row>
    <row r="56" ht="12.75">
      <c r="E56" s="12" t="s">
        <v>430</v>
      </c>
    </row>
    <row r="57" spans="1:16" ht="12.75">
      <c r="A57" s="6">
        <v>22</v>
      </c>
      <c r="B57" s="6" t="s">
        <v>45</v>
      </c>
      <c r="C57" s="6" t="s">
        <v>105</v>
      </c>
      <c r="D57" s="6" t="s">
        <v>47</v>
      </c>
      <c r="E57" s="6" t="s">
        <v>106</v>
      </c>
      <c r="F57" s="6" t="s">
        <v>82</v>
      </c>
      <c r="G57" s="8">
        <v>676.9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66">
      <c r="E58" s="12" t="s">
        <v>431</v>
      </c>
    </row>
    <row r="59" spans="1:16" ht="12.75">
      <c r="A59" s="6">
        <v>23</v>
      </c>
      <c r="B59" s="6" t="s">
        <v>45</v>
      </c>
      <c r="C59" s="6" t="s">
        <v>209</v>
      </c>
      <c r="D59" s="6" t="s">
        <v>47</v>
      </c>
      <c r="E59" s="6" t="s">
        <v>210</v>
      </c>
      <c r="F59" s="6" t="s">
        <v>82</v>
      </c>
      <c r="G59" s="8">
        <v>232.75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26.25">
      <c r="E60" s="12" t="s">
        <v>432</v>
      </c>
    </row>
    <row r="61" spans="1:16" ht="12.75">
      <c r="A61" s="6">
        <v>24</v>
      </c>
      <c r="B61" s="6" t="s">
        <v>45</v>
      </c>
      <c r="C61" s="6" t="s">
        <v>212</v>
      </c>
      <c r="D61" s="6" t="s">
        <v>47</v>
      </c>
      <c r="E61" s="6" t="s">
        <v>213</v>
      </c>
      <c r="F61" s="6" t="s">
        <v>82</v>
      </c>
      <c r="G61" s="8">
        <v>40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52.5">
      <c r="E62" s="12" t="s">
        <v>433</v>
      </c>
    </row>
    <row r="63" spans="1:16" ht="12.75">
      <c r="A63" s="6">
        <v>25</v>
      </c>
      <c r="B63" s="6" t="s">
        <v>45</v>
      </c>
      <c r="C63" s="6" t="s">
        <v>215</v>
      </c>
      <c r="D63" s="6" t="s">
        <v>47</v>
      </c>
      <c r="E63" s="6" t="s">
        <v>216</v>
      </c>
      <c r="F63" s="6" t="s">
        <v>82</v>
      </c>
      <c r="G63" s="8">
        <v>52.5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434</v>
      </c>
    </row>
    <row r="65" spans="1:16" ht="12.75">
      <c r="A65" s="6">
        <v>26</v>
      </c>
      <c r="B65" s="6" t="s">
        <v>45</v>
      </c>
      <c r="C65" s="6" t="s">
        <v>218</v>
      </c>
      <c r="D65" s="6" t="s">
        <v>47</v>
      </c>
      <c r="E65" s="6" t="s">
        <v>219</v>
      </c>
      <c r="F65" s="6" t="s">
        <v>82</v>
      </c>
      <c r="G65" s="8">
        <v>16.882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12.75">
      <c r="E66" s="12" t="s">
        <v>435</v>
      </c>
    </row>
    <row r="67" spans="1:16" ht="12.75">
      <c r="A67" s="6">
        <v>27</v>
      </c>
      <c r="B67" s="6" t="s">
        <v>45</v>
      </c>
      <c r="C67" s="6" t="s">
        <v>221</v>
      </c>
      <c r="D67" s="6" t="s">
        <v>47</v>
      </c>
      <c r="E67" s="6" t="s">
        <v>222</v>
      </c>
      <c r="F67" s="6" t="s">
        <v>111</v>
      </c>
      <c r="G67" s="8">
        <v>4445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66">
      <c r="E68" s="12" t="s">
        <v>436</v>
      </c>
    </row>
    <row r="69" spans="1:16" ht="12.75">
      <c r="A69" s="6">
        <v>28</v>
      </c>
      <c r="B69" s="6" t="s">
        <v>45</v>
      </c>
      <c r="C69" s="6" t="s">
        <v>224</v>
      </c>
      <c r="D69" s="6" t="s">
        <v>47</v>
      </c>
      <c r="E69" s="6" t="s">
        <v>225</v>
      </c>
      <c r="F69" s="6" t="s">
        <v>111</v>
      </c>
      <c r="G69" s="8">
        <v>189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26.25">
      <c r="E70" s="12" t="s">
        <v>437</v>
      </c>
    </row>
    <row r="71" spans="1:16" ht="12.75">
      <c r="A71" s="6">
        <v>29</v>
      </c>
      <c r="B71" s="6" t="s">
        <v>45</v>
      </c>
      <c r="C71" s="6" t="s">
        <v>227</v>
      </c>
      <c r="D71" s="6" t="s">
        <v>47</v>
      </c>
      <c r="E71" s="6" t="s">
        <v>228</v>
      </c>
      <c r="F71" s="6" t="s">
        <v>111</v>
      </c>
      <c r="G71" s="8">
        <v>238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26.25">
      <c r="E72" s="12" t="s">
        <v>438</v>
      </c>
    </row>
    <row r="73" spans="1:16" ht="12.75">
      <c r="A73" s="6">
        <v>30</v>
      </c>
      <c r="B73" s="6" t="s">
        <v>45</v>
      </c>
      <c r="C73" s="6" t="s">
        <v>230</v>
      </c>
      <c r="D73" s="6" t="s">
        <v>47</v>
      </c>
      <c r="E73" s="6" t="s">
        <v>231</v>
      </c>
      <c r="F73" s="6" t="s">
        <v>111</v>
      </c>
      <c r="G73" s="8">
        <v>447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26.25">
      <c r="E74" s="12" t="s">
        <v>439</v>
      </c>
    </row>
    <row r="75" spans="1:16" ht="12.75">
      <c r="A75" s="6">
        <v>31</v>
      </c>
      <c r="B75" s="6" t="s">
        <v>45</v>
      </c>
      <c r="C75" s="6" t="s">
        <v>233</v>
      </c>
      <c r="D75" s="6" t="s">
        <v>47</v>
      </c>
      <c r="E75" s="6" t="s">
        <v>234</v>
      </c>
      <c r="F75" s="6" t="s">
        <v>111</v>
      </c>
      <c r="G75" s="8">
        <v>685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440</v>
      </c>
    </row>
    <row r="77" spans="1:16" ht="12.75" customHeight="1">
      <c r="A77" s="13"/>
      <c r="B77" s="13"/>
      <c r="C77" s="13" t="s">
        <v>25</v>
      </c>
      <c r="D77" s="13"/>
      <c r="E77" s="13" t="s">
        <v>98</v>
      </c>
      <c r="F77" s="13"/>
      <c r="G77" s="13"/>
      <c r="H77" s="13"/>
      <c r="I77" s="13">
        <f>SUM(I25:I76)</f>
        <v>0</v>
      </c>
      <c r="P77">
        <f>ROUND(SUM(P25:P76),2)</f>
        <v>0</v>
      </c>
    </row>
    <row r="79" spans="1:9" ht="12.75" customHeight="1">
      <c r="A79" s="7"/>
      <c r="B79" s="7"/>
      <c r="C79" s="7" t="s">
        <v>36</v>
      </c>
      <c r="D79" s="7"/>
      <c r="E79" s="7" t="s">
        <v>108</v>
      </c>
      <c r="F79" s="7"/>
      <c r="G79" s="9"/>
      <c r="H79" s="7"/>
      <c r="I79" s="9"/>
    </row>
    <row r="80" spans="1:16" ht="12.75">
      <c r="A80" s="6">
        <v>32</v>
      </c>
      <c r="B80" s="6" t="s">
        <v>45</v>
      </c>
      <c r="C80" s="6" t="s">
        <v>236</v>
      </c>
      <c r="D80" s="6" t="s">
        <v>47</v>
      </c>
      <c r="E80" s="6" t="s">
        <v>237</v>
      </c>
      <c r="F80" s="6" t="s">
        <v>82</v>
      </c>
      <c r="G80" s="8">
        <v>1.92</v>
      </c>
      <c r="H80" s="11"/>
      <c r="I80" s="10">
        <f>ROUND((H80*G80),2)</f>
        <v>0</v>
      </c>
      <c r="O80">
        <f>rekapitulace!H8</f>
        <v>21</v>
      </c>
      <c r="P80">
        <f>O80/100*I80</f>
        <v>0</v>
      </c>
    </row>
    <row r="81" ht="26.25">
      <c r="E81" s="12" t="s">
        <v>441</v>
      </c>
    </row>
    <row r="82" spans="1:16" ht="12.75">
      <c r="A82" s="6">
        <v>33</v>
      </c>
      <c r="B82" s="6" t="s">
        <v>45</v>
      </c>
      <c r="C82" s="6" t="s">
        <v>239</v>
      </c>
      <c r="D82" s="6" t="s">
        <v>47</v>
      </c>
      <c r="E82" s="6" t="s">
        <v>240</v>
      </c>
      <c r="F82" s="6" t="s">
        <v>111</v>
      </c>
      <c r="G82" s="8">
        <v>1135.68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26.25">
      <c r="E83" s="12" t="s">
        <v>442</v>
      </c>
    </row>
    <row r="84" spans="1:16" ht="12.75" customHeight="1">
      <c r="A84" s="13"/>
      <c r="B84" s="13"/>
      <c r="C84" s="13" t="s">
        <v>36</v>
      </c>
      <c r="D84" s="13"/>
      <c r="E84" s="13" t="s">
        <v>108</v>
      </c>
      <c r="F84" s="13"/>
      <c r="G84" s="13"/>
      <c r="H84" s="13"/>
      <c r="I84" s="13">
        <f>SUM(I80:I83)</f>
        <v>0</v>
      </c>
      <c r="P84">
        <f>ROUND(SUM(P80:P83),2)</f>
        <v>0</v>
      </c>
    </row>
    <row r="86" spans="1:9" ht="12.75" customHeight="1">
      <c r="A86" s="7"/>
      <c r="B86" s="7"/>
      <c r="C86" s="7" t="s">
        <v>37</v>
      </c>
      <c r="D86" s="7"/>
      <c r="E86" s="7" t="s">
        <v>242</v>
      </c>
      <c r="F86" s="7"/>
      <c r="G86" s="9"/>
      <c r="H86" s="7"/>
      <c r="I86" s="9"/>
    </row>
    <row r="87" spans="1:16" ht="12.75">
      <c r="A87" s="6">
        <v>34</v>
      </c>
      <c r="B87" s="6" t="s">
        <v>45</v>
      </c>
      <c r="C87" s="6" t="s">
        <v>243</v>
      </c>
      <c r="D87" s="6" t="s">
        <v>47</v>
      </c>
      <c r="E87" s="6" t="s">
        <v>244</v>
      </c>
      <c r="F87" s="6" t="s">
        <v>245</v>
      </c>
      <c r="G87" s="8">
        <v>1536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26.25">
      <c r="E88" s="12" t="s">
        <v>443</v>
      </c>
    </row>
    <row r="89" spans="1:16" ht="12.75" customHeight="1">
      <c r="A89" s="13"/>
      <c r="B89" s="13"/>
      <c r="C89" s="13" t="s">
        <v>37</v>
      </c>
      <c r="D89" s="13"/>
      <c r="E89" s="13" t="s">
        <v>242</v>
      </c>
      <c r="F89" s="13"/>
      <c r="G89" s="13"/>
      <c r="H89" s="13"/>
      <c r="I89" s="13">
        <f>SUM(I87:I88)</f>
        <v>0</v>
      </c>
      <c r="P89">
        <f>ROUND(SUM(P87:P88),2)</f>
        <v>0</v>
      </c>
    </row>
    <row r="91" spans="1:9" ht="12.75" customHeight="1">
      <c r="A91" s="7"/>
      <c r="B91" s="7"/>
      <c r="C91" s="7" t="s">
        <v>38</v>
      </c>
      <c r="D91" s="7"/>
      <c r="E91" s="7" t="s">
        <v>247</v>
      </c>
      <c r="F91" s="7"/>
      <c r="G91" s="9"/>
      <c r="H91" s="7"/>
      <c r="I91" s="9"/>
    </row>
    <row r="92" spans="1:16" ht="12.75">
      <c r="A92" s="6">
        <v>35</v>
      </c>
      <c r="B92" s="6" t="s">
        <v>45</v>
      </c>
      <c r="C92" s="6" t="s">
        <v>248</v>
      </c>
      <c r="D92" s="6" t="s">
        <v>47</v>
      </c>
      <c r="E92" s="6" t="s">
        <v>249</v>
      </c>
      <c r="F92" s="6" t="s">
        <v>82</v>
      </c>
      <c r="G92" s="8">
        <v>3.5</v>
      </c>
      <c r="H92" s="11"/>
      <c r="I92" s="10">
        <f>ROUND((H92*G92),2)</f>
        <v>0</v>
      </c>
      <c r="O92">
        <f>rekapitulace!H8</f>
        <v>21</v>
      </c>
      <c r="P92">
        <f>O92/100*I92</f>
        <v>0</v>
      </c>
    </row>
    <row r="93" ht="12.75">
      <c r="E93" s="12" t="s">
        <v>444</v>
      </c>
    </row>
    <row r="94" spans="1:16" ht="12.75" customHeight="1">
      <c r="A94" s="13"/>
      <c r="B94" s="13"/>
      <c r="C94" s="13" t="s">
        <v>38</v>
      </c>
      <c r="D94" s="13"/>
      <c r="E94" s="13" t="s">
        <v>247</v>
      </c>
      <c r="F94" s="13"/>
      <c r="G94" s="13"/>
      <c r="H94" s="13"/>
      <c r="I94" s="13">
        <f>SUM(I92:I93)</f>
        <v>0</v>
      </c>
      <c r="P94">
        <f>ROUND(SUM(P92:P93),2)</f>
        <v>0</v>
      </c>
    </row>
    <row r="96" spans="1:9" ht="12.75" customHeight="1">
      <c r="A96" s="7"/>
      <c r="B96" s="7"/>
      <c r="C96" s="7" t="s">
        <v>39</v>
      </c>
      <c r="D96" s="7"/>
      <c r="E96" s="7" t="s">
        <v>251</v>
      </c>
      <c r="F96" s="7"/>
      <c r="G96" s="9"/>
      <c r="H96" s="7"/>
      <c r="I96" s="9"/>
    </row>
    <row r="97" spans="1:16" ht="12.75">
      <c r="A97" s="6">
        <v>36</v>
      </c>
      <c r="B97" s="6" t="s">
        <v>45</v>
      </c>
      <c r="C97" s="6" t="s">
        <v>445</v>
      </c>
      <c r="D97" s="6" t="s">
        <v>47</v>
      </c>
      <c r="E97" s="6" t="s">
        <v>446</v>
      </c>
      <c r="F97" s="6" t="s">
        <v>111</v>
      </c>
      <c r="G97" s="8">
        <v>1015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26.25">
      <c r="E98" s="12" t="s">
        <v>447</v>
      </c>
    </row>
    <row r="99" spans="1:16" ht="12.75">
      <c r="A99" s="6">
        <v>37</v>
      </c>
      <c r="B99" s="6" t="s">
        <v>45</v>
      </c>
      <c r="C99" s="6" t="s">
        <v>252</v>
      </c>
      <c r="D99" s="6" t="s">
        <v>47</v>
      </c>
      <c r="E99" s="6" t="s">
        <v>253</v>
      </c>
      <c r="F99" s="6" t="s">
        <v>82</v>
      </c>
      <c r="G99" s="8">
        <v>1781.7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52.5">
      <c r="E100" s="12" t="s">
        <v>448</v>
      </c>
    </row>
    <row r="101" spans="1:16" ht="12.75">
      <c r="A101" s="6">
        <v>38</v>
      </c>
      <c r="B101" s="6" t="s">
        <v>45</v>
      </c>
      <c r="C101" s="6" t="s">
        <v>449</v>
      </c>
      <c r="D101" s="6" t="s">
        <v>47</v>
      </c>
      <c r="E101" s="6" t="s">
        <v>450</v>
      </c>
      <c r="F101" s="6" t="s">
        <v>111</v>
      </c>
      <c r="G101" s="8">
        <v>1009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12.75">
      <c r="E102" s="12" t="s">
        <v>451</v>
      </c>
    </row>
    <row r="103" spans="1:16" ht="12.75">
      <c r="A103" s="6">
        <v>39</v>
      </c>
      <c r="B103" s="6" t="s">
        <v>45</v>
      </c>
      <c r="C103" s="6" t="s">
        <v>258</v>
      </c>
      <c r="D103" s="6" t="s">
        <v>47</v>
      </c>
      <c r="E103" s="6" t="s">
        <v>259</v>
      </c>
      <c r="F103" s="6" t="s">
        <v>111</v>
      </c>
      <c r="G103" s="8">
        <v>1113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39">
      <c r="E104" s="12" t="s">
        <v>452</v>
      </c>
    </row>
    <row r="105" spans="1:16" ht="26.25">
      <c r="A105" s="6">
        <v>40</v>
      </c>
      <c r="B105" s="6" t="s">
        <v>45</v>
      </c>
      <c r="C105" s="6" t="s">
        <v>453</v>
      </c>
      <c r="D105" s="6" t="s">
        <v>47</v>
      </c>
      <c r="E105" s="6" t="s">
        <v>454</v>
      </c>
      <c r="F105" s="6" t="s">
        <v>111</v>
      </c>
      <c r="G105" s="8">
        <v>1074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26.25">
      <c r="E106" s="12" t="s">
        <v>455</v>
      </c>
    </row>
    <row r="107" spans="1:16" ht="12.75">
      <c r="A107" s="6">
        <v>41</v>
      </c>
      <c r="B107" s="6" t="s">
        <v>45</v>
      </c>
      <c r="C107" s="6" t="s">
        <v>456</v>
      </c>
      <c r="D107" s="6" t="s">
        <v>47</v>
      </c>
      <c r="E107" s="6" t="s">
        <v>457</v>
      </c>
      <c r="F107" s="6" t="s">
        <v>111</v>
      </c>
      <c r="G107" s="8">
        <v>39</v>
      </c>
      <c r="H107" s="11"/>
      <c r="I107" s="10">
        <f>ROUND((H107*G107),2)</f>
        <v>0</v>
      </c>
      <c r="O107">
        <f>rekapitulace!H8</f>
        <v>21</v>
      </c>
      <c r="P107">
        <f>O107/100*I107</f>
        <v>0</v>
      </c>
    </row>
    <row r="108" ht="39">
      <c r="E108" s="12" t="s">
        <v>458</v>
      </c>
    </row>
    <row r="109" spans="1:16" ht="12.75">
      <c r="A109" s="6">
        <v>42</v>
      </c>
      <c r="B109" s="6" t="s">
        <v>45</v>
      </c>
      <c r="C109" s="6" t="s">
        <v>264</v>
      </c>
      <c r="D109" s="6" t="s">
        <v>47</v>
      </c>
      <c r="E109" s="6" t="s">
        <v>265</v>
      </c>
      <c r="F109" s="6" t="s">
        <v>111</v>
      </c>
      <c r="G109" s="8">
        <v>34</v>
      </c>
      <c r="H109" s="11"/>
      <c r="I109" s="10">
        <f>ROUND((H109*G109),2)</f>
        <v>0</v>
      </c>
      <c r="O109">
        <f>rekapitulace!H8</f>
        <v>21</v>
      </c>
      <c r="P109">
        <f>O109/100*I109</f>
        <v>0</v>
      </c>
    </row>
    <row r="110" ht="26.25">
      <c r="E110" s="12" t="s">
        <v>459</v>
      </c>
    </row>
    <row r="111" spans="1:16" ht="12.75">
      <c r="A111" s="6">
        <v>43</v>
      </c>
      <c r="B111" s="6" t="s">
        <v>45</v>
      </c>
      <c r="C111" s="6" t="s">
        <v>460</v>
      </c>
      <c r="D111" s="6" t="s">
        <v>47</v>
      </c>
      <c r="E111" s="6" t="s">
        <v>461</v>
      </c>
      <c r="F111" s="6" t="s">
        <v>111</v>
      </c>
      <c r="G111" s="8">
        <v>975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26.25">
      <c r="E112" s="12" t="s">
        <v>462</v>
      </c>
    </row>
    <row r="113" spans="1:16" ht="12.75">
      <c r="A113" s="6">
        <v>44</v>
      </c>
      <c r="B113" s="6" t="s">
        <v>45</v>
      </c>
      <c r="C113" s="6" t="s">
        <v>269</v>
      </c>
      <c r="D113" s="6" t="s">
        <v>47</v>
      </c>
      <c r="E113" s="6" t="s">
        <v>270</v>
      </c>
      <c r="F113" s="6" t="s">
        <v>111</v>
      </c>
      <c r="G113" s="8">
        <v>1009</v>
      </c>
      <c r="H113" s="11"/>
      <c r="I113" s="10">
        <f>ROUND((H113*G113),2)</f>
        <v>0</v>
      </c>
      <c r="O113">
        <f>rekapitulace!H8</f>
        <v>21</v>
      </c>
      <c r="P113">
        <f>O113/100*I113</f>
        <v>0</v>
      </c>
    </row>
    <row r="114" ht="12.75">
      <c r="E114" s="12" t="s">
        <v>463</v>
      </c>
    </row>
    <row r="115" spans="1:16" ht="26.25">
      <c r="A115" s="6">
        <v>46</v>
      </c>
      <c r="B115" s="6" t="s">
        <v>45</v>
      </c>
      <c r="C115" s="6" t="s">
        <v>272</v>
      </c>
      <c r="D115" s="6" t="s">
        <v>89</v>
      </c>
      <c r="E115" s="6" t="s">
        <v>464</v>
      </c>
      <c r="F115" s="6" t="s">
        <v>111</v>
      </c>
      <c r="G115" s="8">
        <v>2020</v>
      </c>
      <c r="H115" s="11"/>
      <c r="I115" s="10">
        <f>ROUND((H115*G115),2)</f>
        <v>0</v>
      </c>
      <c r="O115">
        <f>rekapitulace!H8</f>
        <v>21</v>
      </c>
      <c r="P115">
        <f>O115/100*I115</f>
        <v>0</v>
      </c>
    </row>
    <row r="116" ht="26.25">
      <c r="E116" s="12" t="s">
        <v>465</v>
      </c>
    </row>
    <row r="117" spans="1:16" ht="26.25">
      <c r="A117" s="6">
        <v>45</v>
      </c>
      <c r="B117" s="6" t="s">
        <v>45</v>
      </c>
      <c r="C117" s="6" t="s">
        <v>272</v>
      </c>
      <c r="D117" s="6" t="s">
        <v>85</v>
      </c>
      <c r="E117" s="6" t="s">
        <v>466</v>
      </c>
      <c r="F117" s="6" t="s">
        <v>111</v>
      </c>
      <c r="G117" s="8">
        <v>1015</v>
      </c>
      <c r="H117" s="11"/>
      <c r="I117" s="10">
        <f>ROUND((H117*G117),2)</f>
        <v>0</v>
      </c>
      <c r="O117">
        <f>rekapitulace!H8</f>
        <v>21</v>
      </c>
      <c r="P117">
        <f>O117/100*I117</f>
        <v>0</v>
      </c>
    </row>
    <row r="118" ht="26.25">
      <c r="E118" s="12" t="s">
        <v>467</v>
      </c>
    </row>
    <row r="119" spans="1:16" ht="12.75">
      <c r="A119" s="6">
        <v>47</v>
      </c>
      <c r="B119" s="6" t="s">
        <v>45</v>
      </c>
      <c r="C119" s="6" t="s">
        <v>468</v>
      </c>
      <c r="D119" s="6" t="s">
        <v>85</v>
      </c>
      <c r="E119" s="6" t="s">
        <v>469</v>
      </c>
      <c r="F119" s="6" t="s">
        <v>111</v>
      </c>
      <c r="G119" s="8">
        <v>38</v>
      </c>
      <c r="H119" s="11"/>
      <c r="I119" s="10">
        <f>ROUND((H119*G119),2)</f>
        <v>0</v>
      </c>
      <c r="O119">
        <f>rekapitulace!H8</f>
        <v>21</v>
      </c>
      <c r="P119">
        <f>O119/100*I119</f>
        <v>0</v>
      </c>
    </row>
    <row r="120" ht="26.25">
      <c r="E120" s="12" t="s">
        <v>470</v>
      </c>
    </row>
    <row r="121" spans="1:16" ht="12.75">
      <c r="A121" s="6">
        <v>48</v>
      </c>
      <c r="B121" s="6" t="s">
        <v>45</v>
      </c>
      <c r="C121" s="6" t="s">
        <v>468</v>
      </c>
      <c r="D121" s="6" t="s">
        <v>89</v>
      </c>
      <c r="E121" s="6" t="s">
        <v>469</v>
      </c>
      <c r="F121" s="6" t="s">
        <v>111</v>
      </c>
      <c r="G121" s="8">
        <v>11.6</v>
      </c>
      <c r="H121" s="11"/>
      <c r="I121" s="10">
        <f>ROUND((H121*G121),2)</f>
        <v>0</v>
      </c>
      <c r="O121">
        <f>rekapitulace!H8</f>
        <v>21</v>
      </c>
      <c r="P121">
        <f>O121/100*I121</f>
        <v>0</v>
      </c>
    </row>
    <row r="122" ht="39">
      <c r="E122" s="12" t="s">
        <v>471</v>
      </c>
    </row>
    <row r="123" spans="1:16" ht="12.75" customHeight="1">
      <c r="A123" s="13"/>
      <c r="B123" s="13"/>
      <c r="C123" s="13" t="s">
        <v>39</v>
      </c>
      <c r="D123" s="13"/>
      <c r="E123" s="13" t="s">
        <v>251</v>
      </c>
      <c r="F123" s="13"/>
      <c r="G123" s="13"/>
      <c r="H123" s="13"/>
      <c r="I123" s="13">
        <f>SUM(I97:I122)</f>
        <v>0</v>
      </c>
      <c r="P123">
        <f>ROUND(SUM(P97:P122),2)</f>
        <v>0</v>
      </c>
    </row>
    <row r="125" spans="1:9" ht="12.75" customHeight="1">
      <c r="A125" s="7"/>
      <c r="B125" s="7"/>
      <c r="C125" s="7" t="s">
        <v>42</v>
      </c>
      <c r="D125" s="7"/>
      <c r="E125" s="7" t="s">
        <v>275</v>
      </c>
      <c r="F125" s="7"/>
      <c r="G125" s="9"/>
      <c r="H125" s="7"/>
      <c r="I125" s="9"/>
    </row>
    <row r="126" spans="1:16" ht="12.75">
      <c r="A126" s="6">
        <v>49</v>
      </c>
      <c r="B126" s="6" t="s">
        <v>45</v>
      </c>
      <c r="C126" s="6" t="s">
        <v>276</v>
      </c>
      <c r="D126" s="6" t="s">
        <v>47</v>
      </c>
      <c r="E126" s="6" t="s">
        <v>277</v>
      </c>
      <c r="F126" s="6" t="s">
        <v>116</v>
      </c>
      <c r="G126" s="8">
        <v>35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26.25">
      <c r="E127" s="12" t="s">
        <v>472</v>
      </c>
    </row>
    <row r="128" spans="1:16" ht="26.25">
      <c r="A128" s="6">
        <v>50</v>
      </c>
      <c r="B128" s="6" t="s">
        <v>45</v>
      </c>
      <c r="C128" s="6" t="s">
        <v>473</v>
      </c>
      <c r="D128" s="6" t="s">
        <v>47</v>
      </c>
      <c r="E128" s="6" t="s">
        <v>474</v>
      </c>
      <c r="F128" s="6" t="s">
        <v>116</v>
      </c>
      <c r="G128" s="8">
        <v>250</v>
      </c>
      <c r="H128" s="11"/>
      <c r="I128" s="10">
        <f>ROUND((H128*G128),2)</f>
        <v>0</v>
      </c>
      <c r="O128">
        <f>rekapitulace!H8</f>
        <v>21</v>
      </c>
      <c r="P128">
        <f>O128/100*I128</f>
        <v>0</v>
      </c>
    </row>
    <row r="129" ht="12.75">
      <c r="E129" s="12" t="s">
        <v>475</v>
      </c>
    </row>
    <row r="130" spans="1:16" ht="12.75">
      <c r="A130" s="6">
        <v>51</v>
      </c>
      <c r="B130" s="6" t="s">
        <v>45</v>
      </c>
      <c r="C130" s="6" t="s">
        <v>476</v>
      </c>
      <c r="D130" s="6" t="s">
        <v>47</v>
      </c>
      <c r="E130" s="6" t="s">
        <v>477</v>
      </c>
      <c r="F130" s="6" t="s">
        <v>73</v>
      </c>
      <c r="G130" s="8">
        <v>1</v>
      </c>
      <c r="H130" s="11"/>
      <c r="I130" s="10">
        <f>ROUND((H130*G130),2)</f>
        <v>0</v>
      </c>
      <c r="O130">
        <f>rekapitulace!H8</f>
        <v>21</v>
      </c>
      <c r="P130">
        <f>O130/100*I130</f>
        <v>0</v>
      </c>
    </row>
    <row r="131" ht="12.75">
      <c r="E131" s="12" t="s">
        <v>478</v>
      </c>
    </row>
    <row r="132" spans="1:16" ht="12.75">
      <c r="A132" s="6">
        <v>52</v>
      </c>
      <c r="B132" s="6" t="s">
        <v>45</v>
      </c>
      <c r="C132" s="6" t="s">
        <v>279</v>
      </c>
      <c r="D132" s="6" t="s">
        <v>47</v>
      </c>
      <c r="E132" s="6" t="s">
        <v>280</v>
      </c>
      <c r="F132" s="6" t="s">
        <v>73</v>
      </c>
      <c r="G132" s="8">
        <v>5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12.75">
      <c r="E133" s="12" t="s">
        <v>479</v>
      </c>
    </row>
    <row r="134" spans="1:16" ht="39">
      <c r="A134" s="6">
        <v>53</v>
      </c>
      <c r="B134" s="6" t="s">
        <v>45</v>
      </c>
      <c r="C134" s="6" t="s">
        <v>480</v>
      </c>
      <c r="D134" s="6" t="s">
        <v>47</v>
      </c>
      <c r="E134" s="6" t="s">
        <v>481</v>
      </c>
      <c r="F134" s="6" t="s">
        <v>73</v>
      </c>
      <c r="G134" s="8">
        <v>18</v>
      </c>
      <c r="H134" s="11"/>
      <c r="I134" s="10">
        <f>ROUND((H134*G134),2)</f>
        <v>0</v>
      </c>
      <c r="O134">
        <f>rekapitulace!H8</f>
        <v>21</v>
      </c>
      <c r="P134">
        <f>O134/100*I134</f>
        <v>0</v>
      </c>
    </row>
    <row r="135" ht="12.75">
      <c r="E135" s="12" t="s">
        <v>482</v>
      </c>
    </row>
    <row r="136" spans="1:16" ht="12.75">
      <c r="A136" s="6">
        <v>54</v>
      </c>
      <c r="B136" s="6" t="s">
        <v>45</v>
      </c>
      <c r="C136" s="6" t="s">
        <v>483</v>
      </c>
      <c r="D136" s="6" t="s">
        <v>47</v>
      </c>
      <c r="E136" s="6" t="s">
        <v>484</v>
      </c>
      <c r="F136" s="6" t="s">
        <v>73</v>
      </c>
      <c r="G136" s="8">
        <v>3</v>
      </c>
      <c r="H136" s="11"/>
      <c r="I136" s="10">
        <f>ROUND((H136*G136),2)</f>
        <v>0</v>
      </c>
      <c r="O136">
        <f>rekapitulace!H8</f>
        <v>21</v>
      </c>
      <c r="P136">
        <f>O136/100*I136</f>
        <v>0</v>
      </c>
    </row>
    <row r="137" ht="12.75">
      <c r="E137" s="12" t="s">
        <v>485</v>
      </c>
    </row>
    <row r="138" spans="1:16" ht="12.75">
      <c r="A138" s="6">
        <v>55</v>
      </c>
      <c r="B138" s="6" t="s">
        <v>45</v>
      </c>
      <c r="C138" s="6" t="s">
        <v>282</v>
      </c>
      <c r="D138" s="6" t="s">
        <v>47</v>
      </c>
      <c r="E138" s="6" t="s">
        <v>283</v>
      </c>
      <c r="F138" s="6" t="s">
        <v>82</v>
      </c>
      <c r="G138" s="8">
        <v>3.24</v>
      </c>
      <c r="H138" s="11"/>
      <c r="I138" s="10">
        <f>ROUND((H138*G138),2)</f>
        <v>0</v>
      </c>
      <c r="O138">
        <f>rekapitulace!H8</f>
        <v>21</v>
      </c>
      <c r="P138">
        <f>O138/100*I138</f>
        <v>0</v>
      </c>
    </row>
    <row r="139" ht="39">
      <c r="E139" s="12" t="s">
        <v>486</v>
      </c>
    </row>
    <row r="140" spans="1:16" ht="12.75">
      <c r="A140" s="6">
        <v>56</v>
      </c>
      <c r="B140" s="6" t="s">
        <v>45</v>
      </c>
      <c r="C140" s="6" t="s">
        <v>285</v>
      </c>
      <c r="D140" s="6" t="s">
        <v>47</v>
      </c>
      <c r="E140" s="6" t="s">
        <v>286</v>
      </c>
      <c r="F140" s="6" t="s">
        <v>116</v>
      </c>
      <c r="G140" s="8">
        <v>35</v>
      </c>
      <c r="H140" s="11"/>
      <c r="I140" s="10">
        <f>ROUND((H140*G140),2)</f>
        <v>0</v>
      </c>
      <c r="O140">
        <f>rekapitulace!H8</f>
        <v>21</v>
      </c>
      <c r="P140">
        <f>O140/100*I140</f>
        <v>0</v>
      </c>
    </row>
    <row r="141" ht="12.75">
      <c r="E141" s="12" t="s">
        <v>487</v>
      </c>
    </row>
    <row r="142" spans="1:16" ht="12.75">
      <c r="A142" s="6">
        <v>57</v>
      </c>
      <c r="B142" s="6" t="s">
        <v>45</v>
      </c>
      <c r="C142" s="6" t="s">
        <v>288</v>
      </c>
      <c r="D142" s="6" t="s">
        <v>47</v>
      </c>
      <c r="E142" s="6" t="s">
        <v>289</v>
      </c>
      <c r="F142" s="6" t="s">
        <v>116</v>
      </c>
      <c r="G142" s="8">
        <v>35</v>
      </c>
      <c r="H142" s="11"/>
      <c r="I142" s="10">
        <f>ROUND((H142*G142),2)</f>
        <v>0</v>
      </c>
      <c r="O142">
        <f>rekapitulace!H8</f>
        <v>21</v>
      </c>
      <c r="P142">
        <f>O142/100*I142</f>
        <v>0</v>
      </c>
    </row>
    <row r="143" ht="12.75">
      <c r="E143" s="12" t="s">
        <v>487</v>
      </c>
    </row>
    <row r="144" spans="1:16" ht="12.75">
      <c r="A144" s="6">
        <v>58</v>
      </c>
      <c r="B144" s="6" t="s">
        <v>45</v>
      </c>
      <c r="C144" s="6" t="s">
        <v>290</v>
      </c>
      <c r="D144" s="6" t="s">
        <v>47</v>
      </c>
      <c r="E144" s="6" t="s">
        <v>488</v>
      </c>
      <c r="F144" s="6" t="s">
        <v>73</v>
      </c>
      <c r="G144" s="8">
        <v>5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ht="12.75">
      <c r="E145" s="12" t="s">
        <v>479</v>
      </c>
    </row>
    <row r="146" spans="1:16" ht="12.75" customHeight="1">
      <c r="A146" s="13"/>
      <c r="B146" s="13"/>
      <c r="C146" s="13" t="s">
        <v>42</v>
      </c>
      <c r="D146" s="13"/>
      <c r="E146" s="13" t="s">
        <v>275</v>
      </c>
      <c r="F146" s="13"/>
      <c r="G146" s="13"/>
      <c r="H146" s="13"/>
      <c r="I146" s="13">
        <f>SUM(I126:I145)</f>
        <v>0</v>
      </c>
      <c r="P146">
        <f>ROUND(SUM(P126:P145),2)</f>
        <v>0</v>
      </c>
    </row>
    <row r="148" spans="1:9" ht="12.75" customHeight="1">
      <c r="A148" s="7"/>
      <c r="B148" s="7"/>
      <c r="C148" s="7" t="s">
        <v>43</v>
      </c>
      <c r="D148" s="7"/>
      <c r="E148" s="7" t="s">
        <v>113</v>
      </c>
      <c r="F148" s="7"/>
      <c r="G148" s="9"/>
      <c r="H148" s="7"/>
      <c r="I148" s="9"/>
    </row>
    <row r="149" spans="1:16" ht="12.75">
      <c r="A149" s="6">
        <v>59</v>
      </c>
      <c r="B149" s="6" t="s">
        <v>45</v>
      </c>
      <c r="C149" s="6" t="s">
        <v>292</v>
      </c>
      <c r="D149" s="6" t="s">
        <v>47</v>
      </c>
      <c r="E149" s="6" t="s">
        <v>293</v>
      </c>
      <c r="F149" s="6" t="s">
        <v>116</v>
      </c>
      <c r="G149" s="8">
        <v>64</v>
      </c>
      <c r="H149" s="11"/>
      <c r="I149" s="10">
        <f>ROUND((H149*G149),2)</f>
        <v>0</v>
      </c>
      <c r="O149">
        <f>rekapitulace!H8</f>
        <v>21</v>
      </c>
      <c r="P149">
        <f>O149/100*I149</f>
        <v>0</v>
      </c>
    </row>
    <row r="150" ht="26.25">
      <c r="E150" s="12" t="s">
        <v>489</v>
      </c>
    </row>
    <row r="151" spans="1:16" ht="26.25">
      <c r="A151" s="6">
        <v>60</v>
      </c>
      <c r="B151" s="6" t="s">
        <v>45</v>
      </c>
      <c r="C151" s="6" t="s">
        <v>490</v>
      </c>
      <c r="D151" s="6" t="s">
        <v>47</v>
      </c>
      <c r="E151" s="6" t="s">
        <v>491</v>
      </c>
      <c r="F151" s="6" t="s">
        <v>73</v>
      </c>
      <c r="G151" s="8">
        <v>7</v>
      </c>
      <c r="H151" s="11"/>
      <c r="I151" s="10">
        <f>ROUND((H151*G151),2)</f>
        <v>0</v>
      </c>
      <c r="O151">
        <f>rekapitulace!H8</f>
        <v>21</v>
      </c>
      <c r="P151">
        <f>O151/100*I151</f>
        <v>0</v>
      </c>
    </row>
    <row r="152" ht="78.75">
      <c r="E152" s="12" t="s">
        <v>492</v>
      </c>
    </row>
    <row r="153" spans="1:16" ht="26.25">
      <c r="A153" s="6">
        <v>61</v>
      </c>
      <c r="B153" s="6" t="s">
        <v>45</v>
      </c>
      <c r="C153" s="6" t="s">
        <v>493</v>
      </c>
      <c r="D153" s="6" t="s">
        <v>47</v>
      </c>
      <c r="E153" s="6" t="s">
        <v>494</v>
      </c>
      <c r="F153" s="6" t="s">
        <v>73</v>
      </c>
      <c r="G153" s="8">
        <v>7</v>
      </c>
      <c r="H153" s="11"/>
      <c r="I153" s="10">
        <f>ROUND((H153*G153),2)</f>
        <v>0</v>
      </c>
      <c r="O153">
        <f>rekapitulace!H8</f>
        <v>21</v>
      </c>
      <c r="P153">
        <f>O153/100*I153</f>
        <v>0</v>
      </c>
    </row>
    <row r="154" ht="12.75">
      <c r="E154" s="12" t="s">
        <v>495</v>
      </c>
    </row>
    <row r="155" spans="1:16" ht="12.75">
      <c r="A155" s="6">
        <v>62</v>
      </c>
      <c r="B155" s="6" t="s">
        <v>45</v>
      </c>
      <c r="C155" s="6" t="s">
        <v>295</v>
      </c>
      <c r="D155" s="6" t="s">
        <v>47</v>
      </c>
      <c r="E155" s="6" t="s">
        <v>296</v>
      </c>
      <c r="F155" s="6" t="s">
        <v>111</v>
      </c>
      <c r="G155" s="8">
        <v>25</v>
      </c>
      <c r="H155" s="11"/>
      <c r="I155" s="10">
        <f>ROUND((H155*G155),2)</f>
        <v>0</v>
      </c>
      <c r="O155">
        <f>rekapitulace!H8</f>
        <v>21</v>
      </c>
      <c r="P155">
        <f>O155/100*I155</f>
        <v>0</v>
      </c>
    </row>
    <row r="156" ht="12.75">
      <c r="E156" s="12" t="s">
        <v>496</v>
      </c>
    </row>
    <row r="157" spans="1:16" ht="12.75">
      <c r="A157" s="6">
        <v>63</v>
      </c>
      <c r="B157" s="6" t="s">
        <v>45</v>
      </c>
      <c r="C157" s="6" t="s">
        <v>298</v>
      </c>
      <c r="D157" s="6" t="s">
        <v>47</v>
      </c>
      <c r="E157" s="6" t="s">
        <v>299</v>
      </c>
      <c r="F157" s="6" t="s">
        <v>111</v>
      </c>
      <c r="G157" s="8">
        <v>49</v>
      </c>
      <c r="H157" s="11"/>
      <c r="I157" s="10">
        <f>ROUND((H157*G157),2)</f>
        <v>0</v>
      </c>
      <c r="O157">
        <f>rekapitulace!H8</f>
        <v>21</v>
      </c>
      <c r="P157">
        <f>O157/100*I157</f>
        <v>0</v>
      </c>
    </row>
    <row r="158" ht="39">
      <c r="E158" s="12" t="s">
        <v>497</v>
      </c>
    </row>
    <row r="159" spans="1:16" ht="12.75">
      <c r="A159" s="6">
        <v>64</v>
      </c>
      <c r="B159" s="6" t="s">
        <v>45</v>
      </c>
      <c r="C159" s="6" t="s">
        <v>498</v>
      </c>
      <c r="D159" s="6" t="s">
        <v>47</v>
      </c>
      <c r="E159" s="6" t="s">
        <v>499</v>
      </c>
      <c r="F159" s="6" t="s">
        <v>82</v>
      </c>
      <c r="G159" s="8">
        <v>6.4</v>
      </c>
      <c r="H159" s="11"/>
      <c r="I159" s="10">
        <f>ROUND((H159*G159),2)</f>
        <v>0</v>
      </c>
      <c r="O159">
        <f>rekapitulace!H8</f>
        <v>21</v>
      </c>
      <c r="P159">
        <f>O159/100*I159</f>
        <v>0</v>
      </c>
    </row>
    <row r="160" ht="26.25">
      <c r="E160" s="12" t="s">
        <v>500</v>
      </c>
    </row>
    <row r="161" spans="1:16" ht="12.75">
      <c r="A161" s="6">
        <v>65</v>
      </c>
      <c r="B161" s="6" t="s">
        <v>45</v>
      </c>
      <c r="C161" s="6" t="s">
        <v>301</v>
      </c>
      <c r="D161" s="6" t="s">
        <v>47</v>
      </c>
      <c r="E161" s="6" t="s">
        <v>501</v>
      </c>
      <c r="F161" s="6" t="s">
        <v>116</v>
      </c>
      <c r="G161" s="8">
        <v>760</v>
      </c>
      <c r="H161" s="11"/>
      <c r="I161" s="10">
        <f>ROUND((H161*G161),2)</f>
        <v>0</v>
      </c>
      <c r="O161">
        <f>rekapitulace!H8</f>
        <v>21</v>
      </c>
      <c r="P161">
        <f>O161/100*I161</f>
        <v>0</v>
      </c>
    </row>
    <row r="162" ht="26.25">
      <c r="E162" s="12" t="s">
        <v>502</v>
      </c>
    </row>
    <row r="163" spans="1:16" ht="12.75">
      <c r="A163" s="6">
        <v>66</v>
      </c>
      <c r="B163" s="6" t="s">
        <v>45</v>
      </c>
      <c r="C163" s="6" t="s">
        <v>304</v>
      </c>
      <c r="D163" s="6" t="s">
        <v>47</v>
      </c>
      <c r="E163" s="6" t="s">
        <v>503</v>
      </c>
      <c r="F163" s="6" t="s">
        <v>116</v>
      </c>
      <c r="G163" s="8">
        <v>544</v>
      </c>
      <c r="H163" s="11"/>
      <c r="I163" s="10">
        <f>ROUND((H163*G163),2)</f>
        <v>0</v>
      </c>
      <c r="O163">
        <f>rekapitulace!H8</f>
        <v>21</v>
      </c>
      <c r="P163">
        <f>O163/100*I163</f>
        <v>0</v>
      </c>
    </row>
    <row r="164" ht="78.75">
      <c r="E164" s="12" t="s">
        <v>504</v>
      </c>
    </row>
    <row r="165" spans="1:16" ht="12.75">
      <c r="A165" s="6">
        <v>67</v>
      </c>
      <c r="B165" s="6" t="s">
        <v>45</v>
      </c>
      <c r="C165" s="6" t="s">
        <v>505</v>
      </c>
      <c r="D165" s="6" t="s">
        <v>47</v>
      </c>
      <c r="E165" s="6" t="s">
        <v>506</v>
      </c>
      <c r="F165" s="6" t="s">
        <v>116</v>
      </c>
      <c r="G165" s="8">
        <v>546</v>
      </c>
      <c r="H165" s="11"/>
      <c r="I165" s="10">
        <f>ROUND((H165*G165),2)</f>
        <v>0</v>
      </c>
      <c r="O165">
        <f>rekapitulace!H8</f>
        <v>21</v>
      </c>
      <c r="P165">
        <f>O165/100*I165</f>
        <v>0</v>
      </c>
    </row>
    <row r="166" ht="52.5">
      <c r="E166" s="12" t="s">
        <v>507</v>
      </c>
    </row>
    <row r="167" spans="1:16" ht="12.75">
      <c r="A167" s="6">
        <v>68</v>
      </c>
      <c r="B167" s="6" t="s">
        <v>45</v>
      </c>
      <c r="C167" s="6" t="s">
        <v>310</v>
      </c>
      <c r="D167" s="6" t="s">
        <v>47</v>
      </c>
      <c r="E167" s="6" t="s">
        <v>311</v>
      </c>
      <c r="F167" s="6" t="s">
        <v>116</v>
      </c>
      <c r="G167" s="8">
        <v>310</v>
      </c>
      <c r="H167" s="11"/>
      <c r="I167" s="10">
        <f>ROUND((H167*G167),2)</f>
        <v>0</v>
      </c>
      <c r="O167">
        <f>rekapitulace!H8</f>
        <v>21</v>
      </c>
      <c r="P167">
        <f>O167/100*I167</f>
        <v>0</v>
      </c>
    </row>
    <row r="168" ht="26.25">
      <c r="E168" s="12" t="s">
        <v>508</v>
      </c>
    </row>
    <row r="169" spans="1:16" ht="12.75">
      <c r="A169" s="6">
        <v>69</v>
      </c>
      <c r="B169" s="6" t="s">
        <v>45</v>
      </c>
      <c r="C169" s="6" t="s">
        <v>509</v>
      </c>
      <c r="D169" s="6" t="s">
        <v>47</v>
      </c>
      <c r="E169" s="6" t="s">
        <v>510</v>
      </c>
      <c r="F169" s="6" t="s">
        <v>82</v>
      </c>
      <c r="G169" s="8">
        <v>0.718</v>
      </c>
      <c r="H169" s="11"/>
      <c r="I169" s="10">
        <f>ROUND((H169*G169),2)</f>
        <v>0</v>
      </c>
      <c r="O169">
        <f>rekapitulace!H8</f>
        <v>21</v>
      </c>
      <c r="P169">
        <f>O169/100*I169</f>
        <v>0</v>
      </c>
    </row>
    <row r="170" ht="26.25">
      <c r="E170" s="12" t="s">
        <v>511</v>
      </c>
    </row>
    <row r="171" spans="1:16" ht="12.75">
      <c r="A171" s="6">
        <v>70</v>
      </c>
      <c r="B171" s="6" t="s">
        <v>45</v>
      </c>
      <c r="C171" s="6" t="s">
        <v>124</v>
      </c>
      <c r="D171" s="6" t="s">
        <v>47</v>
      </c>
      <c r="E171" s="6" t="s">
        <v>393</v>
      </c>
      <c r="F171" s="6" t="s">
        <v>82</v>
      </c>
      <c r="G171" s="8">
        <v>17.38</v>
      </c>
      <c r="H171" s="11"/>
      <c r="I171" s="10">
        <f>ROUND((H171*G171),2)</f>
        <v>0</v>
      </c>
      <c r="O171">
        <f>rekapitulace!H8</f>
        <v>21</v>
      </c>
      <c r="P171">
        <f>O171/100*I171</f>
        <v>0</v>
      </c>
    </row>
    <row r="172" ht="39">
      <c r="E172" s="12" t="s">
        <v>512</v>
      </c>
    </row>
    <row r="173" spans="1:16" ht="12.75">
      <c r="A173" s="6">
        <v>71</v>
      </c>
      <c r="B173" s="6" t="s">
        <v>45</v>
      </c>
      <c r="C173" s="6" t="s">
        <v>313</v>
      </c>
      <c r="D173" s="6" t="s">
        <v>47</v>
      </c>
      <c r="E173" s="6" t="s">
        <v>314</v>
      </c>
      <c r="F173" s="6" t="s">
        <v>73</v>
      </c>
      <c r="G173" s="8">
        <v>4</v>
      </c>
      <c r="H173" s="11"/>
      <c r="I173" s="10">
        <f>ROUND((H173*G173),2)</f>
        <v>0</v>
      </c>
      <c r="O173">
        <f>rekapitulace!H8</f>
        <v>21</v>
      </c>
      <c r="P173">
        <f>O173/100*I173</f>
        <v>0</v>
      </c>
    </row>
    <row r="174" ht="12.75">
      <c r="E174" s="12" t="s">
        <v>513</v>
      </c>
    </row>
    <row r="175" spans="1:16" ht="12.75" customHeight="1">
      <c r="A175" s="13"/>
      <c r="B175" s="13"/>
      <c r="C175" s="13" t="s">
        <v>43</v>
      </c>
      <c r="D175" s="13"/>
      <c r="E175" s="13" t="s">
        <v>113</v>
      </c>
      <c r="F175" s="13"/>
      <c r="G175" s="13"/>
      <c r="H175" s="13"/>
      <c r="I175" s="13">
        <f>SUM(I149:I174)</f>
        <v>0</v>
      </c>
      <c r="P175">
        <f>ROUND(SUM(P149:P174),2)</f>
        <v>0</v>
      </c>
    </row>
    <row r="177" spans="1:16" ht="12.75" customHeight="1">
      <c r="A177" s="13"/>
      <c r="B177" s="13"/>
      <c r="C177" s="13"/>
      <c r="D177" s="13"/>
      <c r="E177" s="13" t="s">
        <v>76</v>
      </c>
      <c r="F177" s="13"/>
      <c r="G177" s="13"/>
      <c r="H177" s="13"/>
      <c r="I177" s="13">
        <f>+I22+I77+I84+I89+I94+I123+I146+I175</f>
        <v>0</v>
      </c>
      <c r="P177">
        <f>+P22+P77+P84+P89+P94+P123+P146+P175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514</v>
      </c>
      <c r="D5" s="5"/>
      <c r="E5" s="5" t="s">
        <v>515</v>
      </c>
    </row>
    <row r="6" spans="1:5" ht="12.75" customHeight="1">
      <c r="A6" t="s">
        <v>18</v>
      </c>
      <c r="C6" s="5" t="s">
        <v>514</v>
      </c>
      <c r="D6" s="5"/>
      <c r="E6" s="5" t="s">
        <v>515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516</v>
      </c>
      <c r="D12" s="6" t="s">
        <v>47</v>
      </c>
      <c r="E12" s="6" t="s">
        <v>517</v>
      </c>
      <c r="F12" s="6" t="s">
        <v>82</v>
      </c>
      <c r="G12" s="8">
        <v>3726.494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9">
      <c r="E13" s="12" t="s">
        <v>518</v>
      </c>
    </row>
    <row r="14" spans="1:16" ht="26.25">
      <c r="A14" s="6">
        <v>2</v>
      </c>
      <c r="B14" s="6" t="s">
        <v>45</v>
      </c>
      <c r="C14" s="6" t="s">
        <v>519</v>
      </c>
      <c r="D14" s="6" t="s">
        <v>47</v>
      </c>
      <c r="E14" s="6" t="s">
        <v>520</v>
      </c>
      <c r="F14" s="6" t="s">
        <v>73</v>
      </c>
      <c r="G14" s="8">
        <v>8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39">
      <c r="A15" s="6">
        <v>3</v>
      </c>
      <c r="B15" s="6" t="s">
        <v>45</v>
      </c>
      <c r="C15" s="6" t="s">
        <v>521</v>
      </c>
      <c r="D15" s="6" t="s">
        <v>47</v>
      </c>
      <c r="E15" s="6" t="s">
        <v>522</v>
      </c>
      <c r="F15" s="6" t="s">
        <v>73</v>
      </c>
      <c r="G15" s="8">
        <v>16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32">
      <c r="E16" s="12" t="s">
        <v>523</v>
      </c>
    </row>
    <row r="17" spans="1:16" ht="39">
      <c r="A17" s="6">
        <v>4</v>
      </c>
      <c r="B17" s="6" t="s">
        <v>45</v>
      </c>
      <c r="C17" s="6" t="s">
        <v>524</v>
      </c>
      <c r="D17" s="6" t="s">
        <v>47</v>
      </c>
      <c r="E17" s="6" t="s">
        <v>525</v>
      </c>
      <c r="F17" s="6" t="s">
        <v>73</v>
      </c>
      <c r="G17" s="8">
        <v>1</v>
      </c>
      <c r="H17" s="11"/>
      <c r="I17" s="10">
        <f>ROUND((H17*G17),2)</f>
        <v>0</v>
      </c>
      <c r="O17">
        <f>rekapitulace!H8</f>
        <v>21</v>
      </c>
      <c r="P17">
        <f>O17/100*I17</f>
        <v>0</v>
      </c>
    </row>
    <row r="18" spans="1:16" ht="26.25">
      <c r="A18" s="6">
        <v>5</v>
      </c>
      <c r="B18" s="6" t="s">
        <v>45</v>
      </c>
      <c r="C18" s="6" t="s">
        <v>526</v>
      </c>
      <c r="D18" s="6" t="s">
        <v>47</v>
      </c>
      <c r="E18" s="6" t="s">
        <v>527</v>
      </c>
      <c r="F18" s="6" t="s">
        <v>73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spans="1:16" ht="12.75" customHeight="1">
      <c r="A19" s="13"/>
      <c r="B19" s="13"/>
      <c r="C19" s="13" t="s">
        <v>44</v>
      </c>
      <c r="D19" s="13"/>
      <c r="E19" s="13" t="s">
        <v>79</v>
      </c>
      <c r="F19" s="13"/>
      <c r="G19" s="13"/>
      <c r="H19" s="13"/>
      <c r="I19" s="13">
        <f>SUM(I12:I18)</f>
        <v>0</v>
      </c>
      <c r="P19">
        <f>ROUND(SUM(P12:P18),2)</f>
        <v>0</v>
      </c>
    </row>
    <row r="21" spans="1:9" ht="12.75" customHeight="1">
      <c r="A21" s="7"/>
      <c r="B21" s="7"/>
      <c r="C21" s="7" t="s">
        <v>25</v>
      </c>
      <c r="D21" s="7"/>
      <c r="E21" s="7" t="s">
        <v>98</v>
      </c>
      <c r="F21" s="7"/>
      <c r="G21" s="9"/>
      <c r="H21" s="7"/>
      <c r="I21" s="9"/>
    </row>
    <row r="22" spans="1:16" ht="12.75">
      <c r="A22" s="6">
        <v>6</v>
      </c>
      <c r="B22" s="6" t="s">
        <v>45</v>
      </c>
      <c r="C22" s="6" t="s">
        <v>146</v>
      </c>
      <c r="D22" s="6" t="s">
        <v>47</v>
      </c>
      <c r="E22" s="6" t="s">
        <v>147</v>
      </c>
      <c r="F22" s="6" t="s">
        <v>69</v>
      </c>
      <c r="G22" s="8">
        <v>960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ht="12.75">
      <c r="E23" s="12" t="s">
        <v>528</v>
      </c>
    </row>
    <row r="24" spans="1:16" ht="12.75">
      <c r="A24" s="6">
        <v>7</v>
      </c>
      <c r="B24" s="6" t="s">
        <v>45</v>
      </c>
      <c r="C24" s="6" t="s">
        <v>201</v>
      </c>
      <c r="D24" s="6" t="s">
        <v>47</v>
      </c>
      <c r="E24" s="6" t="s">
        <v>202</v>
      </c>
      <c r="F24" s="6" t="s">
        <v>82</v>
      </c>
      <c r="G24" s="8">
        <v>68.15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529</v>
      </c>
    </row>
    <row r="26" spans="1:16" ht="12.75">
      <c r="A26" s="6">
        <v>8</v>
      </c>
      <c r="B26" s="6" t="s">
        <v>45</v>
      </c>
      <c r="C26" s="6" t="s">
        <v>201</v>
      </c>
      <c r="D26" s="6" t="s">
        <v>89</v>
      </c>
      <c r="E26" s="6" t="s">
        <v>202</v>
      </c>
      <c r="F26" s="6" t="s">
        <v>82</v>
      </c>
      <c r="G26" s="8">
        <v>3726.494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530</v>
      </c>
    </row>
    <row r="28" spans="1:16" ht="12.75">
      <c r="A28" s="6">
        <v>9</v>
      </c>
      <c r="B28" s="6" t="s">
        <v>45</v>
      </c>
      <c r="C28" s="6" t="s">
        <v>531</v>
      </c>
      <c r="D28" s="6" t="s">
        <v>47</v>
      </c>
      <c r="E28" s="6" t="s">
        <v>532</v>
      </c>
      <c r="F28" s="6" t="s">
        <v>82</v>
      </c>
      <c r="G28" s="8">
        <v>389.002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ht="132">
      <c r="E29" s="12" t="s">
        <v>533</v>
      </c>
    </row>
    <row r="30" spans="1:16" ht="12.75">
      <c r="A30" s="6">
        <v>10</v>
      </c>
      <c r="B30" s="6" t="s">
        <v>45</v>
      </c>
      <c r="C30" s="6" t="s">
        <v>215</v>
      </c>
      <c r="D30" s="6" t="s">
        <v>47</v>
      </c>
      <c r="E30" s="6" t="s">
        <v>216</v>
      </c>
      <c r="F30" s="6" t="s">
        <v>82</v>
      </c>
      <c r="G30" s="8">
        <v>2351.93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290.25">
      <c r="E31" s="12" t="s">
        <v>534</v>
      </c>
    </row>
    <row r="32" spans="1:16" ht="12.75">
      <c r="A32" s="6">
        <v>11</v>
      </c>
      <c r="B32" s="6" t="s">
        <v>45</v>
      </c>
      <c r="C32" s="6" t="s">
        <v>535</v>
      </c>
      <c r="D32" s="6" t="s">
        <v>47</v>
      </c>
      <c r="E32" s="6" t="s">
        <v>536</v>
      </c>
      <c r="F32" s="6" t="s">
        <v>82</v>
      </c>
      <c r="G32" s="8">
        <v>985.562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105">
      <c r="E33" s="12" t="s">
        <v>537</v>
      </c>
    </row>
    <row r="34" spans="1:16" ht="12.75">
      <c r="A34" s="6">
        <v>12</v>
      </c>
      <c r="B34" s="6" t="s">
        <v>45</v>
      </c>
      <c r="C34" s="6" t="s">
        <v>218</v>
      </c>
      <c r="D34" s="6" t="s">
        <v>47</v>
      </c>
      <c r="E34" s="6" t="s">
        <v>219</v>
      </c>
      <c r="F34" s="6" t="s">
        <v>82</v>
      </c>
      <c r="G34" s="8">
        <v>140.511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92.25">
      <c r="E35" s="12" t="s">
        <v>538</v>
      </c>
    </row>
    <row r="36" spans="1:16" ht="12.75">
      <c r="A36" s="6">
        <v>13</v>
      </c>
      <c r="B36" s="6" t="s">
        <v>45</v>
      </c>
      <c r="C36" s="6" t="s">
        <v>539</v>
      </c>
      <c r="D36" s="6" t="s">
        <v>47</v>
      </c>
      <c r="E36" s="6" t="s">
        <v>540</v>
      </c>
      <c r="F36" s="6" t="s">
        <v>82</v>
      </c>
      <c r="G36" s="8">
        <v>68.15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92.25">
      <c r="E37" s="12" t="s">
        <v>541</v>
      </c>
    </row>
    <row r="38" spans="1:16" ht="12.75" customHeight="1">
      <c r="A38" s="13"/>
      <c r="B38" s="13"/>
      <c r="C38" s="13" t="s">
        <v>25</v>
      </c>
      <c r="D38" s="13"/>
      <c r="E38" s="13" t="s">
        <v>98</v>
      </c>
      <c r="F38" s="13"/>
      <c r="G38" s="13"/>
      <c r="H38" s="13"/>
      <c r="I38" s="13">
        <f>SUM(I22:I37)</f>
        <v>0</v>
      </c>
      <c r="P38">
        <f>ROUND(SUM(P22:P37),2)</f>
        <v>0</v>
      </c>
    </row>
    <row r="40" spans="1:9" ht="12.75" customHeight="1">
      <c r="A40" s="7"/>
      <c r="B40" s="7"/>
      <c r="C40" s="7" t="s">
        <v>36</v>
      </c>
      <c r="D40" s="7"/>
      <c r="E40" s="7" t="s">
        <v>108</v>
      </c>
      <c r="F40" s="7"/>
      <c r="G40" s="9"/>
      <c r="H40" s="7"/>
      <c r="I40" s="9"/>
    </row>
    <row r="41" spans="1:16" ht="12.75">
      <c r="A41" s="6">
        <v>14</v>
      </c>
      <c r="B41" s="6" t="s">
        <v>45</v>
      </c>
      <c r="C41" s="6" t="s">
        <v>542</v>
      </c>
      <c r="D41" s="6" t="s">
        <v>47</v>
      </c>
      <c r="E41" s="6" t="s">
        <v>543</v>
      </c>
      <c r="F41" s="6" t="s">
        <v>82</v>
      </c>
      <c r="G41" s="8">
        <v>3.78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66">
      <c r="E42" s="12" t="s">
        <v>544</v>
      </c>
    </row>
    <row r="43" spans="1:16" ht="12.75">
      <c r="A43" s="6">
        <v>15</v>
      </c>
      <c r="B43" s="6" t="s">
        <v>45</v>
      </c>
      <c r="C43" s="6" t="s">
        <v>545</v>
      </c>
      <c r="D43" s="6" t="s">
        <v>47</v>
      </c>
      <c r="E43" s="6" t="s">
        <v>546</v>
      </c>
      <c r="F43" s="6" t="s">
        <v>82</v>
      </c>
      <c r="G43" s="8">
        <v>0.604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39">
      <c r="E44" s="12" t="s">
        <v>547</v>
      </c>
    </row>
    <row r="45" spans="1:16" ht="12.75">
      <c r="A45" s="6">
        <v>16</v>
      </c>
      <c r="B45" s="6" t="s">
        <v>45</v>
      </c>
      <c r="C45" s="6" t="s">
        <v>548</v>
      </c>
      <c r="D45" s="6" t="s">
        <v>47</v>
      </c>
      <c r="E45" s="6" t="s">
        <v>549</v>
      </c>
      <c r="F45" s="6" t="s">
        <v>82</v>
      </c>
      <c r="G45" s="8">
        <v>679.54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05">
      <c r="E46" s="12" t="s">
        <v>550</v>
      </c>
    </row>
    <row r="47" spans="1:16" ht="12.75">
      <c r="A47" s="6">
        <v>17</v>
      </c>
      <c r="B47" s="6" t="s">
        <v>45</v>
      </c>
      <c r="C47" s="6" t="s">
        <v>551</v>
      </c>
      <c r="D47" s="6" t="s">
        <v>47</v>
      </c>
      <c r="E47" s="6" t="s">
        <v>552</v>
      </c>
      <c r="F47" s="6" t="s">
        <v>87</v>
      </c>
      <c r="G47" s="8">
        <v>91.695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92.25">
      <c r="E48" s="12" t="s">
        <v>553</v>
      </c>
    </row>
    <row r="49" spans="1:16" ht="12.75">
      <c r="A49" s="6">
        <v>18</v>
      </c>
      <c r="B49" s="6" t="s">
        <v>45</v>
      </c>
      <c r="C49" s="6" t="s">
        <v>239</v>
      </c>
      <c r="D49" s="6" t="s">
        <v>47</v>
      </c>
      <c r="E49" s="6" t="s">
        <v>240</v>
      </c>
      <c r="F49" s="6" t="s">
        <v>111</v>
      </c>
      <c r="G49" s="8">
        <v>77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52.5">
      <c r="E50" s="12" t="s">
        <v>554</v>
      </c>
    </row>
    <row r="51" spans="1:16" ht="12.75" customHeight="1">
      <c r="A51" s="13"/>
      <c r="B51" s="13"/>
      <c r="C51" s="13" t="s">
        <v>36</v>
      </c>
      <c r="D51" s="13"/>
      <c r="E51" s="13" t="s">
        <v>108</v>
      </c>
      <c r="F51" s="13"/>
      <c r="G51" s="13"/>
      <c r="H51" s="13"/>
      <c r="I51" s="13">
        <f>SUM(I41:I50)</f>
        <v>0</v>
      </c>
      <c r="P51">
        <f>ROUND(SUM(P41:P50),2)</f>
        <v>0</v>
      </c>
    </row>
    <row r="53" spans="1:9" ht="12.75" customHeight="1">
      <c r="A53" s="7"/>
      <c r="B53" s="7"/>
      <c r="C53" s="7" t="s">
        <v>37</v>
      </c>
      <c r="D53" s="7"/>
      <c r="E53" s="7" t="s">
        <v>242</v>
      </c>
      <c r="F53" s="7"/>
      <c r="G53" s="9"/>
      <c r="H53" s="7"/>
      <c r="I53" s="9"/>
    </row>
    <row r="54" spans="1:16" ht="12.75">
      <c r="A54" s="6">
        <v>19</v>
      </c>
      <c r="B54" s="6" t="s">
        <v>45</v>
      </c>
      <c r="C54" s="6" t="s">
        <v>555</v>
      </c>
      <c r="D54" s="6" t="s">
        <v>47</v>
      </c>
      <c r="E54" s="6" t="s">
        <v>556</v>
      </c>
      <c r="F54" s="6" t="s">
        <v>245</v>
      </c>
      <c r="G54" s="8">
        <v>624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557</v>
      </c>
    </row>
    <row r="56" spans="1:16" ht="26.25">
      <c r="A56" s="6">
        <v>20</v>
      </c>
      <c r="B56" s="6" t="s">
        <v>45</v>
      </c>
      <c r="C56" s="6" t="s">
        <v>558</v>
      </c>
      <c r="D56" s="6" t="s">
        <v>85</v>
      </c>
      <c r="E56" s="6" t="s">
        <v>559</v>
      </c>
      <c r="F56" s="6" t="s">
        <v>82</v>
      </c>
      <c r="G56" s="8">
        <v>118.052</v>
      </c>
      <c r="H56" s="11"/>
      <c r="I56" s="10">
        <f>ROUND((H56*G56),2)</f>
        <v>0</v>
      </c>
      <c r="O56">
        <f>rekapitulace!H8</f>
        <v>21</v>
      </c>
      <c r="P56">
        <f>O56/100*I56</f>
        <v>0</v>
      </c>
    </row>
    <row r="57" ht="118.5">
      <c r="E57" s="12" t="s">
        <v>560</v>
      </c>
    </row>
    <row r="58" spans="1:16" ht="26.25">
      <c r="A58" s="6">
        <v>21</v>
      </c>
      <c r="B58" s="6" t="s">
        <v>45</v>
      </c>
      <c r="C58" s="6" t="s">
        <v>558</v>
      </c>
      <c r="D58" s="6" t="s">
        <v>89</v>
      </c>
      <c r="E58" s="6" t="s">
        <v>559</v>
      </c>
      <c r="F58" s="6" t="s">
        <v>82</v>
      </c>
      <c r="G58" s="8">
        <v>32.09</v>
      </c>
      <c r="H58" s="11"/>
      <c r="I58" s="10">
        <f>ROUND((H58*G58),2)</f>
        <v>0</v>
      </c>
      <c r="O58">
        <f>rekapitulace!H8</f>
        <v>21</v>
      </c>
      <c r="P58">
        <f>O58/100*I58</f>
        <v>0</v>
      </c>
    </row>
    <row r="59" ht="118.5">
      <c r="E59" s="12" t="s">
        <v>561</v>
      </c>
    </row>
    <row r="60" spans="1:16" ht="12.75">
      <c r="A60" s="6">
        <v>22</v>
      </c>
      <c r="B60" s="6" t="s">
        <v>45</v>
      </c>
      <c r="C60" s="6" t="s">
        <v>562</v>
      </c>
      <c r="D60" s="6" t="s">
        <v>47</v>
      </c>
      <c r="E60" s="6" t="s">
        <v>563</v>
      </c>
      <c r="F60" s="6" t="s">
        <v>87</v>
      </c>
      <c r="G60" s="8">
        <v>21.887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52.5">
      <c r="E61" s="12" t="s">
        <v>564</v>
      </c>
    </row>
    <row r="62" spans="1:16" ht="12.75">
      <c r="A62" s="6">
        <v>23</v>
      </c>
      <c r="B62" s="6" t="s">
        <v>45</v>
      </c>
      <c r="C62" s="6" t="s">
        <v>565</v>
      </c>
      <c r="D62" s="6" t="s">
        <v>47</v>
      </c>
      <c r="E62" s="6" t="s">
        <v>566</v>
      </c>
      <c r="F62" s="6" t="s">
        <v>82</v>
      </c>
      <c r="G62" s="8">
        <v>437.972</v>
      </c>
      <c r="H62" s="11"/>
      <c r="I62" s="10">
        <f>ROUND((H62*G62),2)</f>
        <v>0</v>
      </c>
      <c r="O62">
        <f>rekapitulace!H8</f>
        <v>21</v>
      </c>
      <c r="P62">
        <f>O62/100*I62</f>
        <v>0</v>
      </c>
    </row>
    <row r="63" ht="198">
      <c r="E63" s="12" t="s">
        <v>567</v>
      </c>
    </row>
    <row r="64" spans="1:16" ht="39">
      <c r="A64" s="6">
        <v>24</v>
      </c>
      <c r="B64" s="6" t="s">
        <v>45</v>
      </c>
      <c r="C64" s="6" t="s">
        <v>565</v>
      </c>
      <c r="D64" s="6" t="s">
        <v>89</v>
      </c>
      <c r="E64" s="6" t="s">
        <v>568</v>
      </c>
      <c r="F64" s="6" t="s">
        <v>82</v>
      </c>
      <c r="G64" s="8">
        <v>0.8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66">
      <c r="E65" s="12" t="s">
        <v>569</v>
      </c>
    </row>
    <row r="66" spans="1:16" ht="12.75">
      <c r="A66" s="6">
        <v>25</v>
      </c>
      <c r="B66" s="6" t="s">
        <v>45</v>
      </c>
      <c r="C66" s="6" t="s">
        <v>570</v>
      </c>
      <c r="D66" s="6" t="s">
        <v>47</v>
      </c>
      <c r="E66" s="6" t="s">
        <v>571</v>
      </c>
      <c r="F66" s="6" t="s">
        <v>87</v>
      </c>
      <c r="G66" s="8">
        <v>32.644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92.25">
      <c r="E67" s="12" t="s">
        <v>572</v>
      </c>
    </row>
    <row r="68" spans="1:16" ht="39">
      <c r="A68" s="6">
        <v>26</v>
      </c>
      <c r="B68" s="6" t="s">
        <v>45</v>
      </c>
      <c r="C68" s="6" t="s">
        <v>573</v>
      </c>
      <c r="D68" s="6" t="s">
        <v>47</v>
      </c>
      <c r="E68" s="6" t="s">
        <v>574</v>
      </c>
      <c r="F68" s="6" t="s">
        <v>82</v>
      </c>
      <c r="G68" s="8">
        <v>94.845</v>
      </c>
      <c r="H68" s="11"/>
      <c r="I68" s="10">
        <f>ROUND((H68*G68),2)</f>
        <v>0</v>
      </c>
      <c r="O68">
        <f>rekapitulace!H8</f>
        <v>21</v>
      </c>
      <c r="P68">
        <f>O68/100*I68</f>
        <v>0</v>
      </c>
    </row>
    <row r="69" ht="237">
      <c r="E69" s="12" t="s">
        <v>575</v>
      </c>
    </row>
    <row r="70" spans="1:16" ht="12.75">
      <c r="A70" s="6">
        <v>27</v>
      </c>
      <c r="B70" s="6" t="s">
        <v>45</v>
      </c>
      <c r="C70" s="6" t="s">
        <v>576</v>
      </c>
      <c r="D70" s="6" t="s">
        <v>47</v>
      </c>
      <c r="E70" s="6" t="s">
        <v>577</v>
      </c>
      <c r="F70" s="6" t="s">
        <v>87</v>
      </c>
      <c r="G70" s="8">
        <v>27.287</v>
      </c>
      <c r="H70" s="11"/>
      <c r="I70" s="10">
        <f>ROUND((H70*G70),2)</f>
        <v>0</v>
      </c>
      <c r="O70">
        <f>rekapitulace!H8</f>
        <v>21</v>
      </c>
      <c r="P70">
        <f>O70/100*I70</f>
        <v>0</v>
      </c>
    </row>
    <row r="71" ht="118.5">
      <c r="E71" s="12" t="s">
        <v>578</v>
      </c>
    </row>
    <row r="72" spans="1:16" ht="12.75" customHeight="1">
      <c r="A72" s="13"/>
      <c r="B72" s="13"/>
      <c r="C72" s="13" t="s">
        <v>37</v>
      </c>
      <c r="D72" s="13"/>
      <c r="E72" s="13" t="s">
        <v>242</v>
      </c>
      <c r="F72" s="13"/>
      <c r="G72" s="13"/>
      <c r="H72" s="13"/>
      <c r="I72" s="13">
        <f>SUM(I54:I71)</f>
        <v>0</v>
      </c>
      <c r="P72">
        <f>ROUND(SUM(P54:P71),2)</f>
        <v>0</v>
      </c>
    </row>
    <row r="74" spans="1:9" ht="12.75" customHeight="1">
      <c r="A74" s="7"/>
      <c r="B74" s="7"/>
      <c r="C74" s="7" t="s">
        <v>38</v>
      </c>
      <c r="D74" s="7"/>
      <c r="E74" s="7" t="s">
        <v>247</v>
      </c>
      <c r="F74" s="7"/>
      <c r="G74" s="9"/>
      <c r="H74" s="7"/>
      <c r="I74" s="9"/>
    </row>
    <row r="75" spans="1:16" ht="12.75">
      <c r="A75" s="6">
        <v>28</v>
      </c>
      <c r="B75" s="6" t="s">
        <v>45</v>
      </c>
      <c r="C75" s="6" t="s">
        <v>579</v>
      </c>
      <c r="D75" s="6" t="s">
        <v>47</v>
      </c>
      <c r="E75" s="6" t="s">
        <v>580</v>
      </c>
      <c r="F75" s="6" t="s">
        <v>82</v>
      </c>
      <c r="G75" s="8">
        <v>30.702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52.5">
      <c r="E76" s="12" t="s">
        <v>581</v>
      </c>
    </row>
    <row r="77" spans="1:16" ht="12.75">
      <c r="A77" s="6">
        <v>29</v>
      </c>
      <c r="B77" s="6" t="s">
        <v>45</v>
      </c>
      <c r="C77" s="6" t="s">
        <v>582</v>
      </c>
      <c r="D77" s="6" t="s">
        <v>47</v>
      </c>
      <c r="E77" s="6" t="s">
        <v>583</v>
      </c>
      <c r="F77" s="6" t="s">
        <v>87</v>
      </c>
      <c r="G77" s="8">
        <v>2.898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ht="78.75">
      <c r="E78" s="12" t="s">
        <v>584</v>
      </c>
    </row>
    <row r="79" spans="1:16" ht="12.75">
      <c r="A79" s="6">
        <v>30</v>
      </c>
      <c r="B79" s="6" t="s">
        <v>45</v>
      </c>
      <c r="C79" s="6" t="s">
        <v>585</v>
      </c>
      <c r="D79" s="6" t="s">
        <v>47</v>
      </c>
      <c r="E79" s="6" t="s">
        <v>586</v>
      </c>
      <c r="F79" s="6" t="s">
        <v>82</v>
      </c>
      <c r="G79" s="8">
        <v>853.74</v>
      </c>
      <c r="H79" s="11"/>
      <c r="I79" s="10">
        <f>ROUND((H79*G79),2)</f>
        <v>0</v>
      </c>
      <c r="O79">
        <f>rekapitulace!H8</f>
        <v>21</v>
      </c>
      <c r="P79">
        <f>O79/100*I79</f>
        <v>0</v>
      </c>
    </row>
    <row r="80" ht="26.25">
      <c r="E80" s="12" t="s">
        <v>587</v>
      </c>
    </row>
    <row r="81" spans="1:16" ht="12.75">
      <c r="A81" s="6">
        <v>31</v>
      </c>
      <c r="B81" s="6" t="s">
        <v>45</v>
      </c>
      <c r="C81" s="6" t="s">
        <v>588</v>
      </c>
      <c r="D81" s="6" t="s">
        <v>47</v>
      </c>
      <c r="E81" s="6" t="s">
        <v>589</v>
      </c>
      <c r="F81" s="6" t="s">
        <v>87</v>
      </c>
      <c r="G81" s="8">
        <v>238.52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39">
      <c r="E82" s="12" t="s">
        <v>590</v>
      </c>
    </row>
    <row r="83" spans="1:16" ht="12.75">
      <c r="A83" s="6">
        <v>32</v>
      </c>
      <c r="B83" s="6" t="s">
        <v>45</v>
      </c>
      <c r="C83" s="6" t="s">
        <v>591</v>
      </c>
      <c r="D83" s="6" t="s">
        <v>47</v>
      </c>
      <c r="E83" s="6" t="s">
        <v>592</v>
      </c>
      <c r="F83" s="6" t="s">
        <v>87</v>
      </c>
      <c r="G83" s="8">
        <v>24.51</v>
      </c>
      <c r="H83" s="11"/>
      <c r="I83" s="10">
        <f>ROUND((H83*G83),2)</f>
        <v>0</v>
      </c>
      <c r="O83">
        <f>rekapitulace!H8</f>
        <v>21</v>
      </c>
      <c r="P83">
        <f>O83/100*I83</f>
        <v>0</v>
      </c>
    </row>
    <row r="84" ht="26.25">
      <c r="E84" s="12" t="s">
        <v>593</v>
      </c>
    </row>
    <row r="85" spans="1:16" ht="12.75">
      <c r="A85" s="6">
        <v>33</v>
      </c>
      <c r="B85" s="6" t="s">
        <v>45</v>
      </c>
      <c r="C85" s="6" t="s">
        <v>594</v>
      </c>
      <c r="D85" s="6" t="s">
        <v>47</v>
      </c>
      <c r="E85" s="6" t="s">
        <v>595</v>
      </c>
      <c r="F85" s="6" t="s">
        <v>73</v>
      </c>
      <c r="G85" s="8">
        <v>2</v>
      </c>
      <c r="H85" s="11"/>
      <c r="I85" s="10">
        <f>ROUND((H85*G85),2)</f>
        <v>0</v>
      </c>
      <c r="O85">
        <f>rekapitulace!H8</f>
        <v>21</v>
      </c>
      <c r="P85">
        <f>O85/100*I85</f>
        <v>0</v>
      </c>
    </row>
    <row r="86" ht="78.75">
      <c r="E86" s="12" t="s">
        <v>596</v>
      </c>
    </row>
    <row r="87" spans="1:16" ht="12.75">
      <c r="A87" s="6">
        <v>34</v>
      </c>
      <c r="B87" s="6" t="s">
        <v>45</v>
      </c>
      <c r="C87" s="6" t="s">
        <v>594</v>
      </c>
      <c r="D87" s="6" t="s">
        <v>89</v>
      </c>
      <c r="E87" s="6" t="s">
        <v>595</v>
      </c>
      <c r="F87" s="6" t="s">
        <v>73</v>
      </c>
      <c r="G87" s="8">
        <v>2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78.75">
      <c r="E88" s="12" t="s">
        <v>597</v>
      </c>
    </row>
    <row r="89" spans="1:16" ht="12.75">
      <c r="A89" s="6">
        <v>35</v>
      </c>
      <c r="B89" s="6" t="s">
        <v>45</v>
      </c>
      <c r="C89" s="6" t="s">
        <v>598</v>
      </c>
      <c r="D89" s="6" t="s">
        <v>47</v>
      </c>
      <c r="E89" s="6" t="s">
        <v>599</v>
      </c>
      <c r="F89" s="6" t="s">
        <v>73</v>
      </c>
      <c r="G89" s="8">
        <v>4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ht="12.75">
      <c r="E90" s="12" t="s">
        <v>600</v>
      </c>
    </row>
    <row r="91" spans="1:16" ht="12.75">
      <c r="A91" s="6">
        <v>36</v>
      </c>
      <c r="B91" s="6" t="s">
        <v>45</v>
      </c>
      <c r="C91" s="6" t="s">
        <v>601</v>
      </c>
      <c r="D91" s="6" t="s">
        <v>47</v>
      </c>
      <c r="E91" s="6" t="s">
        <v>602</v>
      </c>
      <c r="F91" s="6" t="s">
        <v>73</v>
      </c>
      <c r="G91" s="8">
        <v>4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12.75">
      <c r="E92" s="12" t="s">
        <v>600</v>
      </c>
    </row>
    <row r="93" spans="1:16" ht="12.75">
      <c r="A93" s="6">
        <v>37</v>
      </c>
      <c r="B93" s="6" t="s">
        <v>45</v>
      </c>
      <c r="C93" s="6" t="s">
        <v>603</v>
      </c>
      <c r="D93" s="6" t="s">
        <v>47</v>
      </c>
      <c r="E93" s="6" t="s">
        <v>604</v>
      </c>
      <c r="F93" s="6" t="s">
        <v>73</v>
      </c>
      <c r="G93" s="8">
        <v>4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600</v>
      </c>
    </row>
    <row r="95" spans="1:16" ht="12.75">
      <c r="A95" s="6">
        <v>38</v>
      </c>
      <c r="B95" s="6" t="s">
        <v>45</v>
      </c>
      <c r="C95" s="6" t="s">
        <v>605</v>
      </c>
      <c r="D95" s="6" t="s">
        <v>85</v>
      </c>
      <c r="E95" s="6" t="s">
        <v>606</v>
      </c>
      <c r="F95" s="6" t="s">
        <v>82</v>
      </c>
      <c r="G95" s="8">
        <v>19.258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78.75">
      <c r="E96" s="12" t="s">
        <v>607</v>
      </c>
    </row>
    <row r="97" spans="1:16" ht="12.75">
      <c r="A97" s="6">
        <v>39</v>
      </c>
      <c r="B97" s="6" t="s">
        <v>45</v>
      </c>
      <c r="C97" s="6" t="s">
        <v>605</v>
      </c>
      <c r="D97" s="6" t="s">
        <v>89</v>
      </c>
      <c r="E97" s="6" t="s">
        <v>606</v>
      </c>
      <c r="F97" s="6" t="s">
        <v>82</v>
      </c>
      <c r="G97" s="8">
        <v>115.672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144.75">
      <c r="E98" s="12" t="s">
        <v>608</v>
      </c>
    </row>
    <row r="99" spans="1:16" ht="12.75">
      <c r="A99" s="6">
        <v>40</v>
      </c>
      <c r="B99" s="6" t="s">
        <v>45</v>
      </c>
      <c r="C99" s="6" t="s">
        <v>609</v>
      </c>
      <c r="D99" s="6" t="s">
        <v>47</v>
      </c>
      <c r="E99" s="6" t="s">
        <v>610</v>
      </c>
      <c r="F99" s="6" t="s">
        <v>82</v>
      </c>
      <c r="G99" s="8">
        <v>39.182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52.5">
      <c r="E100" s="12" t="s">
        <v>611</v>
      </c>
    </row>
    <row r="101" spans="1:16" ht="12.75" customHeight="1">
      <c r="A101" s="13"/>
      <c r="B101" s="13"/>
      <c r="C101" s="13" t="s">
        <v>38</v>
      </c>
      <c r="D101" s="13"/>
      <c r="E101" s="13" t="s">
        <v>247</v>
      </c>
      <c r="F101" s="13"/>
      <c r="G101" s="13"/>
      <c r="H101" s="13"/>
      <c r="I101" s="13">
        <f>SUM(I75:I100)</f>
        <v>0</v>
      </c>
      <c r="P101">
        <f>ROUND(SUM(P75:P100),2)</f>
        <v>0</v>
      </c>
    </row>
    <row r="103" spans="1:9" ht="12.75" customHeight="1">
      <c r="A103" s="7"/>
      <c r="B103" s="7"/>
      <c r="C103" s="7" t="s">
        <v>39</v>
      </c>
      <c r="D103" s="7"/>
      <c r="E103" s="7" t="s">
        <v>251</v>
      </c>
      <c r="F103" s="7"/>
      <c r="G103" s="9"/>
      <c r="H103" s="7"/>
      <c r="I103" s="9"/>
    </row>
    <row r="104" spans="1:16" ht="12.75">
      <c r="A104" s="6">
        <v>41</v>
      </c>
      <c r="B104" s="6" t="s">
        <v>45</v>
      </c>
      <c r="C104" s="6" t="s">
        <v>354</v>
      </c>
      <c r="D104" s="6" t="s">
        <v>47</v>
      </c>
      <c r="E104" s="6" t="s">
        <v>355</v>
      </c>
      <c r="F104" s="6" t="s">
        <v>111</v>
      </c>
      <c r="G104" s="8">
        <v>1587.6</v>
      </c>
      <c r="H104" s="11"/>
      <c r="I104" s="10">
        <f>ROUND((H104*G104),2)</f>
        <v>0</v>
      </c>
      <c r="O104">
        <f>rekapitulace!H8</f>
        <v>21</v>
      </c>
      <c r="P104">
        <f>O104/100*I104</f>
        <v>0</v>
      </c>
    </row>
    <row r="105" ht="12.75">
      <c r="E105" s="12" t="s">
        <v>612</v>
      </c>
    </row>
    <row r="106" spans="1:16" ht="12.75">
      <c r="A106" s="6">
        <v>42</v>
      </c>
      <c r="B106" s="6" t="s">
        <v>45</v>
      </c>
      <c r="C106" s="6" t="s">
        <v>613</v>
      </c>
      <c r="D106" s="6" t="s">
        <v>47</v>
      </c>
      <c r="E106" s="6" t="s">
        <v>614</v>
      </c>
      <c r="F106" s="6" t="s">
        <v>111</v>
      </c>
      <c r="G106" s="8">
        <v>793.8</v>
      </c>
      <c r="H106" s="11"/>
      <c r="I106" s="10">
        <f>ROUND((H106*G106),2)</f>
        <v>0</v>
      </c>
      <c r="O106">
        <f>rekapitulace!H8</f>
        <v>21</v>
      </c>
      <c r="P106">
        <f>O106/100*I106</f>
        <v>0</v>
      </c>
    </row>
    <row r="107" ht="12.75">
      <c r="E107" s="12" t="s">
        <v>615</v>
      </c>
    </row>
    <row r="108" spans="1:16" ht="26.25">
      <c r="A108" s="6">
        <v>43</v>
      </c>
      <c r="B108" s="6" t="s">
        <v>45</v>
      </c>
      <c r="C108" s="6" t="s">
        <v>266</v>
      </c>
      <c r="D108" s="6" t="s">
        <v>47</v>
      </c>
      <c r="E108" s="6" t="s">
        <v>616</v>
      </c>
      <c r="F108" s="6" t="s">
        <v>111</v>
      </c>
      <c r="G108" s="8">
        <v>793.8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615</v>
      </c>
    </row>
    <row r="110" spans="1:16" ht="12.75">
      <c r="A110" s="6">
        <v>44</v>
      </c>
      <c r="B110" s="6" t="s">
        <v>45</v>
      </c>
      <c r="C110" s="6" t="s">
        <v>617</v>
      </c>
      <c r="D110" s="6" t="s">
        <v>47</v>
      </c>
      <c r="E110" s="6" t="s">
        <v>618</v>
      </c>
      <c r="F110" s="6" t="s">
        <v>111</v>
      </c>
      <c r="G110" s="8">
        <v>793.8</v>
      </c>
      <c r="H110" s="11"/>
      <c r="I110" s="10">
        <f>ROUND((H110*G110),2)</f>
        <v>0</v>
      </c>
      <c r="O110">
        <f>rekapitulace!H8</f>
        <v>21</v>
      </c>
      <c r="P110">
        <f>O110/100*I110</f>
        <v>0</v>
      </c>
    </row>
    <row r="111" ht="12.75">
      <c r="E111" s="12" t="s">
        <v>615</v>
      </c>
    </row>
    <row r="112" spans="1:16" ht="12.75">
      <c r="A112" s="6">
        <v>45</v>
      </c>
      <c r="B112" s="6" t="s">
        <v>45</v>
      </c>
      <c r="C112" s="6" t="s">
        <v>619</v>
      </c>
      <c r="D112" s="6" t="s">
        <v>47</v>
      </c>
      <c r="E112" s="6" t="s">
        <v>620</v>
      </c>
      <c r="F112" s="6" t="s">
        <v>111</v>
      </c>
      <c r="G112" s="8">
        <v>793.8</v>
      </c>
      <c r="H112" s="11"/>
      <c r="I112" s="10">
        <f>ROUND((H112*G112),2)</f>
        <v>0</v>
      </c>
      <c r="O112">
        <f>rekapitulace!H8</f>
        <v>21</v>
      </c>
      <c r="P112">
        <f>O112/100*I112</f>
        <v>0</v>
      </c>
    </row>
    <row r="113" ht="12.75">
      <c r="E113" s="12" t="s">
        <v>621</v>
      </c>
    </row>
    <row r="114" spans="1:16" ht="12.75">
      <c r="A114" s="6">
        <v>46</v>
      </c>
      <c r="B114" s="6" t="s">
        <v>45</v>
      </c>
      <c r="C114" s="6" t="s">
        <v>622</v>
      </c>
      <c r="D114" s="6" t="s">
        <v>47</v>
      </c>
      <c r="E114" s="6" t="s">
        <v>623</v>
      </c>
      <c r="F114" s="6" t="s">
        <v>111</v>
      </c>
      <c r="G114" s="8">
        <v>793.8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624</v>
      </c>
    </row>
    <row r="116" spans="1:16" ht="12.75" customHeight="1">
      <c r="A116" s="13"/>
      <c r="B116" s="13"/>
      <c r="C116" s="13" t="s">
        <v>39</v>
      </c>
      <c r="D116" s="13"/>
      <c r="E116" s="13" t="s">
        <v>251</v>
      </c>
      <c r="F116" s="13"/>
      <c r="G116" s="13"/>
      <c r="H116" s="13"/>
      <c r="I116" s="13">
        <f>SUM(I104:I115)</f>
        <v>0</v>
      </c>
      <c r="P116">
        <f>ROUND(SUM(P104:P115),2)</f>
        <v>0</v>
      </c>
    </row>
    <row r="118" spans="1:9" ht="12.75" customHeight="1">
      <c r="A118" s="7"/>
      <c r="B118" s="7"/>
      <c r="C118" s="7" t="s">
        <v>41</v>
      </c>
      <c r="D118" s="7"/>
      <c r="E118" s="7" t="s">
        <v>625</v>
      </c>
      <c r="F118" s="7"/>
      <c r="G118" s="9"/>
      <c r="H118" s="7"/>
      <c r="I118" s="9"/>
    </row>
    <row r="119" spans="1:16" ht="12.75">
      <c r="A119" s="6">
        <v>47</v>
      </c>
      <c r="B119" s="6" t="s">
        <v>45</v>
      </c>
      <c r="C119" s="6" t="s">
        <v>626</v>
      </c>
      <c r="D119" s="6" t="s">
        <v>47</v>
      </c>
      <c r="E119" s="6" t="s">
        <v>627</v>
      </c>
      <c r="F119" s="6" t="s">
        <v>111</v>
      </c>
      <c r="G119" s="8">
        <v>1248.912</v>
      </c>
      <c r="H119" s="11"/>
      <c r="I119" s="10">
        <f>ROUND((H119*G119),2)</f>
        <v>0</v>
      </c>
      <c r="O119">
        <f>rekapitulace!H8</f>
        <v>21</v>
      </c>
      <c r="P119">
        <f>O119/100*I119</f>
        <v>0</v>
      </c>
    </row>
    <row r="120" ht="26.25">
      <c r="E120" s="12" t="s">
        <v>628</v>
      </c>
    </row>
    <row r="121" spans="1:16" ht="12.75">
      <c r="A121" s="6">
        <v>48</v>
      </c>
      <c r="B121" s="6" t="s">
        <v>45</v>
      </c>
      <c r="C121" s="6" t="s">
        <v>629</v>
      </c>
      <c r="D121" s="6" t="s">
        <v>47</v>
      </c>
      <c r="E121" s="6" t="s">
        <v>630</v>
      </c>
      <c r="F121" s="6" t="s">
        <v>111</v>
      </c>
      <c r="G121" s="8">
        <v>471.877</v>
      </c>
      <c r="H121" s="11"/>
      <c r="I121" s="10">
        <f>ROUND((H121*G121),2)</f>
        <v>0</v>
      </c>
      <c r="O121">
        <f>rekapitulace!H8</f>
        <v>21</v>
      </c>
      <c r="P121">
        <f>O121/100*I121</f>
        <v>0</v>
      </c>
    </row>
    <row r="122" ht="52.5">
      <c r="E122" s="12" t="s">
        <v>631</v>
      </c>
    </row>
    <row r="123" spans="1:16" ht="12.75">
      <c r="A123" s="6">
        <v>49</v>
      </c>
      <c r="B123" s="6" t="s">
        <v>45</v>
      </c>
      <c r="C123" s="6" t="s">
        <v>632</v>
      </c>
      <c r="D123" s="6" t="s">
        <v>47</v>
      </c>
      <c r="E123" s="6" t="s">
        <v>633</v>
      </c>
      <c r="F123" s="6" t="s">
        <v>111</v>
      </c>
      <c r="G123" s="8">
        <v>492.72</v>
      </c>
      <c r="H123" s="11"/>
      <c r="I123" s="10">
        <f>ROUND((H123*G123),2)</f>
        <v>0</v>
      </c>
      <c r="O123">
        <f>rekapitulace!H8</f>
        <v>21</v>
      </c>
      <c r="P123">
        <f>O123/100*I123</f>
        <v>0</v>
      </c>
    </row>
    <row r="124" ht="78.75">
      <c r="E124" s="12" t="s">
        <v>634</v>
      </c>
    </row>
    <row r="125" spans="1:16" ht="39">
      <c r="A125" s="6">
        <v>50</v>
      </c>
      <c r="B125" s="6" t="s">
        <v>45</v>
      </c>
      <c r="C125" s="6" t="s">
        <v>635</v>
      </c>
      <c r="D125" s="6" t="s">
        <v>47</v>
      </c>
      <c r="E125" s="6" t="s">
        <v>636</v>
      </c>
      <c r="F125" s="6" t="s">
        <v>111</v>
      </c>
      <c r="G125" s="8">
        <v>916.888</v>
      </c>
      <c r="H125" s="11"/>
      <c r="I125" s="10">
        <f>ROUND((H125*G125),2)</f>
        <v>0</v>
      </c>
      <c r="O125">
        <f>rekapitulace!H8</f>
        <v>21</v>
      </c>
      <c r="P125">
        <f>O125/100*I125</f>
        <v>0</v>
      </c>
    </row>
    <row r="126" ht="250.5">
      <c r="E126" s="12" t="s">
        <v>637</v>
      </c>
    </row>
    <row r="127" spans="1:16" ht="26.25">
      <c r="A127" s="6">
        <v>51</v>
      </c>
      <c r="B127" s="6" t="s">
        <v>45</v>
      </c>
      <c r="C127" s="6" t="s">
        <v>638</v>
      </c>
      <c r="D127" s="6" t="s">
        <v>85</v>
      </c>
      <c r="E127" s="6" t="s">
        <v>639</v>
      </c>
      <c r="F127" s="6" t="s">
        <v>111</v>
      </c>
      <c r="G127" s="8">
        <v>138.938</v>
      </c>
      <c r="H127" s="11"/>
      <c r="I127" s="10">
        <f>ROUND((H127*G127),2)</f>
        <v>0</v>
      </c>
      <c r="O127">
        <f>rekapitulace!H8</f>
        <v>21</v>
      </c>
      <c r="P127">
        <f>O127/100*I127</f>
        <v>0</v>
      </c>
    </row>
    <row r="128" ht="105">
      <c r="E128" s="12" t="s">
        <v>640</v>
      </c>
    </row>
    <row r="129" spans="1:16" ht="26.25">
      <c r="A129" s="6">
        <v>52</v>
      </c>
      <c r="B129" s="6" t="s">
        <v>45</v>
      </c>
      <c r="C129" s="6" t="s">
        <v>641</v>
      </c>
      <c r="D129" s="6" t="s">
        <v>47</v>
      </c>
      <c r="E129" s="6" t="s">
        <v>642</v>
      </c>
      <c r="F129" s="6" t="s">
        <v>111</v>
      </c>
      <c r="G129" s="8">
        <v>308.891</v>
      </c>
      <c r="H129" s="11"/>
      <c r="I129" s="10">
        <f>ROUND((H129*G129),2)</f>
        <v>0</v>
      </c>
      <c r="O129">
        <f>rekapitulace!H8</f>
        <v>21</v>
      </c>
      <c r="P129">
        <f>O129/100*I129</f>
        <v>0</v>
      </c>
    </row>
    <row r="130" ht="224.25">
      <c r="E130" s="12" t="s">
        <v>643</v>
      </c>
    </row>
    <row r="131" spans="1:16" ht="12.75" customHeight="1">
      <c r="A131" s="13"/>
      <c r="B131" s="13"/>
      <c r="C131" s="13" t="s">
        <v>41</v>
      </c>
      <c r="D131" s="13"/>
      <c r="E131" s="13" t="s">
        <v>625</v>
      </c>
      <c r="F131" s="13"/>
      <c r="G131" s="13"/>
      <c r="H131" s="13"/>
      <c r="I131" s="13">
        <f>SUM(I119:I130)</f>
        <v>0</v>
      </c>
      <c r="P131">
        <f>ROUND(SUM(P119:P130),2)</f>
        <v>0</v>
      </c>
    </row>
    <row r="133" spans="1:9" ht="12.75" customHeight="1">
      <c r="A133" s="7"/>
      <c r="B133" s="7"/>
      <c r="C133" s="7" t="s">
        <v>42</v>
      </c>
      <c r="D133" s="7"/>
      <c r="E133" s="7" t="s">
        <v>275</v>
      </c>
      <c r="F133" s="7"/>
      <c r="G133" s="9"/>
      <c r="H133" s="7"/>
      <c r="I133" s="9"/>
    </row>
    <row r="134" spans="1:16" ht="12.75">
      <c r="A134" s="6">
        <v>53</v>
      </c>
      <c r="B134" s="6" t="s">
        <v>45</v>
      </c>
      <c r="C134" s="6" t="s">
        <v>644</v>
      </c>
      <c r="D134" s="6" t="s">
        <v>47</v>
      </c>
      <c r="E134" s="6" t="s">
        <v>645</v>
      </c>
      <c r="F134" s="6" t="s">
        <v>116</v>
      </c>
      <c r="G134" s="8">
        <v>8</v>
      </c>
      <c r="H134" s="11"/>
      <c r="I134" s="10">
        <f>ROUND((H134*G134),2)</f>
        <v>0</v>
      </c>
      <c r="O134">
        <f>rekapitulace!H8</f>
        <v>21</v>
      </c>
      <c r="P134">
        <f>O134/100*I134</f>
        <v>0</v>
      </c>
    </row>
    <row r="135" spans="1:16" ht="12.75">
      <c r="A135" s="6">
        <v>54</v>
      </c>
      <c r="B135" s="6" t="s">
        <v>45</v>
      </c>
      <c r="C135" s="6" t="s">
        <v>646</v>
      </c>
      <c r="D135" s="6" t="s">
        <v>47</v>
      </c>
      <c r="E135" s="6" t="s">
        <v>647</v>
      </c>
      <c r="F135" s="6" t="s">
        <v>116</v>
      </c>
      <c r="G135" s="8">
        <v>48.3</v>
      </c>
      <c r="H135" s="11"/>
      <c r="I135" s="10">
        <f>ROUND((H135*G135),2)</f>
        <v>0</v>
      </c>
      <c r="O135">
        <f>rekapitulace!H8</f>
        <v>21</v>
      </c>
      <c r="P135">
        <f>O135/100*I135</f>
        <v>0</v>
      </c>
    </row>
    <row r="136" ht="66">
      <c r="E136" s="12" t="s">
        <v>648</v>
      </c>
    </row>
    <row r="137" spans="1:16" ht="12.75">
      <c r="A137" s="6">
        <v>55</v>
      </c>
      <c r="B137" s="6" t="s">
        <v>45</v>
      </c>
      <c r="C137" s="6" t="s">
        <v>649</v>
      </c>
      <c r="D137" s="6" t="s">
        <v>47</v>
      </c>
      <c r="E137" s="6" t="s">
        <v>650</v>
      </c>
      <c r="F137" s="6" t="s">
        <v>116</v>
      </c>
      <c r="G137" s="8">
        <v>233.569</v>
      </c>
      <c r="H137" s="11"/>
      <c r="I137" s="10">
        <f>ROUND((H137*G137),2)</f>
        <v>0</v>
      </c>
      <c r="O137">
        <f>rekapitulace!H8</f>
        <v>21</v>
      </c>
      <c r="P137">
        <f>O137/100*I137</f>
        <v>0</v>
      </c>
    </row>
    <row r="138" ht="52.5">
      <c r="E138" s="12" t="s">
        <v>651</v>
      </c>
    </row>
    <row r="139" spans="1:16" ht="12.75" customHeight="1">
      <c r="A139" s="13"/>
      <c r="B139" s="13"/>
      <c r="C139" s="13" t="s">
        <v>42</v>
      </c>
      <c r="D139" s="13"/>
      <c r="E139" s="13" t="s">
        <v>275</v>
      </c>
      <c r="F139" s="13"/>
      <c r="G139" s="13"/>
      <c r="H139" s="13"/>
      <c r="I139" s="13">
        <f>SUM(I134:I138)</f>
        <v>0</v>
      </c>
      <c r="P139">
        <f>ROUND(SUM(P134:P138),2)</f>
        <v>0</v>
      </c>
    </row>
    <row r="141" spans="1:9" ht="12.75" customHeight="1">
      <c r="A141" s="7"/>
      <c r="B141" s="7"/>
      <c r="C141" s="7" t="s">
        <v>43</v>
      </c>
      <c r="D141" s="7"/>
      <c r="E141" s="7" t="s">
        <v>113</v>
      </c>
      <c r="F141" s="7"/>
      <c r="G141" s="9"/>
      <c r="H141" s="7"/>
      <c r="I141" s="9"/>
    </row>
    <row r="142" spans="1:16" ht="12.75">
      <c r="A142" s="6">
        <v>56</v>
      </c>
      <c r="B142" s="6" t="s">
        <v>45</v>
      </c>
      <c r="C142" s="6" t="s">
        <v>652</v>
      </c>
      <c r="D142" s="6" t="s">
        <v>47</v>
      </c>
      <c r="E142" s="6" t="s">
        <v>653</v>
      </c>
      <c r="F142" s="6" t="s">
        <v>116</v>
      </c>
      <c r="G142" s="8">
        <v>233.567</v>
      </c>
      <c r="H142" s="11"/>
      <c r="I142" s="10">
        <f>ROUND((H142*G142),2)</f>
        <v>0</v>
      </c>
      <c r="O142">
        <f>rekapitulace!H8</f>
        <v>21</v>
      </c>
      <c r="P142">
        <f>O142/100*I142</f>
        <v>0</v>
      </c>
    </row>
    <row r="143" ht="78.75">
      <c r="E143" s="12" t="s">
        <v>654</v>
      </c>
    </row>
    <row r="144" spans="1:16" ht="26.25">
      <c r="A144" s="6">
        <v>57</v>
      </c>
      <c r="B144" s="6" t="s">
        <v>45</v>
      </c>
      <c r="C144" s="6" t="s">
        <v>655</v>
      </c>
      <c r="D144" s="6" t="s">
        <v>47</v>
      </c>
      <c r="E144" s="6" t="s">
        <v>656</v>
      </c>
      <c r="F144" s="6" t="s">
        <v>73</v>
      </c>
      <c r="G144" s="8">
        <v>2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ht="12.75">
      <c r="E145" s="12" t="s">
        <v>657</v>
      </c>
    </row>
    <row r="146" spans="1:16" ht="26.25">
      <c r="A146" s="6">
        <v>58</v>
      </c>
      <c r="B146" s="6" t="s">
        <v>45</v>
      </c>
      <c r="C146" s="6" t="s">
        <v>493</v>
      </c>
      <c r="D146" s="6" t="s">
        <v>47</v>
      </c>
      <c r="E146" s="6" t="s">
        <v>494</v>
      </c>
      <c r="F146" s="6" t="s">
        <v>73</v>
      </c>
      <c r="G146" s="8">
        <v>4</v>
      </c>
      <c r="H146" s="11"/>
      <c r="I146" s="10">
        <f>ROUND((H146*G146),2)</f>
        <v>0</v>
      </c>
      <c r="O146">
        <f>rekapitulace!H8</f>
        <v>21</v>
      </c>
      <c r="P146">
        <f>O146/100*I146</f>
        <v>0</v>
      </c>
    </row>
    <row r="147" ht="39">
      <c r="E147" s="12" t="s">
        <v>658</v>
      </c>
    </row>
    <row r="148" spans="1:16" ht="12.75">
      <c r="A148" s="6">
        <v>59</v>
      </c>
      <c r="B148" s="6" t="s">
        <v>45</v>
      </c>
      <c r="C148" s="6" t="s">
        <v>659</v>
      </c>
      <c r="D148" s="6" t="s">
        <v>47</v>
      </c>
      <c r="E148" s="6" t="s">
        <v>660</v>
      </c>
      <c r="F148" s="6" t="s">
        <v>73</v>
      </c>
      <c r="G148" s="8">
        <v>2</v>
      </c>
      <c r="H148" s="11"/>
      <c r="I148" s="10">
        <f>ROUND((H148*G148),2)</f>
        <v>0</v>
      </c>
      <c r="O148">
        <f>rekapitulace!H8</f>
        <v>21</v>
      </c>
      <c r="P148">
        <f>O148/100*I148</f>
        <v>0</v>
      </c>
    </row>
    <row r="149" ht="12.75">
      <c r="E149" s="12" t="s">
        <v>661</v>
      </c>
    </row>
    <row r="150" spans="1:16" ht="12.75">
      <c r="A150" s="6">
        <v>60</v>
      </c>
      <c r="B150" s="6" t="s">
        <v>45</v>
      </c>
      <c r="C150" s="6" t="s">
        <v>509</v>
      </c>
      <c r="D150" s="6" t="s">
        <v>47</v>
      </c>
      <c r="E150" s="6" t="s">
        <v>510</v>
      </c>
      <c r="F150" s="6" t="s">
        <v>82</v>
      </c>
      <c r="G150" s="8">
        <v>0.561</v>
      </c>
      <c r="H150" s="11"/>
      <c r="I150" s="10">
        <f>ROUND((H150*G150),2)</f>
        <v>0</v>
      </c>
      <c r="O150">
        <f>rekapitulace!H8</f>
        <v>21</v>
      </c>
      <c r="P150">
        <f>O150/100*I150</f>
        <v>0</v>
      </c>
    </row>
    <row r="151" ht="39">
      <c r="E151" s="12" t="s">
        <v>662</v>
      </c>
    </row>
    <row r="152" spans="1:16" ht="12.75">
      <c r="A152" s="6">
        <v>61</v>
      </c>
      <c r="B152" s="6" t="s">
        <v>45</v>
      </c>
      <c r="C152" s="6" t="s">
        <v>663</v>
      </c>
      <c r="D152" s="6" t="s">
        <v>47</v>
      </c>
      <c r="E152" s="6" t="s">
        <v>664</v>
      </c>
      <c r="F152" s="6" t="s">
        <v>116</v>
      </c>
      <c r="G152" s="8">
        <v>233.569</v>
      </c>
      <c r="H152" s="11"/>
      <c r="I152" s="10">
        <f>ROUND((H152*G152),2)</f>
        <v>0</v>
      </c>
      <c r="O152">
        <f>rekapitulace!H8</f>
        <v>21</v>
      </c>
      <c r="P152">
        <f>O152/100*I152</f>
        <v>0</v>
      </c>
    </row>
    <row r="153" ht="78.75">
      <c r="E153" s="12" t="s">
        <v>665</v>
      </c>
    </row>
    <row r="154" spans="1:16" ht="26.25">
      <c r="A154" s="6">
        <v>62</v>
      </c>
      <c r="B154" s="6" t="s">
        <v>45</v>
      </c>
      <c r="C154" s="6" t="s">
        <v>666</v>
      </c>
      <c r="D154" s="6" t="s">
        <v>47</v>
      </c>
      <c r="E154" s="6" t="s">
        <v>667</v>
      </c>
      <c r="F154" s="6" t="s">
        <v>116</v>
      </c>
      <c r="G154" s="8">
        <v>24.2</v>
      </c>
      <c r="H154" s="11"/>
      <c r="I154" s="10">
        <f>ROUND((H154*G154),2)</f>
        <v>0</v>
      </c>
      <c r="O154">
        <f>rekapitulace!H8</f>
        <v>21</v>
      </c>
      <c r="P154">
        <f>O154/100*I154</f>
        <v>0</v>
      </c>
    </row>
    <row r="155" ht="39">
      <c r="E155" s="12" t="s">
        <v>668</v>
      </c>
    </row>
    <row r="156" spans="1:16" ht="12.75">
      <c r="A156" s="6">
        <v>63</v>
      </c>
      <c r="B156" s="6" t="s">
        <v>45</v>
      </c>
      <c r="C156" s="6" t="s">
        <v>669</v>
      </c>
      <c r="D156" s="6" t="s">
        <v>47</v>
      </c>
      <c r="E156" s="6" t="s">
        <v>670</v>
      </c>
      <c r="F156" s="6" t="s">
        <v>73</v>
      </c>
      <c r="G156" s="8">
        <v>1</v>
      </c>
      <c r="H156" s="11"/>
      <c r="I156" s="10">
        <f>ROUND((H156*G156),2)</f>
        <v>0</v>
      </c>
      <c r="O156">
        <f>rekapitulace!H8</f>
        <v>21</v>
      </c>
      <c r="P156">
        <f>O156/100*I156</f>
        <v>0</v>
      </c>
    </row>
    <row r="157" ht="12.75">
      <c r="E157" s="12" t="s">
        <v>671</v>
      </c>
    </row>
    <row r="158" spans="1:16" ht="26.25">
      <c r="A158" s="6">
        <v>64</v>
      </c>
      <c r="B158" s="6" t="s">
        <v>45</v>
      </c>
      <c r="C158" s="6" t="s">
        <v>672</v>
      </c>
      <c r="D158" s="6" t="s">
        <v>47</v>
      </c>
      <c r="E158" s="6" t="s">
        <v>673</v>
      </c>
      <c r="F158" s="6" t="s">
        <v>116</v>
      </c>
      <c r="G158" s="8">
        <v>129.531</v>
      </c>
      <c r="H158" s="11"/>
      <c r="I158" s="10">
        <f>ROUND((H158*G158),2)</f>
        <v>0</v>
      </c>
      <c r="O158">
        <f>rekapitulace!H8</f>
        <v>21</v>
      </c>
      <c r="P158">
        <f>O158/100*I158</f>
        <v>0</v>
      </c>
    </row>
    <row r="159" ht="39">
      <c r="E159" s="12" t="s">
        <v>674</v>
      </c>
    </row>
    <row r="160" spans="1:16" ht="26.25">
      <c r="A160" s="6">
        <v>65</v>
      </c>
      <c r="B160" s="6" t="s">
        <v>45</v>
      </c>
      <c r="C160" s="6" t="s">
        <v>675</v>
      </c>
      <c r="D160" s="6" t="s">
        <v>47</v>
      </c>
      <c r="E160" s="6" t="s">
        <v>676</v>
      </c>
      <c r="F160" s="6" t="s">
        <v>245</v>
      </c>
      <c r="G160" s="8">
        <v>621.72</v>
      </c>
      <c r="H160" s="11"/>
      <c r="I160" s="10">
        <f>ROUND((H160*G160),2)</f>
        <v>0</v>
      </c>
      <c r="O160">
        <f>rekapitulace!H8</f>
        <v>21</v>
      </c>
      <c r="P160">
        <f>O160/100*I160</f>
        <v>0</v>
      </c>
    </row>
    <row r="161" ht="26.25">
      <c r="E161" s="12" t="s">
        <v>677</v>
      </c>
    </row>
    <row r="162" spans="1:16" ht="12.75">
      <c r="A162" s="6">
        <v>66</v>
      </c>
      <c r="B162" s="6" t="s">
        <v>45</v>
      </c>
      <c r="C162" s="6" t="s">
        <v>678</v>
      </c>
      <c r="D162" s="6" t="s">
        <v>47</v>
      </c>
      <c r="E162" s="6" t="s">
        <v>679</v>
      </c>
      <c r="F162" s="6" t="s">
        <v>73</v>
      </c>
      <c r="G162" s="8">
        <v>21</v>
      </c>
      <c r="H162" s="11"/>
      <c r="I162" s="10">
        <f>ROUND((H162*G162),2)</f>
        <v>0</v>
      </c>
      <c r="O162">
        <f>rekapitulace!H8</f>
        <v>21</v>
      </c>
      <c r="P162">
        <f>O162/100*I162</f>
        <v>0</v>
      </c>
    </row>
    <row r="163" ht="12.75">
      <c r="E163" s="12" t="s">
        <v>680</v>
      </c>
    </row>
    <row r="164" spans="1:16" ht="12.75">
      <c r="A164" s="6">
        <v>67</v>
      </c>
      <c r="B164" s="6" t="s">
        <v>45</v>
      </c>
      <c r="C164" s="6" t="s">
        <v>681</v>
      </c>
      <c r="D164" s="6" t="s">
        <v>47</v>
      </c>
      <c r="E164" s="6" t="s">
        <v>682</v>
      </c>
      <c r="F164" s="6" t="s">
        <v>73</v>
      </c>
      <c r="G164" s="8">
        <v>30</v>
      </c>
      <c r="H164" s="11"/>
      <c r="I164" s="10">
        <f>ROUND((H164*G164),2)</f>
        <v>0</v>
      </c>
      <c r="O164">
        <f>rekapitulace!H8</f>
        <v>21</v>
      </c>
      <c r="P164">
        <f>O164/100*I164</f>
        <v>0</v>
      </c>
    </row>
    <row r="165" ht="52.5">
      <c r="E165" s="12" t="s">
        <v>683</v>
      </c>
    </row>
    <row r="166" spans="1:16" ht="12.75" customHeight="1">
      <c r="A166" s="13"/>
      <c r="B166" s="13"/>
      <c r="C166" s="13" t="s">
        <v>43</v>
      </c>
      <c r="D166" s="13"/>
      <c r="E166" s="13" t="s">
        <v>113</v>
      </c>
      <c r="F166" s="13"/>
      <c r="G166" s="13"/>
      <c r="H166" s="13"/>
      <c r="I166" s="13">
        <f>SUM(I142:I165)</f>
        <v>0</v>
      </c>
      <c r="P166">
        <f>ROUND(SUM(P142:P165),2)</f>
        <v>0</v>
      </c>
    </row>
    <row r="168" spans="1:16" ht="12.75" customHeight="1">
      <c r="A168" s="13"/>
      <c r="B168" s="13"/>
      <c r="C168" s="13"/>
      <c r="D168" s="13"/>
      <c r="E168" s="13" t="s">
        <v>76</v>
      </c>
      <c r="F168" s="13"/>
      <c r="G168" s="13"/>
      <c r="H168" s="13"/>
      <c r="I168" s="13">
        <f>+I19+I38+I51+I72+I101+I116+I131+I139+I166</f>
        <v>0</v>
      </c>
      <c r="P168">
        <f>+P19+P38+P51+P72+P101+P116+P131+P139+P166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684</v>
      </c>
      <c r="D5" s="5"/>
      <c r="E5" s="5" t="s">
        <v>685</v>
      </c>
    </row>
    <row r="6" spans="1:5" ht="12.75" customHeight="1">
      <c r="A6" t="s">
        <v>18</v>
      </c>
      <c r="C6" s="5" t="s">
        <v>684</v>
      </c>
      <c r="D6" s="5"/>
      <c r="E6" s="5" t="s">
        <v>685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516</v>
      </c>
      <c r="D12" s="6" t="s">
        <v>47</v>
      </c>
      <c r="E12" s="6" t="s">
        <v>517</v>
      </c>
      <c r="F12" s="6" t="s">
        <v>82</v>
      </c>
      <c r="G12" s="8">
        <v>816.758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9">
      <c r="E13" s="12" t="s">
        <v>686</v>
      </c>
    </row>
    <row r="14" spans="1:16" ht="12.75">
      <c r="A14" s="6">
        <v>2</v>
      </c>
      <c r="B14" s="6" t="s">
        <v>45</v>
      </c>
      <c r="C14" s="6" t="s">
        <v>519</v>
      </c>
      <c r="D14" s="6" t="s">
        <v>47</v>
      </c>
      <c r="E14" s="6" t="s">
        <v>687</v>
      </c>
      <c r="F14" s="6" t="s">
        <v>73</v>
      </c>
      <c r="G14" s="8">
        <v>4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39">
      <c r="A15" s="6">
        <v>3</v>
      </c>
      <c r="B15" s="6" t="s">
        <v>45</v>
      </c>
      <c r="C15" s="6" t="s">
        <v>524</v>
      </c>
      <c r="D15" s="6" t="s">
        <v>47</v>
      </c>
      <c r="E15" s="6" t="s">
        <v>525</v>
      </c>
      <c r="F15" s="6" t="s">
        <v>73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ht="26.25">
      <c r="A16" s="6">
        <v>4</v>
      </c>
      <c r="B16" s="6" t="s">
        <v>45</v>
      </c>
      <c r="C16" s="6" t="s">
        <v>526</v>
      </c>
      <c r="D16" s="6" t="s">
        <v>47</v>
      </c>
      <c r="E16" s="6" t="s">
        <v>527</v>
      </c>
      <c r="F16" s="6" t="s">
        <v>73</v>
      </c>
      <c r="G16" s="8">
        <v>1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spans="1:16" ht="12.75" customHeight="1">
      <c r="A17" s="13"/>
      <c r="B17" s="13"/>
      <c r="C17" s="13" t="s">
        <v>44</v>
      </c>
      <c r="D17" s="13"/>
      <c r="E17" s="13" t="s">
        <v>79</v>
      </c>
      <c r="F17" s="13"/>
      <c r="G17" s="13"/>
      <c r="H17" s="13"/>
      <c r="I17" s="13">
        <f>SUM(I12:I16)</f>
        <v>0</v>
      </c>
      <c r="P17">
        <f>ROUND(SUM(P12:P16),2)</f>
        <v>0</v>
      </c>
    </row>
    <row r="19" spans="1:9" ht="12.75" customHeight="1">
      <c r="A19" s="7"/>
      <c r="B19" s="7"/>
      <c r="C19" s="7" t="s">
        <v>25</v>
      </c>
      <c r="D19" s="7"/>
      <c r="E19" s="7" t="s">
        <v>98</v>
      </c>
      <c r="F19" s="7"/>
      <c r="G19" s="9"/>
      <c r="H19" s="7"/>
      <c r="I19" s="9"/>
    </row>
    <row r="20" spans="1:16" ht="12.75">
      <c r="A20" s="6">
        <v>5</v>
      </c>
      <c r="B20" s="6" t="s">
        <v>45</v>
      </c>
      <c r="C20" s="6" t="s">
        <v>201</v>
      </c>
      <c r="D20" s="6" t="s">
        <v>47</v>
      </c>
      <c r="E20" s="6" t="s">
        <v>202</v>
      </c>
      <c r="F20" s="6" t="s">
        <v>82</v>
      </c>
      <c r="G20" s="8">
        <v>1.45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12.75">
      <c r="E21" s="12" t="s">
        <v>688</v>
      </c>
    </row>
    <row r="22" spans="1:16" ht="12.75">
      <c r="A22" s="6">
        <v>6</v>
      </c>
      <c r="B22" s="6" t="s">
        <v>45</v>
      </c>
      <c r="C22" s="6" t="s">
        <v>201</v>
      </c>
      <c r="D22" s="6" t="s">
        <v>89</v>
      </c>
      <c r="E22" s="6" t="s">
        <v>202</v>
      </c>
      <c r="F22" s="6" t="s">
        <v>82</v>
      </c>
      <c r="G22" s="8">
        <v>1035.467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ht="12.75">
      <c r="E23" s="12" t="s">
        <v>689</v>
      </c>
    </row>
    <row r="24" spans="1:16" ht="12.75">
      <c r="A24" s="6">
        <v>7</v>
      </c>
      <c r="B24" s="6" t="s">
        <v>45</v>
      </c>
      <c r="C24" s="6" t="s">
        <v>531</v>
      </c>
      <c r="D24" s="6" t="s">
        <v>47</v>
      </c>
      <c r="E24" s="6" t="s">
        <v>532</v>
      </c>
      <c r="F24" s="6" t="s">
        <v>82</v>
      </c>
      <c r="G24" s="8">
        <v>406.026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39">
      <c r="E25" s="12" t="s">
        <v>690</v>
      </c>
    </row>
    <row r="26" spans="1:16" ht="12.75">
      <c r="A26" s="6">
        <v>8</v>
      </c>
      <c r="B26" s="6" t="s">
        <v>45</v>
      </c>
      <c r="C26" s="6" t="s">
        <v>691</v>
      </c>
      <c r="D26" s="6" t="s">
        <v>47</v>
      </c>
      <c r="E26" s="6" t="s">
        <v>692</v>
      </c>
      <c r="F26" s="6" t="s">
        <v>82</v>
      </c>
      <c r="G26" s="8">
        <v>51.27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39">
      <c r="E27" s="12" t="s">
        <v>693</v>
      </c>
    </row>
    <row r="28" spans="1:16" ht="12.75">
      <c r="A28" s="6">
        <v>9</v>
      </c>
      <c r="B28" s="6" t="s">
        <v>45</v>
      </c>
      <c r="C28" s="6" t="s">
        <v>215</v>
      </c>
      <c r="D28" s="6" t="s">
        <v>47</v>
      </c>
      <c r="E28" s="6" t="s">
        <v>216</v>
      </c>
      <c r="F28" s="6" t="s">
        <v>82</v>
      </c>
      <c r="G28" s="8">
        <v>219.563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ht="52.5">
      <c r="E29" s="12" t="s">
        <v>694</v>
      </c>
    </row>
    <row r="30" spans="1:16" ht="12.75">
      <c r="A30" s="6">
        <v>10</v>
      </c>
      <c r="B30" s="6" t="s">
        <v>45</v>
      </c>
      <c r="C30" s="6" t="s">
        <v>535</v>
      </c>
      <c r="D30" s="6" t="s">
        <v>47</v>
      </c>
      <c r="E30" s="6" t="s">
        <v>536</v>
      </c>
      <c r="F30" s="6" t="s">
        <v>82</v>
      </c>
      <c r="G30" s="8">
        <v>410.115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78.75">
      <c r="E31" s="12" t="s">
        <v>695</v>
      </c>
    </row>
    <row r="32" spans="1:16" ht="12.75">
      <c r="A32" s="6">
        <v>11</v>
      </c>
      <c r="B32" s="6" t="s">
        <v>45</v>
      </c>
      <c r="C32" s="6" t="s">
        <v>218</v>
      </c>
      <c r="D32" s="6" t="s">
        <v>47</v>
      </c>
      <c r="E32" s="6" t="s">
        <v>219</v>
      </c>
      <c r="F32" s="6" t="s">
        <v>82</v>
      </c>
      <c r="G32" s="8">
        <v>187.087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39">
      <c r="E33" s="12" t="s">
        <v>696</v>
      </c>
    </row>
    <row r="34" spans="1:16" ht="12.75">
      <c r="A34" s="6">
        <v>12</v>
      </c>
      <c r="B34" s="6" t="s">
        <v>45</v>
      </c>
      <c r="C34" s="6" t="s">
        <v>539</v>
      </c>
      <c r="D34" s="6" t="s">
        <v>47</v>
      </c>
      <c r="E34" s="6" t="s">
        <v>540</v>
      </c>
      <c r="F34" s="6" t="s">
        <v>82</v>
      </c>
      <c r="G34" s="8">
        <v>1.45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52.5">
      <c r="E35" s="12" t="s">
        <v>697</v>
      </c>
    </row>
    <row r="36" spans="1:16" ht="12.75" customHeight="1">
      <c r="A36" s="13"/>
      <c r="B36" s="13"/>
      <c r="C36" s="13" t="s">
        <v>25</v>
      </c>
      <c r="D36" s="13"/>
      <c r="E36" s="13" t="s">
        <v>98</v>
      </c>
      <c r="F36" s="13"/>
      <c r="G36" s="13"/>
      <c r="H36" s="13"/>
      <c r="I36" s="13">
        <f>SUM(I20:I35)</f>
        <v>0</v>
      </c>
      <c r="P36">
        <f>ROUND(SUM(P20:P35),2)</f>
        <v>0</v>
      </c>
    </row>
    <row r="38" spans="1:9" ht="12.75" customHeight="1">
      <c r="A38" s="7"/>
      <c r="B38" s="7"/>
      <c r="C38" s="7" t="s">
        <v>36</v>
      </c>
      <c r="D38" s="7"/>
      <c r="E38" s="7" t="s">
        <v>108</v>
      </c>
      <c r="F38" s="7"/>
      <c r="G38" s="9"/>
      <c r="H38" s="7"/>
      <c r="I38" s="9"/>
    </row>
    <row r="39" spans="1:16" ht="12.75">
      <c r="A39" s="6">
        <v>13</v>
      </c>
      <c r="B39" s="6" t="s">
        <v>45</v>
      </c>
      <c r="C39" s="6" t="s">
        <v>542</v>
      </c>
      <c r="D39" s="6" t="s">
        <v>47</v>
      </c>
      <c r="E39" s="6" t="s">
        <v>543</v>
      </c>
      <c r="F39" s="6" t="s">
        <v>82</v>
      </c>
      <c r="G39" s="8">
        <v>8.576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52.5">
      <c r="E40" s="12" t="s">
        <v>698</v>
      </c>
    </row>
    <row r="41" spans="1:16" ht="12.75">
      <c r="A41" s="6">
        <v>14</v>
      </c>
      <c r="B41" s="6" t="s">
        <v>45</v>
      </c>
      <c r="C41" s="6" t="s">
        <v>548</v>
      </c>
      <c r="D41" s="6" t="s">
        <v>47</v>
      </c>
      <c r="E41" s="6" t="s">
        <v>549</v>
      </c>
      <c r="F41" s="6" t="s">
        <v>82</v>
      </c>
      <c r="G41" s="8">
        <v>18.98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52.5">
      <c r="E42" s="12" t="s">
        <v>699</v>
      </c>
    </row>
    <row r="43" spans="1:16" ht="12.75">
      <c r="A43" s="6">
        <v>15</v>
      </c>
      <c r="B43" s="6" t="s">
        <v>45</v>
      </c>
      <c r="C43" s="6" t="s">
        <v>551</v>
      </c>
      <c r="D43" s="6" t="s">
        <v>47</v>
      </c>
      <c r="E43" s="6" t="s">
        <v>552</v>
      </c>
      <c r="F43" s="6" t="s">
        <v>87</v>
      </c>
      <c r="G43" s="8">
        <v>2.278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66">
      <c r="E44" s="12" t="s">
        <v>700</v>
      </c>
    </row>
    <row r="45" spans="1:16" ht="12.75">
      <c r="A45" s="6">
        <v>16</v>
      </c>
      <c r="B45" s="6" t="s">
        <v>45</v>
      </c>
      <c r="C45" s="6" t="s">
        <v>239</v>
      </c>
      <c r="D45" s="6" t="s">
        <v>47</v>
      </c>
      <c r="E45" s="6" t="s">
        <v>240</v>
      </c>
      <c r="F45" s="6" t="s">
        <v>111</v>
      </c>
      <c r="G45" s="8">
        <v>257.4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39">
      <c r="E46" s="12" t="s">
        <v>701</v>
      </c>
    </row>
    <row r="47" spans="1:16" ht="12.75" customHeight="1">
      <c r="A47" s="13"/>
      <c r="B47" s="13"/>
      <c r="C47" s="13" t="s">
        <v>36</v>
      </c>
      <c r="D47" s="13"/>
      <c r="E47" s="13" t="s">
        <v>108</v>
      </c>
      <c r="F47" s="13"/>
      <c r="G47" s="13"/>
      <c r="H47" s="13"/>
      <c r="I47" s="13">
        <f>SUM(I39:I46)</f>
        <v>0</v>
      </c>
      <c r="P47">
        <f>ROUND(SUM(P39:P46),2)</f>
        <v>0</v>
      </c>
    </row>
    <row r="49" spans="1:9" ht="12.75" customHeight="1">
      <c r="A49" s="7"/>
      <c r="B49" s="7"/>
      <c r="C49" s="7" t="s">
        <v>37</v>
      </c>
      <c r="D49" s="7"/>
      <c r="E49" s="7" t="s">
        <v>242</v>
      </c>
      <c r="F49" s="7"/>
      <c r="G49" s="9"/>
      <c r="H49" s="7"/>
      <c r="I49" s="9"/>
    </row>
    <row r="50" spans="1:16" ht="12.75">
      <c r="A50" s="6">
        <v>17</v>
      </c>
      <c r="B50" s="6" t="s">
        <v>45</v>
      </c>
      <c r="C50" s="6" t="s">
        <v>558</v>
      </c>
      <c r="D50" s="6" t="s">
        <v>47</v>
      </c>
      <c r="E50" s="6" t="s">
        <v>702</v>
      </c>
      <c r="F50" s="6" t="s">
        <v>82</v>
      </c>
      <c r="G50" s="8">
        <v>13.093</v>
      </c>
      <c r="H50" s="11"/>
      <c r="I50" s="10">
        <f>ROUND((H50*G50),2)</f>
        <v>0</v>
      </c>
      <c r="O50">
        <f>rekapitulace!H8</f>
        <v>21</v>
      </c>
      <c r="P50">
        <f>O50/100*I50</f>
        <v>0</v>
      </c>
    </row>
    <row r="51" ht="78.75">
      <c r="E51" s="12" t="s">
        <v>703</v>
      </c>
    </row>
    <row r="52" spans="1:16" ht="12.75">
      <c r="A52" s="6">
        <v>18</v>
      </c>
      <c r="B52" s="6" t="s">
        <v>45</v>
      </c>
      <c r="C52" s="6" t="s">
        <v>562</v>
      </c>
      <c r="D52" s="6" t="s">
        <v>47</v>
      </c>
      <c r="E52" s="6" t="s">
        <v>563</v>
      </c>
      <c r="F52" s="6" t="s">
        <v>87</v>
      </c>
      <c r="G52" s="8">
        <v>2.874</v>
      </c>
      <c r="H52" s="11"/>
      <c r="I52" s="10">
        <f>ROUND((H52*G52),2)</f>
        <v>0</v>
      </c>
      <c r="O52">
        <f>rekapitulace!H8</f>
        <v>21</v>
      </c>
      <c r="P52">
        <f>O52/100*I52</f>
        <v>0</v>
      </c>
    </row>
    <row r="53" ht="105">
      <c r="E53" s="12" t="s">
        <v>704</v>
      </c>
    </row>
    <row r="54" spans="1:16" ht="12.75">
      <c r="A54" s="6">
        <v>19</v>
      </c>
      <c r="B54" s="6" t="s">
        <v>45</v>
      </c>
      <c r="C54" s="6" t="s">
        <v>565</v>
      </c>
      <c r="D54" s="6" t="s">
        <v>47</v>
      </c>
      <c r="E54" s="6" t="s">
        <v>566</v>
      </c>
      <c r="F54" s="6" t="s">
        <v>82</v>
      </c>
      <c r="G54" s="8">
        <v>9.377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39">
      <c r="E55" s="12" t="s">
        <v>705</v>
      </c>
    </row>
    <row r="56" spans="1:16" ht="12.75">
      <c r="A56" s="6">
        <v>20</v>
      </c>
      <c r="B56" s="6" t="s">
        <v>45</v>
      </c>
      <c r="C56" s="6" t="s">
        <v>570</v>
      </c>
      <c r="D56" s="6" t="s">
        <v>47</v>
      </c>
      <c r="E56" s="6" t="s">
        <v>571</v>
      </c>
      <c r="F56" s="6" t="s">
        <v>87</v>
      </c>
      <c r="G56" s="8">
        <v>1.313</v>
      </c>
      <c r="H56" s="11"/>
      <c r="I56" s="10">
        <f>ROUND((H56*G56),2)</f>
        <v>0</v>
      </c>
      <c r="O56">
        <f>rekapitulace!H8</f>
        <v>21</v>
      </c>
      <c r="P56">
        <f>O56/100*I56</f>
        <v>0</v>
      </c>
    </row>
    <row r="57" ht="66">
      <c r="E57" s="12" t="s">
        <v>706</v>
      </c>
    </row>
    <row r="58" spans="1:16" ht="12.75" customHeight="1">
      <c r="A58" s="13"/>
      <c r="B58" s="13"/>
      <c r="C58" s="13" t="s">
        <v>37</v>
      </c>
      <c r="D58" s="13"/>
      <c r="E58" s="13" t="s">
        <v>242</v>
      </c>
      <c r="F58" s="13"/>
      <c r="G58" s="13"/>
      <c r="H58" s="13"/>
      <c r="I58" s="13">
        <f>SUM(I50:I57)</f>
        <v>0</v>
      </c>
      <c r="P58">
        <f>ROUND(SUM(P50:P57),2)</f>
        <v>0</v>
      </c>
    </row>
    <row r="60" spans="1:9" ht="12.75" customHeight="1">
      <c r="A60" s="7"/>
      <c r="B60" s="7"/>
      <c r="C60" s="7" t="s">
        <v>38</v>
      </c>
      <c r="D60" s="7"/>
      <c r="E60" s="7" t="s">
        <v>247</v>
      </c>
      <c r="F60" s="7"/>
      <c r="G60" s="9"/>
      <c r="H60" s="7"/>
      <c r="I60" s="9"/>
    </row>
    <row r="61" spans="1:16" ht="78.75">
      <c r="A61" s="6">
        <v>21</v>
      </c>
      <c r="B61" s="6" t="s">
        <v>45</v>
      </c>
      <c r="C61" s="6" t="s">
        <v>707</v>
      </c>
      <c r="D61" s="6" t="s">
        <v>47</v>
      </c>
      <c r="E61" s="6" t="s">
        <v>708</v>
      </c>
      <c r="F61" s="6" t="s">
        <v>49</v>
      </c>
      <c r="G61" s="8">
        <v>1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26.25">
      <c r="E62" s="12" t="s">
        <v>709</v>
      </c>
    </row>
    <row r="63" spans="1:16" ht="12.75">
      <c r="A63" s="6">
        <v>22</v>
      </c>
      <c r="B63" s="6" t="s">
        <v>45</v>
      </c>
      <c r="C63" s="6" t="s">
        <v>710</v>
      </c>
      <c r="D63" s="6" t="s">
        <v>47</v>
      </c>
      <c r="E63" s="6" t="s">
        <v>711</v>
      </c>
      <c r="F63" s="6" t="s">
        <v>82</v>
      </c>
      <c r="G63" s="8">
        <v>20.592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26.25">
      <c r="E64" s="12" t="s">
        <v>712</v>
      </c>
    </row>
    <row r="65" spans="1:16" ht="12.75">
      <c r="A65" s="6">
        <v>23</v>
      </c>
      <c r="B65" s="6" t="s">
        <v>45</v>
      </c>
      <c r="C65" s="6" t="s">
        <v>713</v>
      </c>
      <c r="D65" s="6" t="s">
        <v>47</v>
      </c>
      <c r="E65" s="6" t="s">
        <v>714</v>
      </c>
      <c r="F65" s="6" t="s">
        <v>82</v>
      </c>
      <c r="G65" s="8">
        <v>40.18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52.5">
      <c r="E66" s="12" t="s">
        <v>715</v>
      </c>
    </row>
    <row r="67" spans="1:16" ht="12.75">
      <c r="A67" s="6">
        <v>24</v>
      </c>
      <c r="B67" s="6" t="s">
        <v>45</v>
      </c>
      <c r="C67" s="6" t="s">
        <v>605</v>
      </c>
      <c r="D67" s="6" t="s">
        <v>47</v>
      </c>
      <c r="E67" s="6" t="s">
        <v>606</v>
      </c>
      <c r="F67" s="6" t="s">
        <v>82</v>
      </c>
      <c r="G67" s="8">
        <v>15.23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39">
      <c r="E68" s="12" t="s">
        <v>716</v>
      </c>
    </row>
    <row r="69" spans="1:16" ht="12.75">
      <c r="A69" s="6">
        <v>25</v>
      </c>
      <c r="B69" s="6" t="s">
        <v>45</v>
      </c>
      <c r="C69" s="6" t="s">
        <v>717</v>
      </c>
      <c r="D69" s="6" t="s">
        <v>47</v>
      </c>
      <c r="E69" s="6" t="s">
        <v>718</v>
      </c>
      <c r="F69" s="6" t="s">
        <v>82</v>
      </c>
      <c r="G69" s="8">
        <v>0.921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52.5">
      <c r="E70" s="12" t="s">
        <v>719</v>
      </c>
    </row>
    <row r="71" spans="1:16" ht="12.75">
      <c r="A71" s="6">
        <v>26</v>
      </c>
      <c r="B71" s="6" t="s">
        <v>45</v>
      </c>
      <c r="C71" s="6" t="s">
        <v>720</v>
      </c>
      <c r="D71" s="6" t="s">
        <v>47</v>
      </c>
      <c r="E71" s="6" t="s">
        <v>721</v>
      </c>
      <c r="F71" s="6" t="s">
        <v>82</v>
      </c>
      <c r="G71" s="8">
        <v>381.137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66">
      <c r="E72" s="12" t="s">
        <v>722</v>
      </c>
    </row>
    <row r="73" spans="1:16" ht="12.75">
      <c r="A73" s="6">
        <v>27</v>
      </c>
      <c r="B73" s="6" t="s">
        <v>45</v>
      </c>
      <c r="C73" s="6" t="s">
        <v>609</v>
      </c>
      <c r="D73" s="6" t="s">
        <v>47</v>
      </c>
      <c r="E73" s="6" t="s">
        <v>610</v>
      </c>
      <c r="F73" s="6" t="s">
        <v>82</v>
      </c>
      <c r="G73" s="8">
        <v>110.146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39">
      <c r="E74" s="12" t="s">
        <v>723</v>
      </c>
    </row>
    <row r="75" spans="1:16" ht="12.75">
      <c r="A75" s="6">
        <v>28</v>
      </c>
      <c r="B75" s="6" t="s">
        <v>45</v>
      </c>
      <c r="C75" s="6" t="s">
        <v>724</v>
      </c>
      <c r="D75" s="6" t="s">
        <v>47</v>
      </c>
      <c r="E75" s="6" t="s">
        <v>725</v>
      </c>
      <c r="F75" s="6" t="s">
        <v>82</v>
      </c>
      <c r="G75" s="8">
        <v>31.917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92.25">
      <c r="E76" s="12" t="s">
        <v>726</v>
      </c>
    </row>
    <row r="77" spans="1:16" ht="12.75">
      <c r="A77" s="6">
        <v>29</v>
      </c>
      <c r="B77" s="6" t="s">
        <v>45</v>
      </c>
      <c r="C77" s="6" t="s">
        <v>727</v>
      </c>
      <c r="D77" s="6" t="s">
        <v>47</v>
      </c>
      <c r="E77" s="6" t="s">
        <v>728</v>
      </c>
      <c r="F77" s="6" t="s">
        <v>82</v>
      </c>
      <c r="G77" s="8">
        <v>6.566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ht="26.25">
      <c r="E78" s="12" t="s">
        <v>729</v>
      </c>
    </row>
    <row r="79" spans="1:16" ht="12.75" customHeight="1">
      <c r="A79" s="13"/>
      <c r="B79" s="13"/>
      <c r="C79" s="13" t="s">
        <v>38</v>
      </c>
      <c r="D79" s="13"/>
      <c r="E79" s="13" t="s">
        <v>247</v>
      </c>
      <c r="F79" s="13"/>
      <c r="G79" s="13"/>
      <c r="H79" s="13"/>
      <c r="I79" s="13">
        <f>SUM(I61:I78)</f>
        <v>0</v>
      </c>
      <c r="P79">
        <f>ROUND(SUM(P61:P78),2)</f>
        <v>0</v>
      </c>
    </row>
    <row r="81" spans="1:9" ht="12.75" customHeight="1">
      <c r="A81" s="7"/>
      <c r="B81" s="7"/>
      <c r="C81" s="7" t="s">
        <v>41</v>
      </c>
      <c r="D81" s="7"/>
      <c r="E81" s="7" t="s">
        <v>625</v>
      </c>
      <c r="F81" s="7"/>
      <c r="G81" s="9"/>
      <c r="H81" s="7"/>
      <c r="I81" s="9"/>
    </row>
    <row r="82" spans="1:16" ht="12.75">
      <c r="A82" s="6">
        <v>30</v>
      </c>
      <c r="B82" s="6" t="s">
        <v>45</v>
      </c>
      <c r="C82" s="6" t="s">
        <v>730</v>
      </c>
      <c r="D82" s="6" t="s">
        <v>47</v>
      </c>
      <c r="E82" s="6" t="s">
        <v>731</v>
      </c>
      <c r="F82" s="6" t="s">
        <v>111</v>
      </c>
      <c r="G82" s="8">
        <v>36.8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52.5">
      <c r="E83" s="12" t="s">
        <v>732</v>
      </c>
    </row>
    <row r="84" spans="1:16" ht="12.75">
      <c r="A84" s="6">
        <v>31</v>
      </c>
      <c r="B84" s="6" t="s">
        <v>45</v>
      </c>
      <c r="C84" s="6" t="s">
        <v>626</v>
      </c>
      <c r="D84" s="6" t="s">
        <v>47</v>
      </c>
      <c r="E84" s="6" t="s">
        <v>627</v>
      </c>
      <c r="F84" s="6" t="s">
        <v>111</v>
      </c>
      <c r="G84" s="8">
        <v>517.348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78.75">
      <c r="E85" s="12" t="s">
        <v>733</v>
      </c>
    </row>
    <row r="86" spans="1:16" ht="12.75">
      <c r="A86" s="6">
        <v>32</v>
      </c>
      <c r="B86" s="6" t="s">
        <v>45</v>
      </c>
      <c r="C86" s="6" t="s">
        <v>629</v>
      </c>
      <c r="D86" s="6" t="s">
        <v>47</v>
      </c>
      <c r="E86" s="6" t="s">
        <v>630</v>
      </c>
      <c r="F86" s="6" t="s">
        <v>111</v>
      </c>
      <c r="G86" s="8">
        <v>5.915</v>
      </c>
      <c r="H86" s="11"/>
      <c r="I86" s="10">
        <f>ROUND((H86*G86),2)</f>
        <v>0</v>
      </c>
      <c r="O86">
        <f>rekapitulace!H8</f>
        <v>21</v>
      </c>
      <c r="P86">
        <f>O86/100*I86</f>
        <v>0</v>
      </c>
    </row>
    <row r="87" ht="52.5">
      <c r="E87" s="12" t="s">
        <v>734</v>
      </c>
    </row>
    <row r="88" spans="1:16" ht="12.75">
      <c r="A88" s="6">
        <v>33</v>
      </c>
      <c r="B88" s="6" t="s">
        <v>45</v>
      </c>
      <c r="C88" s="6" t="s">
        <v>632</v>
      </c>
      <c r="D88" s="6" t="s">
        <v>47</v>
      </c>
      <c r="E88" s="6" t="s">
        <v>633</v>
      </c>
      <c r="F88" s="6" t="s">
        <v>111</v>
      </c>
      <c r="G88" s="8">
        <v>178.8</v>
      </c>
      <c r="H88" s="11"/>
      <c r="I88" s="10">
        <f>ROUND((H88*G88),2)</f>
        <v>0</v>
      </c>
      <c r="O88">
        <f>rekapitulace!H8</f>
        <v>21</v>
      </c>
      <c r="P88">
        <f>O88/100*I88</f>
        <v>0</v>
      </c>
    </row>
    <row r="89" ht="66">
      <c r="E89" s="12" t="s">
        <v>735</v>
      </c>
    </row>
    <row r="90" spans="1:16" ht="12.75">
      <c r="A90" s="6">
        <v>34</v>
      </c>
      <c r="B90" s="6" t="s">
        <v>45</v>
      </c>
      <c r="C90" s="6" t="s">
        <v>635</v>
      </c>
      <c r="D90" s="6" t="s">
        <v>47</v>
      </c>
      <c r="E90" s="6" t="s">
        <v>736</v>
      </c>
      <c r="F90" s="6" t="s">
        <v>111</v>
      </c>
      <c r="G90" s="8">
        <v>4.425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92.25">
      <c r="E91" s="12" t="s">
        <v>737</v>
      </c>
    </row>
    <row r="92" spans="1:16" ht="12.75" customHeight="1">
      <c r="A92" s="13"/>
      <c r="B92" s="13"/>
      <c r="C92" s="13" t="s">
        <v>41</v>
      </c>
      <c r="D92" s="13"/>
      <c r="E92" s="13" t="s">
        <v>625</v>
      </c>
      <c r="F92" s="13"/>
      <c r="G92" s="13"/>
      <c r="H92" s="13"/>
      <c r="I92" s="13">
        <f>SUM(I82:I91)</f>
        <v>0</v>
      </c>
      <c r="P92">
        <f>ROUND(SUM(P82:P91),2)</f>
        <v>0</v>
      </c>
    </row>
    <row r="94" spans="1:9" ht="12.75" customHeight="1">
      <c r="A94" s="7"/>
      <c r="B94" s="7"/>
      <c r="C94" s="7" t="s">
        <v>42</v>
      </c>
      <c r="D94" s="7"/>
      <c r="E94" s="7" t="s">
        <v>275</v>
      </c>
      <c r="F94" s="7"/>
      <c r="G94" s="9"/>
      <c r="H94" s="7"/>
      <c r="I94" s="9"/>
    </row>
    <row r="95" spans="1:16" ht="12.75">
      <c r="A95" s="6">
        <v>35</v>
      </c>
      <c r="B95" s="6" t="s">
        <v>45</v>
      </c>
      <c r="C95" s="6" t="s">
        <v>646</v>
      </c>
      <c r="D95" s="6" t="s">
        <v>47</v>
      </c>
      <c r="E95" s="6" t="s">
        <v>647</v>
      </c>
      <c r="F95" s="6" t="s">
        <v>116</v>
      </c>
      <c r="G95" s="8">
        <v>108.6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12.75">
      <c r="E96" s="12" t="s">
        <v>738</v>
      </c>
    </row>
    <row r="97" spans="1:16" ht="12.75" customHeight="1">
      <c r="A97" s="13"/>
      <c r="B97" s="13"/>
      <c r="C97" s="13" t="s">
        <v>42</v>
      </c>
      <c r="D97" s="13"/>
      <c r="E97" s="13" t="s">
        <v>275</v>
      </c>
      <c r="F97" s="13"/>
      <c r="G97" s="13"/>
      <c r="H97" s="13"/>
      <c r="I97" s="13">
        <f>SUM(I95:I96)</f>
        <v>0</v>
      </c>
      <c r="P97">
        <f>ROUND(SUM(P95:P96),2)</f>
        <v>0</v>
      </c>
    </row>
    <row r="99" spans="1:9" ht="12.75" customHeight="1">
      <c r="A99" s="7"/>
      <c r="B99" s="7"/>
      <c r="C99" s="7" t="s">
        <v>43</v>
      </c>
      <c r="D99" s="7"/>
      <c r="E99" s="7" t="s">
        <v>113</v>
      </c>
      <c r="F99" s="7"/>
      <c r="G99" s="9"/>
      <c r="H99" s="7"/>
      <c r="I99" s="9"/>
    </row>
    <row r="100" spans="1:16" ht="12.75">
      <c r="A100" s="6">
        <v>36</v>
      </c>
      <c r="B100" s="6" t="s">
        <v>45</v>
      </c>
      <c r="C100" s="6" t="s">
        <v>652</v>
      </c>
      <c r="D100" s="6" t="s">
        <v>47</v>
      </c>
      <c r="E100" s="6" t="s">
        <v>653</v>
      </c>
      <c r="F100" s="6" t="s">
        <v>116</v>
      </c>
      <c r="G100" s="8">
        <v>14</v>
      </c>
      <c r="H100" s="11"/>
      <c r="I100" s="10">
        <f>ROUND((H100*G100),2)</f>
        <v>0</v>
      </c>
      <c r="O100">
        <f>rekapitulace!H8</f>
        <v>21</v>
      </c>
      <c r="P100">
        <f>O100/100*I100</f>
        <v>0</v>
      </c>
    </row>
    <row r="101" ht="52.5">
      <c r="E101" s="12" t="s">
        <v>739</v>
      </c>
    </row>
    <row r="102" spans="1:16" ht="26.25">
      <c r="A102" s="6">
        <v>37</v>
      </c>
      <c r="B102" s="6" t="s">
        <v>45</v>
      </c>
      <c r="C102" s="6" t="s">
        <v>740</v>
      </c>
      <c r="D102" s="6" t="s">
        <v>47</v>
      </c>
      <c r="E102" s="6" t="s">
        <v>741</v>
      </c>
      <c r="F102" s="6" t="s">
        <v>111</v>
      </c>
      <c r="G102" s="8">
        <v>8.37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39">
      <c r="E103" s="12" t="s">
        <v>742</v>
      </c>
    </row>
    <row r="104" spans="1:16" ht="12.75">
      <c r="A104" s="6">
        <v>38</v>
      </c>
      <c r="B104" s="6" t="s">
        <v>45</v>
      </c>
      <c r="C104" s="6" t="s">
        <v>681</v>
      </c>
      <c r="D104" s="6" t="s">
        <v>47</v>
      </c>
      <c r="E104" s="6" t="s">
        <v>682</v>
      </c>
      <c r="F104" s="6" t="s">
        <v>73</v>
      </c>
      <c r="G104" s="8">
        <v>4</v>
      </c>
      <c r="H104" s="11"/>
      <c r="I104" s="10">
        <f>ROUND((H104*G104),2)</f>
        <v>0</v>
      </c>
      <c r="O104">
        <f>rekapitulace!H8</f>
        <v>21</v>
      </c>
      <c r="P104">
        <f>O104/100*I104</f>
        <v>0</v>
      </c>
    </row>
    <row r="105" ht="12.75">
      <c r="E105" s="12" t="s">
        <v>743</v>
      </c>
    </row>
    <row r="106" spans="1:16" ht="12.75" customHeight="1">
      <c r="A106" s="13"/>
      <c r="B106" s="13"/>
      <c r="C106" s="13" t="s">
        <v>43</v>
      </c>
      <c r="D106" s="13"/>
      <c r="E106" s="13" t="s">
        <v>113</v>
      </c>
      <c r="F106" s="13"/>
      <c r="G106" s="13"/>
      <c r="H106" s="13"/>
      <c r="I106" s="13">
        <f>SUM(I100:I105)</f>
        <v>0</v>
      </c>
      <c r="P106">
        <f>ROUND(SUM(P100:P105),2)</f>
        <v>0</v>
      </c>
    </row>
    <row r="108" spans="1:16" ht="12.75" customHeight="1">
      <c r="A108" s="13"/>
      <c r="B108" s="13"/>
      <c r="C108" s="13"/>
      <c r="D108" s="13"/>
      <c r="E108" s="13" t="s">
        <v>76</v>
      </c>
      <c r="F108" s="13"/>
      <c r="G108" s="13"/>
      <c r="H108" s="13"/>
      <c r="I108" s="13">
        <f>+I17+I36+I47+I58+I79+I92+I97+I106</f>
        <v>0</v>
      </c>
      <c r="P108">
        <f>+P17+P36+P47+P58+P79+P92+P97+P106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Blovska Jitka</dc:creator>
  <cp:keywords/>
  <dc:description/>
  <cp:lastModifiedBy>Blovska Jitka</cp:lastModifiedBy>
  <dcterms:created xsi:type="dcterms:W3CDTF">2020-06-18T06:33:17Z</dcterms:created>
  <dcterms:modified xsi:type="dcterms:W3CDTF">2020-06-18T06:33:18Z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