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05" windowWidth="25440" windowHeight="1230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list'!$G$2</definedName>
    <definedName name="MJ">'Krycí list'!$G$5</definedName>
    <definedName name="Mont">'Rekapitulace'!$H$13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'Položky'!$A$1:$G$38</definedName>
    <definedName name="_xlnm.Print_Area" localSheetId="1">'Rekapitulace'!$A$1:$I$27</definedName>
    <definedName name="PocetMJ">'Krycí list'!$G$6</definedName>
    <definedName name="Poznamka">'Krycí list'!$B$37</definedName>
    <definedName name="Projektant">'Krycí list'!$C$8</definedName>
    <definedName name="PSV">'Rekapitulace'!$F$13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45621"/>
</workbook>
</file>

<file path=xl/sharedStrings.xml><?xml version="1.0" encoding="utf-8"?>
<sst xmlns="http://schemas.openxmlformats.org/spreadsheetml/2006/main" count="194" uniqueCount="145">
  <si>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</si>
  <si>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</si>
  <si>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</si>
  <si>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</si>
  <si>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</si>
  <si>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</si>
  <si>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</si>
  <si>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</si>
  <si>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</si>
  <si>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</si>
  <si>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</si>
  <si>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</si>
  <si>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</si>
  <si>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</si>
  <si>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</si>
  <si>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</si>
  <si>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</si>
  <si>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</si>
  <si>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</si>
  <si>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</si>
  <si>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</si>
  <si>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</si>
  <si>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</si>
  <si>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</si>
  <si>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</si>
  <si>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</si>
  <si>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</si>
  <si>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</si>
  <si>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</si>
  <si>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</si>
  <si>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</si>
  <si>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</si>
  <si>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</si>
  <si>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</si>
  <si>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</si>
  <si>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</si>
  <si>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</si>
  <si>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</si>
  <si>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</si>
  <si>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</si>
  <si>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</si>
  <si>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</si>
  <si>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</si>
  <si>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</si>
  <si>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</si>
  <si>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</si>
  <si>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</si>
  <si>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</si>
  <si>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</si>
  <si>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</si>
  <si>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</si>
  <si>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</si>
  <si>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</si>
  <si>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</si>
  <si>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</si>
  <si>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</si>
  <si>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</si>
  <si>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</si>
  <si>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</si>
  <si>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</si>
  <si>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</si>
  <si>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</si>
  <si>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</si>
  <si>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</si>
  <si>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</si>
  <si>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</si>
  <si>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</si>
  <si>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</si>
  <si>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</si>
  <si>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</si>
  <si>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</si>
  <si>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</si>
  <si>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</si>
  <si>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</si>
  <si>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</si>
  <si>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PNNP</t>
  </si>
  <si>
    <t>SO 00</t>
  </si>
  <si>
    <t>002</t>
  </si>
  <si>
    <t>Fasáda jídelna</t>
  </si>
  <si>
    <t>61</t>
  </si>
  <si>
    <t>Upravy povrchů vnitřní</t>
  </si>
  <si>
    <t>619995001U00</t>
  </si>
  <si>
    <t xml:space="preserve">Začištění omítek kolem oken apod </t>
  </si>
  <si>
    <t>m</t>
  </si>
  <si>
    <t>62</t>
  </si>
  <si>
    <t>Úpravy povrchů vnější</t>
  </si>
  <si>
    <t>622131121U00</t>
  </si>
  <si>
    <t xml:space="preserve">Penetrace ASN vně stěna ru </t>
  </si>
  <si>
    <t>m2</t>
  </si>
  <si>
    <t>622142001U00</t>
  </si>
  <si>
    <t xml:space="preserve">Potažení vně stěna sklovl síť +tmel </t>
  </si>
  <si>
    <t>622143003U00</t>
  </si>
  <si>
    <t xml:space="preserve">Mtž omítkový rohový profil </t>
  </si>
  <si>
    <t>622511111U00</t>
  </si>
  <si>
    <t xml:space="preserve">Akryl mozaik omítka střed vně stěna </t>
  </si>
  <si>
    <t>622531021U01</t>
  </si>
  <si>
    <t xml:space="preserve">Silikon zrn omítka 2,0mm vně stěna - světlá </t>
  </si>
  <si>
    <t>622531021U02</t>
  </si>
  <si>
    <t xml:space="preserve">Silikon zrn omítka 2,0mm vně stěna - tmavá b. </t>
  </si>
  <si>
    <t>629991011U00</t>
  </si>
  <si>
    <t xml:space="preserve">Zakrytí otvor fólie+páska </t>
  </si>
  <si>
    <t>629995101U00</t>
  </si>
  <si>
    <t xml:space="preserve">Očištění vně povrch omytí tlak voda </t>
  </si>
  <si>
    <t>28350250</t>
  </si>
  <si>
    <t>Lišta rohová plastová s tkaninou dl. 2,0m</t>
  </si>
  <si>
    <t>94</t>
  </si>
  <si>
    <t>Lešení a stavební výtahy</t>
  </si>
  <si>
    <t>941311112U00</t>
  </si>
  <si>
    <t xml:space="preserve">Mtž leš řad modul leh š 0,9m v 25m </t>
  </si>
  <si>
    <t>941311211U00</t>
  </si>
  <si>
    <t xml:space="preserve">Přípl ZKD den lešení k 94131-1111/2 </t>
  </si>
  <si>
    <t>941311811U00</t>
  </si>
  <si>
    <t xml:space="preserve">Dmtž leš řad modul leh š 0,9m v 10m </t>
  </si>
  <si>
    <t>944511111U00</t>
  </si>
  <si>
    <t xml:space="preserve">Mtž ochranná síť </t>
  </si>
  <si>
    <t>944511211U00</t>
  </si>
  <si>
    <t xml:space="preserve">Přípl ZKD den lešení k 94451-1111 </t>
  </si>
  <si>
    <t>944511811U00</t>
  </si>
  <si>
    <t xml:space="preserve">Dmtž ochranná síť </t>
  </si>
  <si>
    <t>99</t>
  </si>
  <si>
    <t>Staveništní přesun hmot</t>
  </si>
  <si>
    <t>998018003U00</t>
  </si>
  <si>
    <t xml:space="preserve">Přesun ruční budova v -24m </t>
  </si>
  <si>
    <t>t</t>
  </si>
  <si>
    <t>VRN</t>
  </si>
  <si>
    <t>Vedlejší rozpočtové náklady</t>
  </si>
  <si>
    <t>0326033000</t>
  </si>
  <si>
    <t xml:space="preserve">Zařízení staveniště </t>
  </si>
  <si>
    <t>soub</t>
  </si>
  <si>
    <t>783</t>
  </si>
  <si>
    <t>Nátěry</t>
  </si>
  <si>
    <t>783414100T00</t>
  </si>
  <si>
    <t>Nátěr okapních svodů dl 12 m, d 100 mm Nátěr žlabů dl. 23 m, r 150 mm</t>
  </si>
  <si>
    <t>783823135T00</t>
  </si>
  <si>
    <t xml:space="preserve">Nátěr římsy š 650 mm vč. materiálu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</si>
  <si>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</si>
  <si>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</si>
  <si>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</si>
  <si>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</si>
  <si>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</si>
  <si>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</si>
  <si>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</si>
  <si>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</si>
  <si>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Krušnohorská poliklinika s.r.o.</t>
  </si>
  <si>
    <t>POLOŽKOVÝ ROZPOČET                               Příloha č. 1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</si>
</sst>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.00\ &quot;Kč&quot;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2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6" fillId="2" borderId="10" xfId="20" applyNumberFormat="1" applyFont="1" applyFill="1" applyBorder="1" applyAlignment="1">
      <alignment horizontal="left"/>
      <protection/>
    </xf>
    <xf numFmtId="0" fontId="16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7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2" xfId="0" applyNumberFormat="1" applyFont="1" applyBorder="1"/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59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1" fillId="0" borderId="0" xfId="20" applyFont="1" applyAlignment="1">
      <alignment horizontal="center"/>
      <protection/>
    </xf>
    <xf numFmtId="49" fontId="1" fillId="0" borderId="56" xfId="20" applyNumberFormat="1" applyFont="1" applyBorder="1" applyAlignment="1">
      <alignment horizontal="center"/>
      <protection/>
    </xf>
    <xf numFmtId="0" fontId="1" fillId="0" borderId="58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59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showGridLines="0" tabSelected="1" workbookViewId="0" topLeftCell="A1">
      <selection activeCell="C9" sqref="C9:E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144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002</v>
      </c>
      <c r="D2" s="5" t="str">
        <f>Rekapitulace!G2</f>
        <v>Fasáda jídelna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76</v>
      </c>
      <c r="B5" s="18"/>
      <c r="C5" s="19" t="s">
        <v>75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/>
      <c r="B7" s="25"/>
      <c r="C7" s="26" t="s">
        <v>75</v>
      </c>
      <c r="D7" s="27"/>
      <c r="E7" s="27"/>
      <c r="F7" s="28" t="s">
        <v>10</v>
      </c>
      <c r="G7" s="22"/>
    </row>
    <row r="8" spans="1:9" ht="12.75">
      <c r="A8" s="29" t="s">
        <v>11</v>
      </c>
      <c r="B8" s="13"/>
      <c r="C8" s="198"/>
      <c r="D8" s="198"/>
      <c r="E8" s="199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198"/>
      <c r="D9" s="198"/>
      <c r="E9" s="199"/>
      <c r="F9" s="13"/>
      <c r="G9" s="34"/>
      <c r="H9" s="35"/>
    </row>
    <row r="10" spans="1:8" ht="12.75">
      <c r="A10" s="29" t="s">
        <v>14</v>
      </c>
      <c r="B10" s="13"/>
      <c r="C10" s="198" t="s">
        <v>143</v>
      </c>
      <c r="D10" s="198"/>
      <c r="E10" s="198"/>
      <c r="F10" s="36"/>
      <c r="G10" s="37"/>
      <c r="H10" s="38"/>
    </row>
    <row r="11" spans="1:57" ht="13.5" customHeight="1">
      <c r="A11" s="29" t="s">
        <v>15</v>
      </c>
      <c r="B11" s="13"/>
      <c r="C11" s="198"/>
      <c r="D11" s="198"/>
      <c r="E11" s="198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00"/>
      <c r="D12" s="200"/>
      <c r="E12" s="200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95" customHeight="1">
      <c r="A15" s="54"/>
      <c r="B15" s="55" t="s">
        <v>22</v>
      </c>
      <c r="C15" s="56">
        <f>HSV</f>
        <v>0</v>
      </c>
      <c r="D15" s="57" t="str">
        <f>Rekapitulace!A18</f>
        <v>Ztížené výrobní podmínky</v>
      </c>
      <c r="E15" s="58"/>
      <c r="F15" s="59"/>
      <c r="G15" s="56">
        <f>Rekapitulace!I18</f>
        <v>0</v>
      </c>
    </row>
    <row r="16" spans="1:7" ht="15.95" customHeight="1">
      <c r="A16" s="54" t="s">
        <v>23</v>
      </c>
      <c r="B16" s="55" t="s">
        <v>24</v>
      </c>
      <c r="C16" s="56">
        <f>PSV</f>
        <v>0</v>
      </c>
      <c r="D16" s="9" t="str">
        <f>Rekapitulace!A19</f>
        <v>Oborová přirážka</v>
      </c>
      <c r="E16" s="60"/>
      <c r="F16" s="61"/>
      <c r="G16" s="56">
        <f>Rekapitulace!I19</f>
        <v>0</v>
      </c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 t="str">
        <f>Rekapitulace!A20</f>
        <v>Přesun stavebních kapacit</v>
      </c>
      <c r="E17" s="60"/>
      <c r="F17" s="61"/>
      <c r="G17" s="56">
        <f>Rekapitulace!I20</f>
        <v>0</v>
      </c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 t="str">
        <f>Rekapitulace!A21</f>
        <v>Mimostaveništní doprava</v>
      </c>
      <c r="E18" s="60"/>
      <c r="F18" s="61"/>
      <c r="G18" s="56">
        <f>Rekapitulace!I21</f>
        <v>0</v>
      </c>
    </row>
    <row r="19" spans="1:7" ht="15.95" customHeight="1">
      <c r="A19" s="64" t="s">
        <v>29</v>
      </c>
      <c r="B19" s="55"/>
      <c r="C19" s="56">
        <f>SUM(C15:C18)</f>
        <v>0</v>
      </c>
      <c r="D19" s="9" t="str">
        <f>Rekapitulace!A22</f>
        <v>Zařízení staveniště</v>
      </c>
      <c r="E19" s="60"/>
      <c r="F19" s="61"/>
      <c r="G19" s="56">
        <f>Rekapitulace!I22</f>
        <v>0</v>
      </c>
    </row>
    <row r="20" spans="1:7" ht="15.95" customHeight="1">
      <c r="A20" s="64"/>
      <c r="B20" s="55"/>
      <c r="C20" s="56"/>
      <c r="D20" s="9" t="str">
        <f>Rekapitulace!A23</f>
        <v>Provoz investora</v>
      </c>
      <c r="E20" s="60"/>
      <c r="F20" s="61"/>
      <c r="G20" s="56">
        <f>Rekapitulace!I23</f>
        <v>0</v>
      </c>
    </row>
    <row r="21" spans="1:7" ht="15.95" customHeight="1">
      <c r="A21" s="64" t="s">
        <v>30</v>
      </c>
      <c r="B21" s="55"/>
      <c r="C21" s="56">
        <f>HZS</f>
        <v>0</v>
      </c>
      <c r="D21" s="9" t="str">
        <f>Rekapitulace!A24</f>
        <v>Kompletační činnost (IČD)</v>
      </c>
      <c r="E21" s="60"/>
      <c r="F21" s="61"/>
      <c r="G21" s="56">
        <f>Rekapitulace!I24</f>
        <v>0</v>
      </c>
    </row>
    <row r="22" spans="1:7" ht="15.9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>
      <c r="A23" s="201" t="s">
        <v>33</v>
      </c>
      <c r="B23" s="202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15</v>
      </c>
      <c r="D30" s="86" t="s">
        <v>43</v>
      </c>
      <c r="E30" s="88"/>
      <c r="F30" s="203">
        <f>C23-F32</f>
        <v>0</v>
      </c>
      <c r="G30" s="204"/>
    </row>
    <row r="31" spans="1:7" ht="12.75">
      <c r="A31" s="85" t="s">
        <v>44</v>
      </c>
      <c r="B31" s="86"/>
      <c r="C31" s="87">
        <f>SazbaDPH1</f>
        <v>15</v>
      </c>
      <c r="D31" s="86" t="s">
        <v>45</v>
      </c>
      <c r="E31" s="88"/>
      <c r="F31" s="203">
        <f>Zaklad5*0.15</f>
        <v>0</v>
      </c>
      <c r="G31" s="204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3">
        <v>0</v>
      </c>
      <c r="G32" s="204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3">
        <f>ROUND(PRODUCT(F32,C33/100),0)</f>
        <v>0</v>
      </c>
      <c r="G33" s="204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5">
        <f>SUM(F30:G33)</f>
        <v>0</v>
      </c>
      <c r="G34" s="206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197"/>
      <c r="C37" s="197"/>
      <c r="D37" s="197"/>
      <c r="E37" s="197"/>
      <c r="F37" s="197"/>
      <c r="G37" s="197"/>
      <c r="H37" t="s">
        <v>5</v>
      </c>
    </row>
    <row r="38" spans="1:8" ht="12.75" customHeight="1">
      <c r="A38" s="96"/>
      <c r="B38" s="197"/>
      <c r="C38" s="197"/>
      <c r="D38" s="197"/>
      <c r="E38" s="197"/>
      <c r="F38" s="197"/>
      <c r="G38" s="197"/>
      <c r="H38" t="s">
        <v>5</v>
      </c>
    </row>
    <row r="39" spans="1:8" ht="12.75">
      <c r="A39" s="96"/>
      <c r="B39" s="197"/>
      <c r="C39" s="197"/>
      <c r="D39" s="197"/>
      <c r="E39" s="197"/>
      <c r="F39" s="197"/>
      <c r="G39" s="197"/>
      <c r="H39" t="s">
        <v>5</v>
      </c>
    </row>
    <row r="40" spans="1:8" ht="12.75">
      <c r="A40" s="96"/>
      <c r="B40" s="197"/>
      <c r="C40" s="197"/>
      <c r="D40" s="197"/>
      <c r="E40" s="197"/>
      <c r="F40" s="197"/>
      <c r="G40" s="197"/>
      <c r="H40" t="s">
        <v>5</v>
      </c>
    </row>
    <row r="41" spans="1:8" ht="12.75">
      <c r="A41" s="96"/>
      <c r="B41" s="197"/>
      <c r="C41" s="197"/>
      <c r="D41" s="197"/>
      <c r="E41" s="197"/>
      <c r="F41" s="197"/>
      <c r="G41" s="197"/>
      <c r="H41" t="s">
        <v>5</v>
      </c>
    </row>
    <row r="42" spans="1:8" ht="12.75">
      <c r="A42" s="96"/>
      <c r="B42" s="197"/>
      <c r="C42" s="197"/>
      <c r="D42" s="197"/>
      <c r="E42" s="197"/>
      <c r="F42" s="197"/>
      <c r="G42" s="197"/>
      <c r="H42" t="s">
        <v>5</v>
      </c>
    </row>
    <row r="43" spans="1:8" ht="12.75">
      <c r="A43" s="96"/>
      <c r="B43" s="197"/>
      <c r="C43" s="197"/>
      <c r="D43" s="197"/>
      <c r="E43" s="197"/>
      <c r="F43" s="197"/>
      <c r="G43" s="197"/>
      <c r="H43" t="s">
        <v>5</v>
      </c>
    </row>
    <row r="44" spans="1:8" ht="12.75">
      <c r="A44" s="96"/>
      <c r="B44" s="197"/>
      <c r="C44" s="197"/>
      <c r="D44" s="197"/>
      <c r="E44" s="197"/>
      <c r="F44" s="197"/>
      <c r="G44" s="197"/>
      <c r="H44" t="s">
        <v>5</v>
      </c>
    </row>
    <row r="45" spans="1:8" ht="0.75" customHeight="1">
      <c r="A45" s="96"/>
      <c r="B45" s="197"/>
      <c r="C45" s="197"/>
      <c r="D45" s="197"/>
      <c r="E45" s="197"/>
      <c r="F45" s="197"/>
      <c r="G45" s="197"/>
      <c r="H45" t="s">
        <v>5</v>
      </c>
    </row>
    <row r="46" spans="2:7" ht="12.75">
      <c r="B46" s="207"/>
      <c r="C46" s="207"/>
      <c r="D46" s="207"/>
      <c r="E46" s="207"/>
      <c r="F46" s="207"/>
      <c r="G46" s="207"/>
    </row>
    <row r="47" spans="2:7" ht="12.75">
      <c r="B47" s="207"/>
      <c r="C47" s="207"/>
      <c r="D47" s="207"/>
      <c r="E47" s="207"/>
      <c r="F47" s="207"/>
      <c r="G47" s="207"/>
    </row>
    <row r="48" spans="2:7" ht="12.75">
      <c r="B48" s="207"/>
      <c r="C48" s="207"/>
      <c r="D48" s="207"/>
      <c r="E48" s="207"/>
      <c r="F48" s="207"/>
      <c r="G48" s="207"/>
    </row>
    <row r="49" spans="2:7" ht="12.75">
      <c r="B49" s="207"/>
      <c r="C49" s="207"/>
      <c r="D49" s="207"/>
      <c r="E49" s="207"/>
      <c r="F49" s="207"/>
      <c r="G49" s="207"/>
    </row>
    <row r="50" spans="2:7" ht="12.75">
      <c r="B50" s="207"/>
      <c r="C50" s="207"/>
      <c r="D50" s="207"/>
      <c r="E50" s="207"/>
      <c r="F50" s="207"/>
      <c r="G50" s="207"/>
    </row>
    <row r="51" spans="2:7" ht="12.75">
      <c r="B51" s="207"/>
      <c r="C51" s="207"/>
      <c r="D51" s="207"/>
      <c r="E51" s="207"/>
      <c r="F51" s="207"/>
      <c r="G51" s="207"/>
    </row>
    <row r="52" spans="2:7" ht="12.75">
      <c r="B52" s="207"/>
      <c r="C52" s="207"/>
      <c r="D52" s="207"/>
      <c r="E52" s="207"/>
      <c r="F52" s="207"/>
      <c r="G52" s="207"/>
    </row>
    <row r="53" spans="2:7" ht="12.75">
      <c r="B53" s="207"/>
      <c r="C53" s="207"/>
      <c r="D53" s="207"/>
      <c r="E53" s="207"/>
      <c r="F53" s="207"/>
      <c r="G53" s="207"/>
    </row>
    <row r="54" spans="2:7" ht="12.75">
      <c r="B54" s="207"/>
      <c r="C54" s="207"/>
      <c r="D54" s="207"/>
      <c r="E54" s="207"/>
      <c r="F54" s="207"/>
      <c r="G54" s="207"/>
    </row>
    <row r="55" spans="2:7" ht="12.75">
      <c r="B55" s="207"/>
      <c r="C55" s="207"/>
      <c r="D55" s="207"/>
      <c r="E55" s="207"/>
      <c r="F55" s="207"/>
      <c r="G55" s="2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 horizontalCentered="1"/>
  <pageMargins left="0.3937007874015748" right="0.3937007874015748" top="0.3937007874015748" bottom="0.3937007874015748" header="0.196850393700787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7"/>
  <sheetViews>
    <sheetView showGridLines="0" workbookViewId="0" topLeftCell="A1">
      <selection activeCell="H26" sqref="H26:I2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8" t="s">
        <v>48</v>
      </c>
      <c r="B1" s="209"/>
      <c r="C1" s="97" t="str">
        <f>CONCATENATE(cislostavby," ",nazevstavby)</f>
        <v xml:space="preserve"> PNNP</v>
      </c>
      <c r="D1" s="98"/>
      <c r="E1" s="99"/>
      <c r="F1" s="98"/>
      <c r="G1" s="100" t="s">
        <v>49</v>
      </c>
      <c r="H1" s="101" t="s">
        <v>77</v>
      </c>
      <c r="I1" s="102"/>
    </row>
    <row r="2" spans="1:9" ht="13.5" thickBot="1">
      <c r="A2" s="210" t="s">
        <v>50</v>
      </c>
      <c r="B2" s="211"/>
      <c r="C2" s="103" t="str">
        <f>CONCATENATE(cisloobjektu," ",nazevobjektu)</f>
        <v>SO 00 PNNP</v>
      </c>
      <c r="D2" s="104"/>
      <c r="E2" s="105"/>
      <c r="F2" s="104"/>
      <c r="G2" s="212" t="s">
        <v>78</v>
      </c>
      <c r="H2" s="213"/>
      <c r="I2" s="214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193" t="str">
        <f>Položky!B7</f>
        <v>61</v>
      </c>
      <c r="B7" s="115" t="str">
        <f>Položky!C7</f>
        <v>Upravy povrchů vnitřní</v>
      </c>
      <c r="C7" s="66"/>
      <c r="D7" s="116"/>
      <c r="E7" s="194">
        <f>Položky!BA9</f>
        <v>0</v>
      </c>
      <c r="F7" s="195">
        <f>Položky!BB9</f>
        <v>0</v>
      </c>
      <c r="G7" s="195">
        <f>Položky!BC9</f>
        <v>0</v>
      </c>
      <c r="H7" s="195">
        <f>Položky!BD9</f>
        <v>0</v>
      </c>
      <c r="I7" s="196">
        <f>Položky!BE9</f>
        <v>0</v>
      </c>
    </row>
    <row r="8" spans="1:9" s="35" customFormat="1" ht="12.75">
      <c r="A8" s="193" t="str">
        <f>Položky!B10</f>
        <v>62</v>
      </c>
      <c r="B8" s="115" t="str">
        <f>Položky!C10</f>
        <v>Úpravy povrchů vnější</v>
      </c>
      <c r="C8" s="66"/>
      <c r="D8" s="116"/>
      <c r="E8" s="194">
        <f>Položky!BA20</f>
        <v>0</v>
      </c>
      <c r="F8" s="195">
        <f>Položky!BB20</f>
        <v>0</v>
      </c>
      <c r="G8" s="195">
        <f>Položky!BC20</f>
        <v>0</v>
      </c>
      <c r="H8" s="195">
        <f>Položky!BD20</f>
        <v>0</v>
      </c>
      <c r="I8" s="196">
        <f>Položky!BE20</f>
        <v>0</v>
      </c>
    </row>
    <row r="9" spans="1:9" s="35" customFormat="1" ht="12.75">
      <c r="A9" s="193" t="str">
        <f>Položky!B21</f>
        <v>94</v>
      </c>
      <c r="B9" s="115" t="str">
        <f>Položky!C21</f>
        <v>Lešení a stavební výtahy</v>
      </c>
      <c r="C9" s="66"/>
      <c r="D9" s="116"/>
      <c r="E9" s="194">
        <f>Položky!BA28</f>
        <v>0</v>
      </c>
      <c r="F9" s="195">
        <f>Položky!BB28</f>
        <v>0</v>
      </c>
      <c r="G9" s="195">
        <f>Položky!BC28</f>
        <v>0</v>
      </c>
      <c r="H9" s="195">
        <f>Položky!BD28</f>
        <v>0</v>
      </c>
      <c r="I9" s="196">
        <f>Položky!BE28</f>
        <v>0</v>
      </c>
    </row>
    <row r="10" spans="1:9" s="35" customFormat="1" ht="12.75">
      <c r="A10" s="193" t="str">
        <f>Položky!B29</f>
        <v>99</v>
      </c>
      <c r="B10" s="115" t="str">
        <f>Položky!C29</f>
        <v>Staveništní přesun hmot</v>
      </c>
      <c r="C10" s="66"/>
      <c r="D10" s="116"/>
      <c r="E10" s="194">
        <f>Položky!BA31</f>
        <v>0</v>
      </c>
      <c r="F10" s="195">
        <f>Položky!BB31</f>
        <v>0</v>
      </c>
      <c r="G10" s="195">
        <f>Položky!BC31</f>
        <v>0</v>
      </c>
      <c r="H10" s="195">
        <f>Položky!BD31</f>
        <v>0</v>
      </c>
      <c r="I10" s="196">
        <f>Položky!BE31</f>
        <v>0</v>
      </c>
    </row>
    <row r="11" spans="1:9" s="35" customFormat="1" ht="12.75">
      <c r="A11" s="193" t="str">
        <f>Položky!B32</f>
        <v>VRN</v>
      </c>
      <c r="B11" s="115" t="str">
        <f>Položky!C32</f>
        <v>Vedlejší rozpočtové náklady</v>
      </c>
      <c r="C11" s="66"/>
      <c r="D11" s="116"/>
      <c r="E11" s="194">
        <f>Položky!BA34</f>
        <v>0</v>
      </c>
      <c r="F11" s="195">
        <f>Položky!BB34</f>
        <v>0</v>
      </c>
      <c r="G11" s="195">
        <f>Položky!BC34</f>
        <v>0</v>
      </c>
      <c r="H11" s="195">
        <f>Položky!BD34</f>
        <v>0</v>
      </c>
      <c r="I11" s="196">
        <f>Položky!BE34</f>
        <v>0</v>
      </c>
    </row>
    <row r="12" spans="1:9" s="35" customFormat="1" ht="13.5" thickBot="1">
      <c r="A12" s="193" t="str">
        <f>Položky!B35</f>
        <v>783</v>
      </c>
      <c r="B12" s="115" t="str">
        <f>Položky!C35</f>
        <v>Nátěry</v>
      </c>
      <c r="C12" s="66"/>
      <c r="D12" s="116"/>
      <c r="E12" s="194">
        <f>Položky!BA38</f>
        <v>0</v>
      </c>
      <c r="F12" s="195">
        <f>Položky!BB38</f>
        <v>0</v>
      </c>
      <c r="G12" s="195">
        <f>Položky!BC38</f>
        <v>0</v>
      </c>
      <c r="H12" s="195">
        <f>Položky!BD38</f>
        <v>0</v>
      </c>
      <c r="I12" s="196">
        <f>Položky!BE38</f>
        <v>0</v>
      </c>
    </row>
    <row r="13" spans="1:9" s="123" customFormat="1" ht="13.5" thickBot="1">
      <c r="A13" s="117"/>
      <c r="B13" s="118" t="s">
        <v>57</v>
      </c>
      <c r="C13" s="118"/>
      <c r="D13" s="119"/>
      <c r="E13" s="120">
        <f>SUM(E7:E12)</f>
        <v>0</v>
      </c>
      <c r="F13" s="121">
        <f>SUM(F7:F12)</f>
        <v>0</v>
      </c>
      <c r="G13" s="121">
        <f>SUM(G7:G12)</f>
        <v>0</v>
      </c>
      <c r="H13" s="121">
        <f>SUM(H7:H12)</f>
        <v>0</v>
      </c>
      <c r="I13" s="122">
        <f>SUM(I7:I12)</f>
        <v>0</v>
      </c>
    </row>
    <row r="14" spans="1:9" ht="12.75">
      <c r="A14" s="66"/>
      <c r="B14" s="66"/>
      <c r="C14" s="66"/>
      <c r="D14" s="66"/>
      <c r="E14" s="66"/>
      <c r="F14" s="66"/>
      <c r="G14" s="66"/>
      <c r="H14" s="66"/>
      <c r="I14" s="66"/>
    </row>
    <row r="15" spans="1:57" ht="19.5" customHeight="1">
      <c r="A15" s="107" t="s">
        <v>58</v>
      </c>
      <c r="B15" s="107"/>
      <c r="C15" s="107"/>
      <c r="D15" s="107"/>
      <c r="E15" s="107"/>
      <c r="F15" s="107"/>
      <c r="G15" s="124"/>
      <c r="H15" s="107"/>
      <c r="I15" s="107"/>
      <c r="BA15" s="41"/>
      <c r="BB15" s="41"/>
      <c r="BC15" s="41"/>
      <c r="BD15" s="41"/>
      <c r="BE15" s="41"/>
    </row>
    <row r="16" spans="1:9" ht="13.5" thickBot="1">
      <c r="A16" s="77"/>
      <c r="B16" s="77"/>
      <c r="C16" s="77"/>
      <c r="D16" s="77"/>
      <c r="E16" s="77"/>
      <c r="F16" s="77"/>
      <c r="G16" s="77"/>
      <c r="H16" s="77"/>
      <c r="I16" s="77"/>
    </row>
    <row r="17" spans="1:9" ht="12.75">
      <c r="A17" s="71" t="s">
        <v>59</v>
      </c>
      <c r="B17" s="72"/>
      <c r="C17" s="72"/>
      <c r="D17" s="125"/>
      <c r="E17" s="126" t="s">
        <v>60</v>
      </c>
      <c r="F17" s="127" t="s">
        <v>61</v>
      </c>
      <c r="G17" s="128" t="s">
        <v>62</v>
      </c>
      <c r="H17" s="129"/>
      <c r="I17" s="130" t="s">
        <v>60</v>
      </c>
    </row>
    <row r="18" spans="1:53" ht="12.75">
      <c r="A18" s="64" t="s">
        <v>135</v>
      </c>
      <c r="B18" s="55"/>
      <c r="C18" s="55"/>
      <c r="D18" s="131"/>
      <c r="E18" s="132">
        <v>0</v>
      </c>
      <c r="F18" s="133">
        <v>0</v>
      </c>
      <c r="G18" s="134">
        <f aca="true" t="shared" si="0" ref="G18:G25">CHOOSE(BA18+1,HSV+PSV,HSV+PSV+Mont,HSV+PSV+Dodavka+Mont,HSV,PSV,Mont,Dodavka,Mont+Dodavka,0)</f>
        <v>0</v>
      </c>
      <c r="H18" s="135"/>
      <c r="I18" s="136">
        <f aca="true" t="shared" si="1" ref="I18:I25">E18+F18*G18/100</f>
        <v>0</v>
      </c>
      <c r="BA18">
        <v>0</v>
      </c>
    </row>
    <row r="19" spans="1:53" ht="12.75">
      <c r="A19" s="64" t="s">
        <v>136</v>
      </c>
      <c r="B19" s="55"/>
      <c r="C19" s="55"/>
      <c r="D19" s="131"/>
      <c r="E19" s="132">
        <v>0</v>
      </c>
      <c r="F19" s="133">
        <v>0</v>
      </c>
      <c r="G19" s="134">
        <f t="shared" si="0"/>
        <v>0</v>
      </c>
      <c r="H19" s="135"/>
      <c r="I19" s="136">
        <f t="shared" si="1"/>
        <v>0</v>
      </c>
      <c r="BA19">
        <v>0</v>
      </c>
    </row>
    <row r="20" spans="1:53" ht="12.75">
      <c r="A20" s="64" t="s">
        <v>137</v>
      </c>
      <c r="B20" s="55"/>
      <c r="C20" s="55"/>
      <c r="D20" s="131"/>
      <c r="E20" s="132">
        <v>0</v>
      </c>
      <c r="F20" s="133">
        <v>0</v>
      </c>
      <c r="G20" s="134">
        <f t="shared" si="0"/>
        <v>0</v>
      </c>
      <c r="H20" s="135"/>
      <c r="I20" s="136">
        <f t="shared" si="1"/>
        <v>0</v>
      </c>
      <c r="BA20">
        <v>0</v>
      </c>
    </row>
    <row r="21" spans="1:53" ht="12.75">
      <c r="A21" s="64" t="s">
        <v>138</v>
      </c>
      <c r="B21" s="55"/>
      <c r="C21" s="55"/>
      <c r="D21" s="131"/>
      <c r="E21" s="132">
        <v>0</v>
      </c>
      <c r="F21" s="133">
        <v>0</v>
      </c>
      <c r="G21" s="134">
        <f t="shared" si="0"/>
        <v>0</v>
      </c>
      <c r="H21" s="135"/>
      <c r="I21" s="136">
        <f t="shared" si="1"/>
        <v>0</v>
      </c>
      <c r="BA21">
        <v>0</v>
      </c>
    </row>
    <row r="22" spans="1:53" ht="12.75">
      <c r="A22" s="64" t="s">
        <v>139</v>
      </c>
      <c r="B22" s="55"/>
      <c r="C22" s="55"/>
      <c r="D22" s="131"/>
      <c r="E22" s="132">
        <v>0</v>
      </c>
      <c r="F22" s="133">
        <v>0</v>
      </c>
      <c r="G22" s="134">
        <f t="shared" si="0"/>
        <v>0</v>
      </c>
      <c r="H22" s="135"/>
      <c r="I22" s="136">
        <f t="shared" si="1"/>
        <v>0</v>
      </c>
      <c r="BA22">
        <v>1</v>
      </c>
    </row>
    <row r="23" spans="1:53" ht="12.75">
      <c r="A23" s="64" t="s">
        <v>140</v>
      </c>
      <c r="B23" s="55"/>
      <c r="C23" s="55"/>
      <c r="D23" s="131"/>
      <c r="E23" s="132">
        <v>0</v>
      </c>
      <c r="F23" s="133">
        <v>0</v>
      </c>
      <c r="G23" s="134">
        <f t="shared" si="0"/>
        <v>0</v>
      </c>
      <c r="H23" s="135"/>
      <c r="I23" s="136">
        <f t="shared" si="1"/>
        <v>0</v>
      </c>
      <c r="BA23">
        <v>1</v>
      </c>
    </row>
    <row r="24" spans="1:53" ht="12.75">
      <c r="A24" s="64" t="s">
        <v>141</v>
      </c>
      <c r="B24" s="55"/>
      <c r="C24" s="55"/>
      <c r="D24" s="131"/>
      <c r="E24" s="132">
        <v>0</v>
      </c>
      <c r="F24" s="133">
        <v>0</v>
      </c>
      <c r="G24" s="134">
        <f t="shared" si="0"/>
        <v>0</v>
      </c>
      <c r="H24" s="135"/>
      <c r="I24" s="136">
        <f t="shared" si="1"/>
        <v>0</v>
      </c>
      <c r="BA24">
        <v>2</v>
      </c>
    </row>
    <row r="25" spans="1:53" ht="12.75">
      <c r="A25" s="64" t="s">
        <v>142</v>
      </c>
      <c r="B25" s="55"/>
      <c r="C25" s="55"/>
      <c r="D25" s="131"/>
      <c r="E25" s="132">
        <v>0</v>
      </c>
      <c r="F25" s="133">
        <v>0</v>
      </c>
      <c r="G25" s="134">
        <f t="shared" si="0"/>
        <v>0</v>
      </c>
      <c r="H25" s="135"/>
      <c r="I25" s="136">
        <f t="shared" si="1"/>
        <v>0</v>
      </c>
      <c r="BA25">
        <v>2</v>
      </c>
    </row>
    <row r="26" spans="1:9" ht="13.5" thickBot="1">
      <c r="A26" s="137"/>
      <c r="B26" s="138" t="s">
        <v>63</v>
      </c>
      <c r="C26" s="139"/>
      <c r="D26" s="140"/>
      <c r="E26" s="141"/>
      <c r="F26" s="142"/>
      <c r="G26" s="142"/>
      <c r="H26" s="215">
        <f>SUM(I18:I25)</f>
        <v>0</v>
      </c>
      <c r="I26" s="216"/>
    </row>
    <row r="28" spans="2:9" ht="12.75">
      <c r="B28" s="123"/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</sheetData>
  <mergeCells count="4">
    <mergeCell ref="A1:B1"/>
    <mergeCell ref="A2:B2"/>
    <mergeCell ref="G2:I2"/>
    <mergeCell ref="H26:I26"/>
  </mergeCells>
  <printOptions horizontalCentered="1"/>
  <pageMargins left="0.3937007874015748" right="0.3937007874015748" top="0.3937007874015748" bottom="0.3937007874015748" header="0.1968503937007874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1"/>
  <sheetViews>
    <sheetView showGridLines="0" showZeros="0" workbookViewId="0" topLeftCell="A1">
      <selection activeCell="F36" sqref="F36:F37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87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17" t="s">
        <v>64</v>
      </c>
      <c r="B1" s="217"/>
      <c r="C1" s="217"/>
      <c r="D1" s="217"/>
      <c r="E1" s="217"/>
      <c r="F1" s="217"/>
      <c r="G1" s="217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08" t="s">
        <v>48</v>
      </c>
      <c r="B3" s="209"/>
      <c r="C3" s="97" t="str">
        <f>CONCATENATE(cislostavby," ",nazevstavby)</f>
        <v xml:space="preserve"> PNNP</v>
      </c>
      <c r="D3" s="151"/>
      <c r="E3" s="152" t="s">
        <v>65</v>
      </c>
      <c r="F3" s="153" t="str">
        <f>Rekapitulace!H1</f>
        <v>002</v>
      </c>
      <c r="G3" s="154"/>
    </row>
    <row r="4" spans="1:7" ht="13.5" thickBot="1">
      <c r="A4" s="218" t="s">
        <v>50</v>
      </c>
      <c r="B4" s="211"/>
      <c r="C4" s="103" t="str">
        <f>CONCATENATE(cisloobjektu," ",nazevobjektu)</f>
        <v>SO 00 PNNP</v>
      </c>
      <c r="D4" s="155"/>
      <c r="E4" s="219" t="str">
        <f>Rekapitulace!G2</f>
        <v>Fasáda jídelna</v>
      </c>
      <c r="F4" s="220"/>
      <c r="G4" s="221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66</v>
      </c>
      <c r="B6" s="160" t="s">
        <v>67</v>
      </c>
      <c r="C6" s="160" t="s">
        <v>68</v>
      </c>
      <c r="D6" s="160" t="s">
        <v>69</v>
      </c>
      <c r="E6" s="161" t="s">
        <v>70</v>
      </c>
      <c r="F6" s="160" t="s">
        <v>71</v>
      </c>
      <c r="G6" s="162" t="s">
        <v>72</v>
      </c>
    </row>
    <row r="7" spans="1:15" ht="12.75">
      <c r="A7" s="163" t="s">
        <v>73</v>
      </c>
      <c r="B7" s="164" t="s">
        <v>79</v>
      </c>
      <c r="C7" s="165" t="s">
        <v>80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81</v>
      </c>
      <c r="C8" s="173" t="s">
        <v>82</v>
      </c>
      <c r="D8" s="174" t="s">
        <v>83</v>
      </c>
      <c r="E8" s="175">
        <v>60</v>
      </c>
      <c r="F8" s="175"/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0">
        <v>1</v>
      </c>
      <c r="CB8" s="170">
        <v>1</v>
      </c>
      <c r="CZ8" s="146">
        <v>0.0015</v>
      </c>
    </row>
    <row r="9" spans="1:57" ht="12.75">
      <c r="A9" s="177"/>
      <c r="B9" s="178" t="s">
        <v>74</v>
      </c>
      <c r="C9" s="179" t="str">
        <f>CONCATENATE(B7," ",C7)</f>
        <v>61 Upravy povrchů vnitřní</v>
      </c>
      <c r="D9" s="180"/>
      <c r="E9" s="181"/>
      <c r="F9" s="182"/>
      <c r="G9" s="183">
        <f>SUM(G7:G8)</f>
        <v>0</v>
      </c>
      <c r="O9" s="170">
        <v>4</v>
      </c>
      <c r="BA9" s="184">
        <f>SUM(BA7:BA8)</f>
        <v>0</v>
      </c>
      <c r="BB9" s="184">
        <f>SUM(BB7:BB8)</f>
        <v>0</v>
      </c>
      <c r="BC9" s="184">
        <f>SUM(BC7:BC8)</f>
        <v>0</v>
      </c>
      <c r="BD9" s="184">
        <f>SUM(BD7:BD8)</f>
        <v>0</v>
      </c>
      <c r="BE9" s="184">
        <f>SUM(BE7:BE8)</f>
        <v>0</v>
      </c>
    </row>
    <row r="10" spans="1:15" ht="12.75">
      <c r="A10" s="163" t="s">
        <v>73</v>
      </c>
      <c r="B10" s="164" t="s">
        <v>84</v>
      </c>
      <c r="C10" s="165" t="s">
        <v>85</v>
      </c>
      <c r="D10" s="166"/>
      <c r="E10" s="167"/>
      <c r="F10" s="167"/>
      <c r="G10" s="168"/>
      <c r="H10" s="169"/>
      <c r="I10" s="169"/>
      <c r="O10" s="170">
        <v>1</v>
      </c>
    </row>
    <row r="11" spans="1:104" ht="12.75">
      <c r="A11" s="171">
        <v>2</v>
      </c>
      <c r="B11" s="172" t="s">
        <v>86</v>
      </c>
      <c r="C11" s="173" t="s">
        <v>87</v>
      </c>
      <c r="D11" s="174" t="s">
        <v>88</v>
      </c>
      <c r="E11" s="175">
        <v>154</v>
      </c>
      <c r="F11" s="175"/>
      <c r="G11" s="176">
        <f aca="true" t="shared" si="0" ref="G11:G19">E11*F11</f>
        <v>0</v>
      </c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 aca="true" t="shared" si="1" ref="BA11:BA19">IF(AZ11=1,G11,0)</f>
        <v>0</v>
      </c>
      <c r="BB11" s="146">
        <f aca="true" t="shared" si="2" ref="BB11:BB19">IF(AZ11=2,G11,0)</f>
        <v>0</v>
      </c>
      <c r="BC11" s="146">
        <f aca="true" t="shared" si="3" ref="BC11:BC19">IF(AZ11=3,G11,0)</f>
        <v>0</v>
      </c>
      <c r="BD11" s="146">
        <f aca="true" t="shared" si="4" ref="BD11:BD19">IF(AZ11=4,G11,0)</f>
        <v>0</v>
      </c>
      <c r="BE11" s="146">
        <f aca="true" t="shared" si="5" ref="BE11:BE19">IF(AZ11=5,G11,0)</f>
        <v>0</v>
      </c>
      <c r="CA11" s="170">
        <v>1</v>
      </c>
      <c r="CB11" s="170">
        <v>1</v>
      </c>
      <c r="CZ11" s="146">
        <v>0.00047</v>
      </c>
    </row>
    <row r="12" spans="1:104" ht="12.75">
      <c r="A12" s="171">
        <v>3</v>
      </c>
      <c r="B12" s="172" t="s">
        <v>89</v>
      </c>
      <c r="C12" s="173" t="s">
        <v>90</v>
      </c>
      <c r="D12" s="174" t="s">
        <v>88</v>
      </c>
      <c r="E12" s="175">
        <v>154</v>
      </c>
      <c r="F12" s="175"/>
      <c r="G12" s="176">
        <f t="shared" si="0"/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 t="shared" si="1"/>
        <v>0</v>
      </c>
      <c r="BB12" s="146">
        <f t="shared" si="2"/>
        <v>0</v>
      </c>
      <c r="BC12" s="146">
        <f t="shared" si="3"/>
        <v>0</v>
      </c>
      <c r="BD12" s="146">
        <f t="shared" si="4"/>
        <v>0</v>
      </c>
      <c r="BE12" s="146">
        <f t="shared" si="5"/>
        <v>0</v>
      </c>
      <c r="CA12" s="170">
        <v>1</v>
      </c>
      <c r="CB12" s="170">
        <v>1</v>
      </c>
      <c r="CZ12" s="146">
        <v>0.00489</v>
      </c>
    </row>
    <row r="13" spans="1:104" ht="12.75">
      <c r="A13" s="171">
        <v>4</v>
      </c>
      <c r="B13" s="172" t="s">
        <v>91</v>
      </c>
      <c r="C13" s="173" t="s">
        <v>92</v>
      </c>
      <c r="D13" s="174" t="s">
        <v>83</v>
      </c>
      <c r="E13" s="175">
        <v>135</v>
      </c>
      <c r="F13" s="175"/>
      <c r="G13" s="176">
        <f t="shared" si="0"/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 t="shared" si="1"/>
        <v>0</v>
      </c>
      <c r="BB13" s="146">
        <f t="shared" si="2"/>
        <v>0</v>
      </c>
      <c r="BC13" s="146">
        <f t="shared" si="3"/>
        <v>0</v>
      </c>
      <c r="BD13" s="146">
        <f t="shared" si="4"/>
        <v>0</v>
      </c>
      <c r="BE13" s="146">
        <f t="shared" si="5"/>
        <v>0</v>
      </c>
      <c r="CA13" s="170">
        <v>1</v>
      </c>
      <c r="CB13" s="170">
        <v>1</v>
      </c>
      <c r="CZ13" s="146">
        <v>0</v>
      </c>
    </row>
    <row r="14" spans="1:104" ht="12.75">
      <c r="A14" s="171">
        <v>5</v>
      </c>
      <c r="B14" s="172" t="s">
        <v>93</v>
      </c>
      <c r="C14" s="173" t="s">
        <v>94</v>
      </c>
      <c r="D14" s="174" t="s">
        <v>88</v>
      </c>
      <c r="E14" s="175">
        <v>9</v>
      </c>
      <c r="F14" s="175"/>
      <c r="G14" s="176">
        <f t="shared" si="0"/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 t="shared" si="1"/>
        <v>0</v>
      </c>
      <c r="BB14" s="146">
        <f t="shared" si="2"/>
        <v>0</v>
      </c>
      <c r="BC14" s="146">
        <f t="shared" si="3"/>
        <v>0</v>
      </c>
      <c r="BD14" s="146">
        <f t="shared" si="4"/>
        <v>0</v>
      </c>
      <c r="BE14" s="146">
        <f t="shared" si="5"/>
        <v>0</v>
      </c>
      <c r="CA14" s="170">
        <v>1</v>
      </c>
      <c r="CB14" s="170">
        <v>1</v>
      </c>
      <c r="CZ14" s="146">
        <v>0.00628</v>
      </c>
    </row>
    <row r="15" spans="1:104" ht="12.75">
      <c r="A15" s="171">
        <v>6</v>
      </c>
      <c r="B15" s="172" t="s">
        <v>95</v>
      </c>
      <c r="C15" s="173" t="s">
        <v>96</v>
      </c>
      <c r="D15" s="174" t="s">
        <v>88</v>
      </c>
      <c r="E15" s="175">
        <v>25</v>
      </c>
      <c r="F15" s="175"/>
      <c r="G15" s="176">
        <f t="shared" si="0"/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 t="shared" si="1"/>
        <v>0</v>
      </c>
      <c r="BB15" s="146">
        <f t="shared" si="2"/>
        <v>0</v>
      </c>
      <c r="BC15" s="146">
        <f t="shared" si="3"/>
        <v>0</v>
      </c>
      <c r="BD15" s="146">
        <f t="shared" si="4"/>
        <v>0</v>
      </c>
      <c r="BE15" s="146">
        <f t="shared" si="5"/>
        <v>0</v>
      </c>
      <c r="CA15" s="170">
        <v>1</v>
      </c>
      <c r="CB15" s="170">
        <v>1</v>
      </c>
      <c r="CZ15" s="146">
        <v>0.00348</v>
      </c>
    </row>
    <row r="16" spans="1:104" ht="12.75">
      <c r="A16" s="171">
        <v>7</v>
      </c>
      <c r="B16" s="172" t="s">
        <v>97</v>
      </c>
      <c r="C16" s="173" t="s">
        <v>98</v>
      </c>
      <c r="D16" s="174" t="s">
        <v>88</v>
      </c>
      <c r="E16" s="175">
        <v>120</v>
      </c>
      <c r="F16" s="175"/>
      <c r="G16" s="176">
        <f t="shared" si="0"/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 t="shared" si="1"/>
        <v>0</v>
      </c>
      <c r="BB16" s="146">
        <f t="shared" si="2"/>
        <v>0</v>
      </c>
      <c r="BC16" s="146">
        <f t="shared" si="3"/>
        <v>0</v>
      </c>
      <c r="BD16" s="146">
        <f t="shared" si="4"/>
        <v>0</v>
      </c>
      <c r="BE16" s="146">
        <f t="shared" si="5"/>
        <v>0</v>
      </c>
      <c r="CA16" s="170">
        <v>1</v>
      </c>
      <c r="CB16" s="170">
        <v>1</v>
      </c>
      <c r="CZ16" s="146">
        <v>0.00348</v>
      </c>
    </row>
    <row r="17" spans="1:104" ht="12.75">
      <c r="A17" s="171">
        <v>8</v>
      </c>
      <c r="B17" s="172" t="s">
        <v>99</v>
      </c>
      <c r="C17" s="173" t="s">
        <v>100</v>
      </c>
      <c r="D17" s="174" t="s">
        <v>88</v>
      </c>
      <c r="E17" s="175">
        <v>23</v>
      </c>
      <c r="F17" s="175"/>
      <c r="G17" s="176">
        <f t="shared" si="0"/>
        <v>0</v>
      </c>
      <c r="O17" s="170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 t="shared" si="1"/>
        <v>0</v>
      </c>
      <c r="BB17" s="146">
        <f t="shared" si="2"/>
        <v>0</v>
      </c>
      <c r="BC17" s="146">
        <f t="shared" si="3"/>
        <v>0</v>
      </c>
      <c r="BD17" s="146">
        <f t="shared" si="4"/>
        <v>0</v>
      </c>
      <c r="BE17" s="146">
        <f t="shared" si="5"/>
        <v>0</v>
      </c>
      <c r="CA17" s="170">
        <v>1</v>
      </c>
      <c r="CB17" s="170">
        <v>1</v>
      </c>
      <c r="CZ17" s="146">
        <v>0.00012</v>
      </c>
    </row>
    <row r="18" spans="1:104" ht="12.75">
      <c r="A18" s="171">
        <v>9</v>
      </c>
      <c r="B18" s="172" t="s">
        <v>101</v>
      </c>
      <c r="C18" s="173" t="s">
        <v>102</v>
      </c>
      <c r="D18" s="174" t="s">
        <v>88</v>
      </c>
      <c r="E18" s="175">
        <v>154</v>
      </c>
      <c r="F18" s="175"/>
      <c r="G18" s="176">
        <f t="shared" si="0"/>
        <v>0</v>
      </c>
      <c r="O18" s="170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 t="shared" si="1"/>
        <v>0</v>
      </c>
      <c r="BB18" s="146">
        <f t="shared" si="2"/>
        <v>0</v>
      </c>
      <c r="BC18" s="146">
        <f t="shared" si="3"/>
        <v>0</v>
      </c>
      <c r="BD18" s="146">
        <f t="shared" si="4"/>
        <v>0</v>
      </c>
      <c r="BE18" s="146">
        <f t="shared" si="5"/>
        <v>0</v>
      </c>
      <c r="CA18" s="170">
        <v>1</v>
      </c>
      <c r="CB18" s="170">
        <v>1</v>
      </c>
      <c r="CZ18" s="146">
        <v>0</v>
      </c>
    </row>
    <row r="19" spans="1:104" ht="12.75">
      <c r="A19" s="171">
        <v>10</v>
      </c>
      <c r="B19" s="172" t="s">
        <v>103</v>
      </c>
      <c r="C19" s="173" t="s">
        <v>104</v>
      </c>
      <c r="D19" s="174" t="s">
        <v>83</v>
      </c>
      <c r="E19" s="175">
        <v>141.75</v>
      </c>
      <c r="F19" s="175"/>
      <c r="G19" s="176">
        <f t="shared" si="0"/>
        <v>0</v>
      </c>
      <c r="O19" s="170">
        <v>2</v>
      </c>
      <c r="AA19" s="146">
        <v>3</v>
      </c>
      <c r="AB19" s="146">
        <v>1</v>
      </c>
      <c r="AC19" s="146">
        <v>28350250</v>
      </c>
      <c r="AZ19" s="146">
        <v>1</v>
      </c>
      <c r="BA19" s="146">
        <f t="shared" si="1"/>
        <v>0</v>
      </c>
      <c r="BB19" s="146">
        <f t="shared" si="2"/>
        <v>0</v>
      </c>
      <c r="BC19" s="146">
        <f t="shared" si="3"/>
        <v>0</v>
      </c>
      <c r="BD19" s="146">
        <f t="shared" si="4"/>
        <v>0</v>
      </c>
      <c r="BE19" s="146">
        <f t="shared" si="5"/>
        <v>0</v>
      </c>
      <c r="CA19" s="170">
        <v>3</v>
      </c>
      <c r="CB19" s="170">
        <v>1</v>
      </c>
      <c r="CZ19" s="146">
        <v>0.0009</v>
      </c>
    </row>
    <row r="20" spans="1:57" ht="12.75">
      <c r="A20" s="177"/>
      <c r="B20" s="178" t="s">
        <v>74</v>
      </c>
      <c r="C20" s="179" t="str">
        <f>CONCATENATE(B10," ",C10)</f>
        <v>62 Úpravy povrchů vnější</v>
      </c>
      <c r="D20" s="180"/>
      <c r="E20" s="181"/>
      <c r="F20" s="182"/>
      <c r="G20" s="183">
        <f>SUM(G10:G19)</f>
        <v>0</v>
      </c>
      <c r="O20" s="170">
        <v>4</v>
      </c>
      <c r="BA20" s="184">
        <f>SUM(BA10:BA19)</f>
        <v>0</v>
      </c>
      <c r="BB20" s="184">
        <f>SUM(BB10:BB19)</f>
        <v>0</v>
      </c>
      <c r="BC20" s="184">
        <f>SUM(BC10:BC19)</f>
        <v>0</v>
      </c>
      <c r="BD20" s="184">
        <f>SUM(BD10:BD19)</f>
        <v>0</v>
      </c>
      <c r="BE20" s="184">
        <f>SUM(BE10:BE19)</f>
        <v>0</v>
      </c>
    </row>
    <row r="21" spans="1:15" ht="12.75">
      <c r="A21" s="163" t="s">
        <v>73</v>
      </c>
      <c r="B21" s="164" t="s">
        <v>105</v>
      </c>
      <c r="C21" s="165" t="s">
        <v>106</v>
      </c>
      <c r="D21" s="166"/>
      <c r="E21" s="167"/>
      <c r="F21" s="167"/>
      <c r="G21" s="168"/>
      <c r="H21" s="169"/>
      <c r="I21" s="169"/>
      <c r="O21" s="170">
        <v>1</v>
      </c>
    </row>
    <row r="22" spans="1:104" ht="12.75">
      <c r="A22" s="171">
        <v>11</v>
      </c>
      <c r="B22" s="172" t="s">
        <v>107</v>
      </c>
      <c r="C22" s="173" t="s">
        <v>108</v>
      </c>
      <c r="D22" s="174" t="s">
        <v>88</v>
      </c>
      <c r="E22" s="175">
        <v>135</v>
      </c>
      <c r="F22" s="175"/>
      <c r="G22" s="176">
        <f aca="true" t="shared" si="6" ref="G22:G27">E22*F22</f>
        <v>0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 aca="true" t="shared" si="7" ref="BA22:BA27">IF(AZ22=1,G22,0)</f>
        <v>0</v>
      </c>
      <c r="BB22" s="146">
        <f aca="true" t="shared" si="8" ref="BB22:BB27">IF(AZ22=2,G22,0)</f>
        <v>0</v>
      </c>
      <c r="BC22" s="146">
        <f aca="true" t="shared" si="9" ref="BC22:BC27">IF(AZ22=3,G22,0)</f>
        <v>0</v>
      </c>
      <c r="BD22" s="146">
        <f aca="true" t="shared" si="10" ref="BD22:BD27">IF(AZ22=4,G22,0)</f>
        <v>0</v>
      </c>
      <c r="BE22" s="146">
        <f aca="true" t="shared" si="11" ref="BE22:BE27">IF(AZ22=5,G22,0)</f>
        <v>0</v>
      </c>
      <c r="CA22" s="170">
        <v>1</v>
      </c>
      <c r="CB22" s="170">
        <v>1</v>
      </c>
      <c r="CZ22" s="146">
        <v>0</v>
      </c>
    </row>
    <row r="23" spans="1:104" ht="12.75">
      <c r="A23" s="171">
        <v>12</v>
      </c>
      <c r="B23" s="172" t="s">
        <v>109</v>
      </c>
      <c r="C23" s="173" t="s">
        <v>110</v>
      </c>
      <c r="D23" s="174" t="s">
        <v>88</v>
      </c>
      <c r="E23" s="175">
        <v>4050</v>
      </c>
      <c r="F23" s="175"/>
      <c r="G23" s="176">
        <f t="shared" si="6"/>
        <v>0</v>
      </c>
      <c r="O23" s="170">
        <v>2</v>
      </c>
      <c r="AA23" s="146">
        <v>1</v>
      </c>
      <c r="AB23" s="146">
        <v>1</v>
      </c>
      <c r="AC23" s="146">
        <v>1</v>
      </c>
      <c r="AZ23" s="146">
        <v>1</v>
      </c>
      <c r="BA23" s="146">
        <f t="shared" si="7"/>
        <v>0</v>
      </c>
      <c r="BB23" s="146">
        <f t="shared" si="8"/>
        <v>0</v>
      </c>
      <c r="BC23" s="146">
        <f t="shared" si="9"/>
        <v>0</v>
      </c>
      <c r="BD23" s="146">
        <f t="shared" si="10"/>
        <v>0</v>
      </c>
      <c r="BE23" s="146">
        <f t="shared" si="11"/>
        <v>0</v>
      </c>
      <c r="CA23" s="170">
        <v>1</v>
      </c>
      <c r="CB23" s="170">
        <v>1</v>
      </c>
      <c r="CZ23" s="146">
        <v>0</v>
      </c>
    </row>
    <row r="24" spans="1:104" ht="12.75">
      <c r="A24" s="171">
        <v>13</v>
      </c>
      <c r="B24" s="172" t="s">
        <v>111</v>
      </c>
      <c r="C24" s="173" t="s">
        <v>112</v>
      </c>
      <c r="D24" s="174" t="s">
        <v>88</v>
      </c>
      <c r="E24" s="175">
        <v>135</v>
      </c>
      <c r="F24" s="175"/>
      <c r="G24" s="176">
        <f t="shared" si="6"/>
        <v>0</v>
      </c>
      <c r="O24" s="170">
        <v>2</v>
      </c>
      <c r="AA24" s="146">
        <v>1</v>
      </c>
      <c r="AB24" s="146">
        <v>1</v>
      </c>
      <c r="AC24" s="146">
        <v>1</v>
      </c>
      <c r="AZ24" s="146">
        <v>1</v>
      </c>
      <c r="BA24" s="146">
        <f t="shared" si="7"/>
        <v>0</v>
      </c>
      <c r="BB24" s="146">
        <f t="shared" si="8"/>
        <v>0</v>
      </c>
      <c r="BC24" s="146">
        <f t="shared" si="9"/>
        <v>0</v>
      </c>
      <c r="BD24" s="146">
        <f t="shared" si="10"/>
        <v>0</v>
      </c>
      <c r="BE24" s="146">
        <f t="shared" si="11"/>
        <v>0</v>
      </c>
      <c r="CA24" s="170">
        <v>1</v>
      </c>
      <c r="CB24" s="170">
        <v>1</v>
      </c>
      <c r="CZ24" s="146">
        <v>0</v>
      </c>
    </row>
    <row r="25" spans="1:104" ht="12.75">
      <c r="A25" s="171">
        <v>14</v>
      </c>
      <c r="B25" s="172" t="s">
        <v>113</v>
      </c>
      <c r="C25" s="173" t="s">
        <v>114</v>
      </c>
      <c r="D25" s="174" t="s">
        <v>88</v>
      </c>
      <c r="E25" s="175">
        <v>135</v>
      </c>
      <c r="F25" s="175"/>
      <c r="G25" s="176">
        <f t="shared" si="6"/>
        <v>0</v>
      </c>
      <c r="O25" s="170">
        <v>2</v>
      </c>
      <c r="AA25" s="146">
        <v>1</v>
      </c>
      <c r="AB25" s="146">
        <v>1</v>
      </c>
      <c r="AC25" s="146">
        <v>1</v>
      </c>
      <c r="AZ25" s="146">
        <v>1</v>
      </c>
      <c r="BA25" s="146">
        <f t="shared" si="7"/>
        <v>0</v>
      </c>
      <c r="BB25" s="146">
        <f t="shared" si="8"/>
        <v>0</v>
      </c>
      <c r="BC25" s="146">
        <f t="shared" si="9"/>
        <v>0</v>
      </c>
      <c r="BD25" s="146">
        <f t="shared" si="10"/>
        <v>0</v>
      </c>
      <c r="BE25" s="146">
        <f t="shared" si="11"/>
        <v>0</v>
      </c>
      <c r="CA25" s="170">
        <v>1</v>
      </c>
      <c r="CB25" s="170">
        <v>1</v>
      </c>
      <c r="CZ25" s="146">
        <v>0</v>
      </c>
    </row>
    <row r="26" spans="1:104" ht="12.75">
      <c r="A26" s="171">
        <v>15</v>
      </c>
      <c r="B26" s="172" t="s">
        <v>115</v>
      </c>
      <c r="C26" s="173" t="s">
        <v>116</v>
      </c>
      <c r="D26" s="174" t="s">
        <v>88</v>
      </c>
      <c r="E26" s="175">
        <v>4050</v>
      </c>
      <c r="F26" s="175"/>
      <c r="G26" s="176">
        <f t="shared" si="6"/>
        <v>0</v>
      </c>
      <c r="O26" s="170">
        <v>2</v>
      </c>
      <c r="AA26" s="146">
        <v>1</v>
      </c>
      <c r="AB26" s="146">
        <v>1</v>
      </c>
      <c r="AC26" s="146">
        <v>1</v>
      </c>
      <c r="AZ26" s="146">
        <v>1</v>
      </c>
      <c r="BA26" s="146">
        <f t="shared" si="7"/>
        <v>0</v>
      </c>
      <c r="BB26" s="146">
        <f t="shared" si="8"/>
        <v>0</v>
      </c>
      <c r="BC26" s="146">
        <f t="shared" si="9"/>
        <v>0</v>
      </c>
      <c r="BD26" s="146">
        <f t="shared" si="10"/>
        <v>0</v>
      </c>
      <c r="BE26" s="146">
        <f t="shared" si="11"/>
        <v>0</v>
      </c>
      <c r="CA26" s="170">
        <v>1</v>
      </c>
      <c r="CB26" s="170">
        <v>1</v>
      </c>
      <c r="CZ26" s="146">
        <v>0</v>
      </c>
    </row>
    <row r="27" spans="1:104" ht="12.75">
      <c r="A27" s="171">
        <v>16</v>
      </c>
      <c r="B27" s="172" t="s">
        <v>117</v>
      </c>
      <c r="C27" s="173" t="s">
        <v>118</v>
      </c>
      <c r="D27" s="174" t="s">
        <v>88</v>
      </c>
      <c r="E27" s="175">
        <v>135</v>
      </c>
      <c r="F27" s="175"/>
      <c r="G27" s="176">
        <f t="shared" si="6"/>
        <v>0</v>
      </c>
      <c r="O27" s="170">
        <v>2</v>
      </c>
      <c r="AA27" s="146">
        <v>1</v>
      </c>
      <c r="AB27" s="146">
        <v>1</v>
      </c>
      <c r="AC27" s="146">
        <v>1</v>
      </c>
      <c r="AZ27" s="146">
        <v>1</v>
      </c>
      <c r="BA27" s="146">
        <f t="shared" si="7"/>
        <v>0</v>
      </c>
      <c r="BB27" s="146">
        <f t="shared" si="8"/>
        <v>0</v>
      </c>
      <c r="BC27" s="146">
        <f t="shared" si="9"/>
        <v>0</v>
      </c>
      <c r="BD27" s="146">
        <f t="shared" si="10"/>
        <v>0</v>
      </c>
      <c r="BE27" s="146">
        <f t="shared" si="11"/>
        <v>0</v>
      </c>
      <c r="CA27" s="170">
        <v>1</v>
      </c>
      <c r="CB27" s="170">
        <v>1</v>
      </c>
      <c r="CZ27" s="146">
        <v>0</v>
      </c>
    </row>
    <row r="28" spans="1:57" ht="12.75">
      <c r="A28" s="177"/>
      <c r="B28" s="178" t="s">
        <v>74</v>
      </c>
      <c r="C28" s="179" t="str">
        <f>CONCATENATE(B21," ",C21)</f>
        <v>94 Lešení a stavební výtahy</v>
      </c>
      <c r="D28" s="180"/>
      <c r="E28" s="181"/>
      <c r="F28" s="182"/>
      <c r="G28" s="183">
        <f>SUM(G21:G27)</f>
        <v>0</v>
      </c>
      <c r="O28" s="170">
        <v>4</v>
      </c>
      <c r="BA28" s="184">
        <f>SUM(BA21:BA27)</f>
        <v>0</v>
      </c>
      <c r="BB28" s="184">
        <f>SUM(BB21:BB27)</f>
        <v>0</v>
      </c>
      <c r="BC28" s="184">
        <f>SUM(BC21:BC27)</f>
        <v>0</v>
      </c>
      <c r="BD28" s="184">
        <f>SUM(BD21:BD27)</f>
        <v>0</v>
      </c>
      <c r="BE28" s="184">
        <f>SUM(BE21:BE27)</f>
        <v>0</v>
      </c>
    </row>
    <row r="29" spans="1:15" ht="12.75">
      <c r="A29" s="163" t="s">
        <v>73</v>
      </c>
      <c r="B29" s="164" t="s">
        <v>119</v>
      </c>
      <c r="C29" s="165" t="s">
        <v>120</v>
      </c>
      <c r="D29" s="166"/>
      <c r="E29" s="167"/>
      <c r="F29" s="167"/>
      <c r="G29" s="168"/>
      <c r="H29" s="169"/>
      <c r="I29" s="169"/>
      <c r="O29" s="170">
        <v>1</v>
      </c>
    </row>
    <row r="30" spans="1:104" ht="12.75">
      <c r="A30" s="171">
        <v>17</v>
      </c>
      <c r="B30" s="172" t="s">
        <v>121</v>
      </c>
      <c r="C30" s="173" t="s">
        <v>122</v>
      </c>
      <c r="D30" s="174" t="s">
        <v>123</v>
      </c>
      <c r="E30" s="175">
        <v>1.606895</v>
      </c>
      <c r="F30" s="175"/>
      <c r="G30" s="176">
        <f>E30*F30</f>
        <v>0</v>
      </c>
      <c r="O30" s="170">
        <v>2</v>
      </c>
      <c r="AA30" s="146">
        <v>7</v>
      </c>
      <c r="AB30" s="146">
        <v>1</v>
      </c>
      <c r="AC30" s="146">
        <v>2</v>
      </c>
      <c r="AZ30" s="146">
        <v>1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0">
        <v>7</v>
      </c>
      <c r="CB30" s="170">
        <v>1</v>
      </c>
      <c r="CZ30" s="146">
        <v>0</v>
      </c>
    </row>
    <row r="31" spans="1:57" ht="12.75">
      <c r="A31" s="177"/>
      <c r="B31" s="178" t="s">
        <v>74</v>
      </c>
      <c r="C31" s="179" t="str">
        <f>CONCATENATE(B29," ",C29)</f>
        <v>99 Staveništní přesun hmot</v>
      </c>
      <c r="D31" s="180"/>
      <c r="E31" s="181"/>
      <c r="F31" s="182"/>
      <c r="G31" s="183">
        <f>SUM(G29:G30)</f>
        <v>0</v>
      </c>
      <c r="O31" s="170">
        <v>4</v>
      </c>
      <c r="BA31" s="184">
        <f>SUM(BA29:BA30)</f>
        <v>0</v>
      </c>
      <c r="BB31" s="184">
        <f>SUM(BB29:BB30)</f>
        <v>0</v>
      </c>
      <c r="BC31" s="184">
        <f>SUM(BC29:BC30)</f>
        <v>0</v>
      </c>
      <c r="BD31" s="184">
        <f>SUM(BD29:BD30)</f>
        <v>0</v>
      </c>
      <c r="BE31" s="184">
        <f>SUM(BE29:BE30)</f>
        <v>0</v>
      </c>
    </row>
    <row r="32" spans="1:15" ht="12.75">
      <c r="A32" s="163" t="s">
        <v>73</v>
      </c>
      <c r="B32" s="164" t="s">
        <v>124</v>
      </c>
      <c r="C32" s="165" t="s">
        <v>125</v>
      </c>
      <c r="D32" s="166"/>
      <c r="E32" s="167"/>
      <c r="F32" s="167"/>
      <c r="G32" s="168"/>
      <c r="H32" s="169"/>
      <c r="I32" s="169"/>
      <c r="O32" s="170">
        <v>1</v>
      </c>
    </row>
    <row r="33" spans="1:104" ht="12.75">
      <c r="A33" s="171">
        <v>18</v>
      </c>
      <c r="B33" s="172" t="s">
        <v>126</v>
      </c>
      <c r="C33" s="173" t="s">
        <v>127</v>
      </c>
      <c r="D33" s="174" t="s">
        <v>128</v>
      </c>
      <c r="E33" s="175">
        <v>1</v>
      </c>
      <c r="F33" s="175"/>
      <c r="G33" s="176">
        <f>E33*F33</f>
        <v>0</v>
      </c>
      <c r="O33" s="170">
        <v>2</v>
      </c>
      <c r="AA33" s="146">
        <v>1</v>
      </c>
      <c r="AB33" s="146">
        <v>1</v>
      </c>
      <c r="AC33" s="146">
        <v>1</v>
      </c>
      <c r="AZ33" s="146">
        <v>1</v>
      </c>
      <c r="BA33" s="146">
        <f>IF(AZ33=1,G33,0)</f>
        <v>0</v>
      </c>
      <c r="BB33" s="146">
        <f>IF(AZ33=2,G33,0)</f>
        <v>0</v>
      </c>
      <c r="BC33" s="146">
        <f>IF(AZ33=3,G33,0)</f>
        <v>0</v>
      </c>
      <c r="BD33" s="146">
        <f>IF(AZ33=4,G33,0)</f>
        <v>0</v>
      </c>
      <c r="BE33" s="146">
        <f>IF(AZ33=5,G33,0)</f>
        <v>0</v>
      </c>
      <c r="CA33" s="170">
        <v>1</v>
      </c>
      <c r="CB33" s="170">
        <v>1</v>
      </c>
      <c r="CZ33" s="146">
        <v>0</v>
      </c>
    </row>
    <row r="34" spans="1:57" ht="12.75">
      <c r="A34" s="177"/>
      <c r="B34" s="178" t="s">
        <v>74</v>
      </c>
      <c r="C34" s="179" t="str">
        <f>CONCATENATE(B32," ",C32)</f>
        <v>VRN Vedlejší rozpočtové náklady</v>
      </c>
      <c r="D34" s="180"/>
      <c r="E34" s="181"/>
      <c r="F34" s="182"/>
      <c r="G34" s="183">
        <f>SUM(G32:G33)</f>
        <v>0</v>
      </c>
      <c r="O34" s="170">
        <v>4</v>
      </c>
      <c r="BA34" s="184">
        <f>SUM(BA32:BA33)</f>
        <v>0</v>
      </c>
      <c r="BB34" s="184">
        <f>SUM(BB32:BB33)</f>
        <v>0</v>
      </c>
      <c r="BC34" s="184">
        <f>SUM(BC32:BC33)</f>
        <v>0</v>
      </c>
      <c r="BD34" s="184">
        <f>SUM(BD32:BD33)</f>
        <v>0</v>
      </c>
      <c r="BE34" s="184">
        <f>SUM(BE32:BE33)</f>
        <v>0</v>
      </c>
    </row>
    <row r="35" spans="1:15" ht="12.75">
      <c r="A35" s="163" t="s">
        <v>73</v>
      </c>
      <c r="B35" s="164" t="s">
        <v>129</v>
      </c>
      <c r="C35" s="165" t="s">
        <v>130</v>
      </c>
      <c r="D35" s="166"/>
      <c r="E35" s="167"/>
      <c r="F35" s="167"/>
      <c r="G35" s="168"/>
      <c r="H35" s="169"/>
      <c r="I35" s="169"/>
      <c r="O35" s="170">
        <v>1</v>
      </c>
    </row>
    <row r="36" spans="1:104" ht="22.5">
      <c r="A36" s="171">
        <v>19</v>
      </c>
      <c r="B36" s="172" t="s">
        <v>131</v>
      </c>
      <c r="C36" s="173" t="s">
        <v>132</v>
      </c>
      <c r="D36" s="174" t="s">
        <v>83</v>
      </c>
      <c r="E36" s="175">
        <v>35</v>
      </c>
      <c r="F36" s="175"/>
      <c r="G36" s="176">
        <f>E36*F36</f>
        <v>0</v>
      </c>
      <c r="O36" s="170">
        <v>2</v>
      </c>
      <c r="AA36" s="146">
        <v>1</v>
      </c>
      <c r="AB36" s="146">
        <v>7</v>
      </c>
      <c r="AC36" s="146">
        <v>7</v>
      </c>
      <c r="AZ36" s="146">
        <v>2</v>
      </c>
      <c r="BA36" s="146">
        <f>IF(AZ36=1,G36,0)</f>
        <v>0</v>
      </c>
      <c r="BB36" s="146">
        <f>IF(AZ36=2,G36,0)</f>
        <v>0</v>
      </c>
      <c r="BC36" s="146">
        <f>IF(AZ36=3,G36,0)</f>
        <v>0</v>
      </c>
      <c r="BD36" s="146">
        <f>IF(AZ36=4,G36,0)</f>
        <v>0</v>
      </c>
      <c r="BE36" s="146">
        <f>IF(AZ36=5,G36,0)</f>
        <v>0</v>
      </c>
      <c r="CA36" s="170">
        <v>1</v>
      </c>
      <c r="CB36" s="170">
        <v>7</v>
      </c>
      <c r="CZ36" s="146">
        <v>0</v>
      </c>
    </row>
    <row r="37" spans="1:104" ht="12.75">
      <c r="A37" s="171">
        <v>20</v>
      </c>
      <c r="B37" s="172" t="s">
        <v>133</v>
      </c>
      <c r="C37" s="173" t="s">
        <v>134</v>
      </c>
      <c r="D37" s="174" t="s">
        <v>83</v>
      </c>
      <c r="E37" s="175">
        <v>23</v>
      </c>
      <c r="F37" s="175"/>
      <c r="G37" s="176">
        <f>E37*F37</f>
        <v>0</v>
      </c>
      <c r="O37" s="170">
        <v>2</v>
      </c>
      <c r="AA37" s="146">
        <v>1</v>
      </c>
      <c r="AB37" s="146">
        <v>7</v>
      </c>
      <c r="AC37" s="146">
        <v>7</v>
      </c>
      <c r="AZ37" s="146">
        <v>2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70">
        <v>1</v>
      </c>
      <c r="CB37" s="170">
        <v>7</v>
      </c>
      <c r="CZ37" s="146">
        <v>0</v>
      </c>
    </row>
    <row r="38" spans="1:57" ht="12.75">
      <c r="A38" s="177"/>
      <c r="B38" s="178" t="s">
        <v>74</v>
      </c>
      <c r="C38" s="179" t="str">
        <f>CONCATENATE(B35," ",C35)</f>
        <v>783 Nátěry</v>
      </c>
      <c r="D38" s="180"/>
      <c r="E38" s="181"/>
      <c r="F38" s="182"/>
      <c r="G38" s="183">
        <f>SUM(G35:G37)</f>
        <v>0</v>
      </c>
      <c r="O38" s="170">
        <v>4</v>
      </c>
      <c r="BA38" s="184">
        <f>SUM(BA35:BA37)</f>
        <v>0</v>
      </c>
      <c r="BB38" s="184">
        <f>SUM(BB35:BB37)</f>
        <v>0</v>
      </c>
      <c r="BC38" s="184">
        <f>SUM(BC35:BC37)</f>
        <v>0</v>
      </c>
      <c r="BD38" s="184">
        <f>SUM(BD35:BD37)</f>
        <v>0</v>
      </c>
      <c r="BE38" s="184">
        <f>SUM(BE35:BE37)</f>
        <v>0</v>
      </c>
    </row>
    <row r="39" ht="12.75">
      <c r="E39" s="146"/>
    </row>
    <row r="40" ht="12.75">
      <c r="E40" s="146"/>
    </row>
    <row r="41" ht="12.75">
      <c r="E41" s="146"/>
    </row>
    <row r="42" ht="12.75">
      <c r="E42" s="146"/>
    </row>
    <row r="43" ht="12.75">
      <c r="E43" s="146"/>
    </row>
    <row r="44" ht="12.75">
      <c r="E44" s="146"/>
    </row>
    <row r="45" ht="12.75">
      <c r="E45" s="146"/>
    </row>
    <row r="46" ht="12.75">
      <c r="E46" s="146"/>
    </row>
    <row r="47" ht="12.75">
      <c r="E47" s="146"/>
    </row>
    <row r="48" ht="12.75">
      <c r="E48" s="146"/>
    </row>
    <row r="49" ht="12.75">
      <c r="E49" s="146"/>
    </row>
    <row r="50" ht="12.75">
      <c r="E50" s="146"/>
    </row>
    <row r="51" ht="12.75">
      <c r="E51" s="146"/>
    </row>
    <row r="52" ht="12.75">
      <c r="E52" s="146"/>
    </row>
    <row r="53" ht="12.75">
      <c r="E53" s="146"/>
    </row>
    <row r="54" ht="12.75">
      <c r="E54" s="146"/>
    </row>
    <row r="55" ht="12.75">
      <c r="E55" s="146"/>
    </row>
    <row r="56" ht="12.75">
      <c r="E56" s="146"/>
    </row>
    <row r="57" ht="12.75">
      <c r="E57" s="146"/>
    </row>
    <row r="58" ht="12.75">
      <c r="E58" s="146"/>
    </row>
    <row r="59" ht="12.75">
      <c r="E59" s="146"/>
    </row>
    <row r="60" ht="12.75">
      <c r="E60" s="146"/>
    </row>
    <row r="61" ht="12.75">
      <c r="E61" s="146"/>
    </row>
    <row r="62" spans="1:7" ht="12.75">
      <c r="A62" s="185"/>
      <c r="B62" s="185"/>
      <c r="C62" s="185"/>
      <c r="D62" s="185"/>
      <c r="E62" s="185"/>
      <c r="F62" s="185"/>
      <c r="G62" s="185"/>
    </row>
    <row r="63" spans="1:7" ht="12.75">
      <c r="A63" s="185"/>
      <c r="B63" s="185"/>
      <c r="C63" s="185"/>
      <c r="D63" s="185"/>
      <c r="E63" s="185"/>
      <c r="F63" s="185"/>
      <c r="G63" s="185"/>
    </row>
    <row r="64" spans="1:7" ht="12.75">
      <c r="A64" s="185"/>
      <c r="B64" s="185"/>
      <c r="C64" s="185"/>
      <c r="D64" s="185"/>
      <c r="E64" s="185"/>
      <c r="F64" s="185"/>
      <c r="G64" s="185"/>
    </row>
    <row r="65" spans="1:7" ht="12.75">
      <c r="A65" s="185"/>
      <c r="B65" s="185"/>
      <c r="C65" s="185"/>
      <c r="D65" s="185"/>
      <c r="E65" s="185"/>
      <c r="F65" s="185"/>
      <c r="G65" s="185"/>
    </row>
    <row r="66" ht="12.75">
      <c r="E66" s="146"/>
    </row>
    <row r="67" ht="12.75">
      <c r="E67" s="146"/>
    </row>
    <row r="68" ht="12.75">
      <c r="E68" s="146"/>
    </row>
    <row r="69" ht="12.75">
      <c r="E69" s="146"/>
    </row>
    <row r="70" ht="12.75">
      <c r="E70" s="146"/>
    </row>
    <row r="71" ht="12.75">
      <c r="E71" s="146"/>
    </row>
    <row r="72" ht="12.75">
      <c r="E72" s="146"/>
    </row>
    <row r="73" ht="12.75">
      <c r="E73" s="146"/>
    </row>
    <row r="74" ht="12.75">
      <c r="E74" s="146"/>
    </row>
    <row r="75" ht="12.75">
      <c r="E75" s="146"/>
    </row>
    <row r="76" ht="12.75">
      <c r="E76" s="146"/>
    </row>
    <row r="77" ht="12.75">
      <c r="E77" s="146"/>
    </row>
    <row r="78" ht="12.75">
      <c r="E78" s="146"/>
    </row>
    <row r="79" ht="12.75">
      <c r="E79" s="146"/>
    </row>
    <row r="80" ht="12.75">
      <c r="E80" s="146"/>
    </row>
    <row r="81" ht="12.75">
      <c r="E81" s="146"/>
    </row>
    <row r="82" ht="12.75">
      <c r="E82" s="146"/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ht="12.75">
      <c r="E87" s="146"/>
    </row>
    <row r="88" ht="12.75">
      <c r="E88" s="146"/>
    </row>
    <row r="89" ht="12.75">
      <c r="E89" s="146"/>
    </row>
    <row r="90" ht="12.75">
      <c r="E90" s="146"/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spans="1:2" ht="12.75">
      <c r="A97" s="186"/>
      <c r="B97" s="186"/>
    </row>
    <row r="98" spans="1:7" ht="12.75">
      <c r="A98" s="185"/>
      <c r="B98" s="185"/>
      <c r="C98" s="188"/>
      <c r="D98" s="188"/>
      <c r="E98" s="189"/>
      <c r="F98" s="188"/>
      <c r="G98" s="190"/>
    </row>
    <row r="99" spans="1:7" ht="12.75">
      <c r="A99" s="191"/>
      <c r="B99" s="191"/>
      <c r="C99" s="185"/>
      <c r="D99" s="185"/>
      <c r="E99" s="192"/>
      <c r="F99" s="185"/>
      <c r="G99" s="185"/>
    </row>
    <row r="100" spans="1:7" ht="12.75">
      <c r="A100" s="185"/>
      <c r="B100" s="185"/>
      <c r="C100" s="185"/>
      <c r="D100" s="185"/>
      <c r="E100" s="192"/>
      <c r="F100" s="185"/>
      <c r="G100" s="185"/>
    </row>
    <row r="101" spans="1:7" ht="12.75">
      <c r="A101" s="185"/>
      <c r="B101" s="185"/>
      <c r="C101" s="185"/>
      <c r="D101" s="185"/>
      <c r="E101" s="192"/>
      <c r="F101" s="185"/>
      <c r="G101" s="185"/>
    </row>
    <row r="102" spans="1:7" ht="12.75">
      <c r="A102" s="185"/>
      <c r="B102" s="185"/>
      <c r="C102" s="185"/>
      <c r="D102" s="185"/>
      <c r="E102" s="192"/>
      <c r="F102" s="185"/>
      <c r="G102" s="185"/>
    </row>
    <row r="103" spans="1:7" ht="12.75">
      <c r="A103" s="185"/>
      <c r="B103" s="185"/>
      <c r="C103" s="185"/>
      <c r="D103" s="185"/>
      <c r="E103" s="192"/>
      <c r="F103" s="185"/>
      <c r="G103" s="185"/>
    </row>
    <row r="104" spans="1:7" ht="12.75">
      <c r="A104" s="185"/>
      <c r="B104" s="185"/>
      <c r="C104" s="185"/>
      <c r="D104" s="185"/>
      <c r="E104" s="192"/>
      <c r="F104" s="185"/>
      <c r="G104" s="185"/>
    </row>
    <row r="105" spans="1:7" ht="12.75">
      <c r="A105" s="185"/>
      <c r="B105" s="185"/>
      <c r="C105" s="185"/>
      <c r="D105" s="185"/>
      <c r="E105" s="192"/>
      <c r="F105" s="185"/>
      <c r="G105" s="185"/>
    </row>
    <row r="106" spans="1:7" ht="12.75">
      <c r="A106" s="185"/>
      <c r="B106" s="185"/>
      <c r="C106" s="185"/>
      <c r="D106" s="185"/>
      <c r="E106" s="192"/>
      <c r="F106" s="185"/>
      <c r="G106" s="185"/>
    </row>
    <row r="107" spans="1:7" ht="12.75">
      <c r="A107" s="185"/>
      <c r="B107" s="185"/>
      <c r="C107" s="185"/>
      <c r="D107" s="185"/>
      <c r="E107" s="192"/>
      <c r="F107" s="185"/>
      <c r="G107" s="185"/>
    </row>
    <row r="108" spans="1:7" ht="12.75">
      <c r="A108" s="185"/>
      <c r="B108" s="185"/>
      <c r="C108" s="185"/>
      <c r="D108" s="185"/>
      <c r="E108" s="192"/>
      <c r="F108" s="185"/>
      <c r="G108" s="185"/>
    </row>
    <row r="109" spans="1:7" ht="12.75">
      <c r="A109" s="185"/>
      <c r="B109" s="185"/>
      <c r="C109" s="185"/>
      <c r="D109" s="185"/>
      <c r="E109" s="192"/>
      <c r="F109" s="185"/>
      <c r="G109" s="185"/>
    </row>
    <row r="110" spans="1:7" ht="12.75">
      <c r="A110" s="185"/>
      <c r="B110" s="185"/>
      <c r="C110" s="185"/>
      <c r="D110" s="185"/>
      <c r="E110" s="192"/>
      <c r="F110" s="185"/>
      <c r="G110" s="185"/>
    </row>
    <row r="111" spans="1:7" ht="12.75">
      <c r="A111" s="185"/>
      <c r="B111" s="185"/>
      <c r="C111" s="185"/>
      <c r="D111" s="185"/>
      <c r="E111" s="192"/>
      <c r="F111" s="185"/>
      <c r="G111" s="185"/>
    </row>
  </sheetData>
  <mergeCells count="4">
    <mergeCell ref="A1:G1"/>
    <mergeCell ref="A3:B3"/>
    <mergeCell ref="A4:B4"/>
    <mergeCell ref="E4:G4"/>
  </mergeCells>
  <printOptions horizontalCentered="1"/>
  <pageMargins left="0.3937007874015748" right="0.3937007874015748" top="0.3937007874015748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Heltova</dc:creator>
  <cp:keywords/>
  <dc:description/>
  <cp:lastModifiedBy>Ing. Hana Sošková</cp:lastModifiedBy>
  <cp:lastPrinted>2020-05-04T11:29:56Z</cp:lastPrinted>
  <dcterms:created xsi:type="dcterms:W3CDTF">2020-05-04T09:27:04Z</dcterms:created>
  <dcterms:modified xsi:type="dcterms:W3CDTF">2020-05-05T11:54:05Z</dcterms:modified>
  <cp:category/>
  <cp:version/>
  <cp:contentType/>
  <cp:contentStatus/>
</cp:coreProperties>
</file>