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8" activeTab="0"/>
  </bookViews>
  <sheets>
    <sheet name="Rekapitulace stavby" sheetId="1" r:id="rId1"/>
    <sheet name="01 - Stavební část - 01 -..." sheetId="2" r:id="rId2"/>
    <sheet name="VON - Vedlejší a ostatní ..." sheetId="3" r:id="rId3"/>
    <sheet name="Pokyny pro vyplnění" sheetId="4" r:id="rId4"/>
  </sheets>
  <definedNames>
    <definedName name="_xlnm.Print_Area" localSheetId="1">('01 - Stavební část - 01 -...'!$C$4:$J$39,'01 - Stavební část - 01 -...'!$C$45:$J$74,'01 - Stavební část - 01 -...'!$C$80:$K$273)</definedName>
    <definedName name="_xlnm.Print_Titles" localSheetId="1">'01 - Stavební část - 01 -...'!$92:$92</definedName>
    <definedName name="_xlnm._FilterDatabase" localSheetId="1" hidden="1">'01 - Stavební část - 01 -...'!$C$92:$K$273</definedName>
    <definedName name="_xlnm.Print_Area" localSheetId="3">('Pokyny pro vyplnění'!$B$2:$K$71,'Pokyny pro vyplnění'!$B$74:$K$118,'Pokyny pro vyplnění'!$B$121:$K$190,'Pokyny pro vyplnění'!$B$198:$K$218)</definedName>
    <definedName name="_xlnm.Print_Area" localSheetId="0">('Rekapitulace stavby'!$D$4:$AO$36,'Rekapitulace stavby'!$C$42:$AQ$57)</definedName>
    <definedName name="_xlnm.Print_Titles" localSheetId="0">'Rekapitulace stavby'!$52:$52</definedName>
    <definedName name="_xlnm.Print_Area" localSheetId="2">('VON - Vedlejší a ostatní ...'!$C$4:$J$39,'VON - Vedlejší a ostatní ...'!$C$45:$J$67,'VON - Vedlejší a ostatní ...'!$C$73:$K$99)</definedName>
    <definedName name="_xlnm.Print_Titles" localSheetId="2">'VON - Vedlejší a ostatní ...'!$85:$85</definedName>
    <definedName name="Excel_BuiltIn__FilterDatabase" localSheetId="2">'VON - Vedlejší a ostatní ...'!$C$85:$K$99</definedName>
    <definedName name="_xlnm.Print_Area" localSheetId="0">('Rekapitulace stavby'!$D$4:$AO$36,'Rekapitulace stavby'!$C$42:$AQ$57)</definedName>
    <definedName name="_xlnm.Print_Titles" localSheetId="0">'Rekapitulace stavby'!$52:$52</definedName>
    <definedName name="_xlnm._FilterDatabase" localSheetId="1">'01 - Stavební část - 01 -...'!$C$92:$K$273</definedName>
    <definedName name="_xlnm.Print_Area" localSheetId="1">('01 - Stavební část - 01 -...'!$C$4:$J$39,'01 - Stavební část - 01 -...'!$C$45:$J$74,'01 - Stavební část - 01 -...'!$C$80:$K$273)</definedName>
    <definedName name="_xlnm.Print_Titles" localSheetId="1">'01 - Stavební část - 01 -...'!$92:$92</definedName>
    <definedName name="_xlnm._FilterDatabase" localSheetId="2">'VON - Vedlejší a ostatní ...'!$C$85:$K$99</definedName>
    <definedName name="_xlnm.Print_Area" localSheetId="2">('VON - Vedlejší a ostatní ...'!$C$4:$J$39,'VON - Vedlejší a ostatní ...'!$C$45:$J$67,'VON - Vedlejší a ostatní ...'!$C$73:$K$99)</definedName>
    <definedName name="_xlnm.Print_Titles" localSheetId="2">'VON - Vedlejší a ostatní ...'!$85:$85</definedName>
    <definedName name="_xlnm.Print_Area" localSheetId="3">('Pokyny pro vyplnění'!$B$2:$K$71,'Pokyny pro vyplnění'!$B$74:$K$118,'Pokyny pro vyplnění'!$B$121:$K$190,'Pokyny pro vyplnění'!$B$198:$K$218)</definedName>
    <definedName name="_xlnm._FilterDatabase_1">'01 - Stavební část - 01 -...'!$C$92:$K$273</definedName>
    <definedName name="_xlnm._FilterDatabase_1_1">'VON - Vedlejší a ostatní ...'!$C$85:$K$99</definedName>
  </definedNames>
  <calcPr fullCalcOnLoad="1"/>
</workbook>
</file>

<file path=xl/sharedStrings.xml><?xml version="1.0" encoding="utf-8"?>
<sst xmlns="http://schemas.openxmlformats.org/spreadsheetml/2006/main" count="2995" uniqueCount="792">
  <si>
    <t>Export Komplet</t>
  </si>
  <si>
    <t>VZ</t>
  </si>
  <si>
    <t>2.0</t>
  </si>
  <si>
    <t>False</t>
  </si>
  <si>
    <t>{0ab60789-fee2-4a4e-b885-7821512b537a}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</si>
  <si>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</si>
  <si>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</si>
  <si>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</si>
  <si>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</si>
  <si>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</si>
  <si>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</si>
  <si>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</si>
  <si>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</si>
  <si>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</t>
  </si>
  <si>
    <t>Stavba:</t>
  </si>
  <si>
    <t>ZŠ Ruská - oprava střechy</t>
  </si>
  <si>
    <t>KSO:</t>
  </si>
  <si>
    <t>CC-CZ:</t>
  </si>
  <si>
    <t>Místo:</t>
  </si>
  <si>
    <t xml:space="preserve"> </t>
  </si>
  <si>
    <t>Datum:</t>
  </si>
  <si>
    <t>23. 7. 2019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</si>
  <si>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</si>
  <si>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</si>
  <si>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</si>
  <si>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</si>
  <si>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</si>
  <si>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</si>
  <si>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</si>
  <si>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</si>
  <si>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</si>
  <si>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</si>
  <si>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</si>
  <si>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</si>
  <si>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</si>
  <si>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</si>
  <si>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</si>
  <si>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</si>
  <si>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</si>
  <si>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</si>
  <si>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</si>
  <si>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</si>
  <si>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</si>
  <si>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</si>
  <si>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</si>
  <si>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</si>
  <si>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</si>
  <si>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</si>
  <si>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</si>
  <si>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</si>
  <si>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</si>
  <si>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</si>
  <si>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</si>
  <si>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</si>
  <si>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</si>
  <si>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</si>
  <si>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</si>
  <si>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</si>
  <si>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</si>
  <si>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</si>
  <si>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</si>
  <si>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</si>
  <si>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</si>
  <si>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</si>
  <si>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</si>
  <si>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</si>
  <si>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</si>
  <si>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</si>
  <si>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</si>
  <si>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</si>
  <si>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01 - Stavební část</t>
  </si>
  <si>
    <t>STA</t>
  </si>
  <si>
    <t>{77d0cbfa-ae0a-498d-8649-35d2a9025d9c}</t>
  </si>
  <si>
    <t>2</t>
  </si>
  <si>
    <t>VON</t>
  </si>
  <si>
    <t>Vedlejší a ostatní náklady</t>
  </si>
  <si>
    <t>{58189d86-0b77-437f-b109-1aaf4f48c5ea}</t>
  </si>
  <si>
    <t>KRYCÍ LIST SOUPISU PRACÍ</t>
  </si>
  <si>
    <t>Objekt:</t>
  </si>
  <si>
    <t>01 - Stavební část - 01 -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</si>
  <si>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</si>
  <si>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</si>
  <si>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</si>
  <si>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</si>
  <si>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</si>
  <si>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</si>
  <si>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</si>
  <si>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</si>
  <si>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</si>
  <si>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</si>
  <si>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</si>
  <si>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</si>
  <si>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</si>
  <si>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</si>
  <si>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</si>
  <si>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</si>
  <si>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</si>
  <si>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</si>
  <si>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</si>
  <si>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</si>
  <si>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</si>
  <si>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</si>
  <si>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</si>
  <si>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</si>
  <si>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</si>
  <si>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</si>
  <si>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</si>
  <si>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</si>
  <si>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</si>
  <si>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</si>
  <si>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</si>
  <si>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</si>
  <si>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</si>
  <si>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</si>
  <si>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</si>
  <si>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</si>
  <si>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</si>
  <si>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389381001</t>
  </si>
  <si>
    <t>Dobetonování prefabrikovaných konstrukcí</t>
  </si>
  <si>
    <t>m3</t>
  </si>
  <si>
    <t>CS ÚRS 2019 01</t>
  </si>
  <si>
    <t>4</t>
  </si>
  <si>
    <t>VV</t>
  </si>
  <si>
    <t>46*0,5*0,1 + 0,4</t>
  </si>
  <si>
    <t>Součet</t>
  </si>
  <si>
    <t>9</t>
  </si>
  <si>
    <t>Ostatní konstrukce a práce, bourání</t>
  </si>
  <si>
    <t>952902121</t>
  </si>
  <si>
    <t>Čištění budov při provádění oprav a udržovacích prací podlah drsných nebo chodníků zametením</t>
  </si>
  <si>
    <t>m2</t>
  </si>
  <si>
    <t>114</t>
  </si>
  <si>
    <t>985675111</t>
  </si>
  <si>
    <t>Bednění ztužujících věnců zřízení</t>
  </si>
  <si>
    <t>-479059196</t>
  </si>
  <si>
    <t>PSC</t>
  </si>
  <si>
    <t xml:space="preserve">Poznámka k souboru cen:_x005F_x000d_
1. V ceně jsou započteny i náklady očištění bednění._x005F_x000d_
</t>
  </si>
  <si>
    <t>115</t>
  </si>
  <si>
    <t>985675121</t>
  </si>
  <si>
    <t>Bednění ztužujících věnců odstranění</t>
  </si>
  <si>
    <t>1302489850</t>
  </si>
  <si>
    <t>997</t>
  </si>
  <si>
    <t>Přesun sutě</t>
  </si>
  <si>
    <t>997013114</t>
  </si>
  <si>
    <t>Vnitrostaveništní doprava suti a vybouraných hmot vodorovně do 50 m svisle s použitím mechanizace pro budovy a haly výšky přes 12 do 15 m</t>
  </si>
  <si>
    <t>t</t>
  </si>
  <si>
    <t>6</t>
  </si>
  <si>
    <t>997013501</t>
  </si>
  <si>
    <t>Odvoz suti a vybouraných hmot na skládku nebo meziskládku se složením, na vzdálenost do 1 km</t>
  </si>
  <si>
    <t>8</t>
  </si>
  <si>
    <t>5</t>
  </si>
  <si>
    <t>997013509</t>
  </si>
  <si>
    <t>Odvoz suti a vybouraných hmot na skládku nebo meziskládku se složením, na vzdálenost Příplatek k ceně za každý další i započatý 1 km přes 1 km</t>
  </si>
  <si>
    <t>10</t>
  </si>
  <si>
    <t>37,64*15 "Přepočtené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</si>
  <si>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</si>
  <si>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</si>
  <si>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12</t>
  </si>
  <si>
    <t>7</t>
  </si>
  <si>
    <t>997223845</t>
  </si>
  <si>
    <t>Poplatek za uložení stavebního odpadu na skládce (skládkovné) asfaltového bez obsahu dehtu zatříděného do Katalogu odpadů pod kódem 170 302</t>
  </si>
  <si>
    <t>14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</si>
  <si>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</si>
  <si>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</si>
  <si>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</si>
  <si>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</si>
  <si>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16</t>
  </si>
  <si>
    <t>998011018</t>
  </si>
  <si>
    <t>Přesun hmot pro budovy občanské výstavby, bydlení, výrobu a služby s nosnou svislou konstrukcí zděnou z cihel, tvárnic nebo kamene Příplatek k cenám za zvětšený přesun přes vymezenou největší dopravní vzdálenost do 5000 m</t>
  </si>
  <si>
    <t>18</t>
  </si>
  <si>
    <t>PSV</t>
  </si>
  <si>
    <t>Práce a dodávky PSV</t>
  </si>
  <si>
    <t>712</t>
  </si>
  <si>
    <t>Povlakové krytiny</t>
  </si>
  <si>
    <t>712300833</t>
  </si>
  <si>
    <t>Odstranění ze střech plochých do 10° krytiny povlakové třívrstvé</t>
  </si>
  <si>
    <t>20</t>
  </si>
  <si>
    <t>208,8+13,9+672,5+428+429,5</t>
  </si>
  <si>
    <t>11</t>
  </si>
  <si>
    <t>712300834</t>
  </si>
  <si>
    <t>Odstranění ze střech plochých do 10° krytiny povlakové Příplatek k ceně - 0833 za každou další vrstvu</t>
  </si>
  <si>
    <t>22</t>
  </si>
  <si>
    <t>1752,7*2</t>
  </si>
  <si>
    <t>712300843</t>
  </si>
  <si>
    <t>Odstranění ze střech plochých do 10° zbytkového asfaltového pásu odsekáním</t>
  </si>
  <si>
    <t>24</t>
  </si>
  <si>
    <t>1752,7*0,2 "20% plochy</t>
  </si>
  <si>
    <t>13</t>
  </si>
  <si>
    <t>712300845</t>
  </si>
  <si>
    <t>Odstranění ze střech plochých do 10° doplňků ventilační hlavice</t>
  </si>
  <si>
    <t>kus</t>
  </si>
  <si>
    <t>26</t>
  </si>
  <si>
    <t>712311117</t>
  </si>
  <si>
    <t>Provedení povlakové krytiny střech plochých do 10° natěradly a tmely za studena nátěrem plastickým nátěrem</t>
  </si>
  <si>
    <t>28</t>
  </si>
  <si>
    <t>1752,7</t>
  </si>
  <si>
    <t>355,5*0,7</t>
  </si>
  <si>
    <t>M</t>
  </si>
  <si>
    <t>11163153</t>
  </si>
  <si>
    <t>emulze asfaltová penetrační</t>
  </si>
  <si>
    <t>kg</t>
  </si>
  <si>
    <t>32</t>
  </si>
  <si>
    <t>30</t>
  </si>
  <si>
    <t>712341659</t>
  </si>
  <si>
    <t>Provedení povlakové krytiny střech plochých do 10° pásy přitavením NAIP bodově</t>
  </si>
  <si>
    <t>17</t>
  </si>
  <si>
    <t>62836110</t>
  </si>
  <si>
    <t>pás asfaltový natavitelný oxidovaný tl. 4mm s vložkou z hliníkové fólie / hliníkové fólie s textilií, se spalitelnou PE folií nebo jemnozrnným minerálním posypem</t>
  </si>
  <si>
    <t>34</t>
  </si>
  <si>
    <t>2001,55*1,15 "Přepočtené koeficientem množství</t>
  </si>
  <si>
    <t>712363023</t>
  </si>
  <si>
    <t>Provedení povlakové krytiny střech plochých do 10° fólií termoplastickou PEC, popř. CPE (polyetylén-chlorid) aplikace fólie na oplechování (na tzv. fóliový plech) horkovzdušným navařením</t>
  </si>
  <si>
    <t>36</t>
  </si>
  <si>
    <t>19</t>
  </si>
  <si>
    <t>712363031</t>
  </si>
  <si>
    <t>Provedení povlakové krytiny střech plochých do 10° fólií termoplastickou PO (polyolefin) rozvinutí a natažení fólie v ploše</t>
  </si>
  <si>
    <t>38</t>
  </si>
  <si>
    <t>355,5*0,8</t>
  </si>
  <si>
    <t>28329020</t>
  </si>
  <si>
    <t>fólie hydroizolační střešní TPO (FPO), mechanicky kotvená tl 1,5mm</t>
  </si>
  <si>
    <t>40</t>
  </si>
  <si>
    <t>2037,1*1,15 "Přepočtené koeficientem množství</t>
  </si>
  <si>
    <t>712363103</t>
  </si>
  <si>
    <t>Provedení povlakové krytiny střech plochých do 10° fólií ostatní činnosti při pokládání hydroizolačních fólií (materiál ve specifikaci) mechanické ukotvení talířovou hmoždinkou do prostého nebo železového betonu</t>
  </si>
  <si>
    <t>42</t>
  </si>
  <si>
    <t>59051346</t>
  </si>
  <si>
    <t>hmoždinka talířová s ocelovým předmontovaným trnem pro tepelnou izolaci 8x60 x 215</t>
  </si>
  <si>
    <t>44</t>
  </si>
  <si>
    <t>13656*1,01</t>
  </si>
  <si>
    <t>23</t>
  </si>
  <si>
    <t>712363352</t>
  </si>
  <si>
    <t>Povlakové krytiny střech plochých do 10° z tvarovaných poplastovaných lišt pro mPVC vnitřní koutová lišta rš 100 mm</t>
  </si>
  <si>
    <t>m</t>
  </si>
  <si>
    <t>46</t>
  </si>
  <si>
    <t>712363353</t>
  </si>
  <si>
    <t>Povlakové krytiny střech plochých do 10° z tvarovaných poplastovaných lišt pro mPVC vnější koutová lišta rš 100 mm</t>
  </si>
  <si>
    <t>48</t>
  </si>
  <si>
    <t>25</t>
  </si>
  <si>
    <t>712363353.1</t>
  </si>
  <si>
    <t>Povlakové krytiny střech plochých do 10° z tvarovaných poplastovaných lišt pro mPVC vnější koutová lišta rš 130 mm</t>
  </si>
  <si>
    <t>50</t>
  </si>
  <si>
    <t>712363357</t>
  </si>
  <si>
    <t>Povlakové krytiny střech plochých do 10° z tvarovaných poplastovaných lišt pro mPVC okapnice rš 250 mm</t>
  </si>
  <si>
    <t>52</t>
  </si>
  <si>
    <t>27</t>
  </si>
  <si>
    <t>712363358</t>
  </si>
  <si>
    <t>Povlakové krytiny střech plochých do 10° z tvarovaných poplastovaných lišt pro mPVC závětrná lišta rš 250 mm</t>
  </si>
  <si>
    <t>54</t>
  </si>
  <si>
    <t>712363362</t>
  </si>
  <si>
    <t>Povlakové krytiny střech plochých do 10° z tvarovaných poplastovaných lišt pro mPVC tmelící lišta rš 100 mm</t>
  </si>
  <si>
    <t>56</t>
  </si>
  <si>
    <t>29</t>
  </si>
  <si>
    <t>712363373</t>
  </si>
  <si>
    <t>Povlakové krytiny střech plochých do 10° z tvarovaných poplastovaných lišt pro mPVC přítlačná lišta rš 85 mm</t>
  </si>
  <si>
    <t>58</t>
  </si>
  <si>
    <t>712363373.1</t>
  </si>
  <si>
    <t>Povlakové krytiny střech plochých do 10° z tvarovaných poplastovaných lišt pro mPVC přítlačná lišta rš 40-85 mm</t>
  </si>
  <si>
    <t>60</t>
  </si>
  <si>
    <t>31</t>
  </si>
  <si>
    <t>712363374</t>
  </si>
  <si>
    <t>Povlakové krytiny střech plochých do 10° z tvarovaných poplastovaných lišt pro mPVC přítlačná lišta rš 95 mm</t>
  </si>
  <si>
    <t>62</t>
  </si>
  <si>
    <t>71277R</t>
  </si>
  <si>
    <t>Dod a mtz výlezu Hagoroof vč. zábradlí (dle PD)</t>
  </si>
  <si>
    <t>64</t>
  </si>
  <si>
    <t>33</t>
  </si>
  <si>
    <t>998712102</t>
  </si>
  <si>
    <t>Přesun hmot pro povlakové krytiny stanovený z hmotnosti přesunovaného materiálu vodorovná dopravní vzdálenost do 50 m v objektech výšky přes 6 do 12 m</t>
  </si>
  <si>
    <t>66</t>
  </si>
  <si>
    <t>998712194</t>
  </si>
  <si>
    <t>Přesun hmot pro povlakové krytiny stanovený z hmotnosti přesunovaného materiálu Příplatek k cenám za zvětšený přesun přes vymezenou největší dopravní vzdálenost do 1000 m</t>
  </si>
  <si>
    <t>68</t>
  </si>
  <si>
    <t>35</t>
  </si>
  <si>
    <t>998712199</t>
  </si>
  <si>
    <t>Přesun hmot pro povlakové krytiny stanovený z hmotnosti přesunovaného materiálu Příplatek k cenám za zvětšený přesun přes vymezenou největší dopravní vzdálenost za každých dalších i započatých 1000 m</t>
  </si>
  <si>
    <t>70</t>
  </si>
  <si>
    <t>17,039*5 "Přepočtené koeficientem množství</t>
  </si>
  <si>
    <t>713</t>
  </si>
  <si>
    <t>Izolace tepelné</t>
  </si>
  <si>
    <t>713141152</t>
  </si>
  <si>
    <t>Montáž tepelné izolace střech plochých rohožemi, pásy, deskami, dílci, bloky (izolační materiál ve specifikaci) kladenými volně dvouvrstvá</t>
  </si>
  <si>
    <t>72</t>
  </si>
  <si>
    <t>37</t>
  </si>
  <si>
    <t>28372309</t>
  </si>
  <si>
    <t>deska EPS 100 pro trvalé zatížení v tlaku (max. 2000 kg/m2) tl 100mm</t>
  </si>
  <si>
    <t>74</t>
  </si>
  <si>
    <t>1752,7*1,02 "Přepočtené koeficientem množství</t>
  </si>
  <si>
    <t>28372312</t>
  </si>
  <si>
    <t>deska EPS 100 pro trvalé zatížení v tlaku (max. 2000 kg/m2) tl 120mm</t>
  </si>
  <si>
    <t>76</t>
  </si>
  <si>
    <t>39</t>
  </si>
  <si>
    <t>713141251</t>
  </si>
  <si>
    <t>Montáž tepelné izolace střech plochých mechanické přikotvení šrouby včetně dodávky šroubů, bez položení tepelné izolace tl. izolace přes 200 do 240 mm do betonu nebo pórobetonu</t>
  </si>
  <si>
    <t>78</t>
  </si>
  <si>
    <t>713141311</t>
  </si>
  <si>
    <t>Montáž tepelné izolace střech plochých spádovými klíny v ploše kladenými volně</t>
  </si>
  <si>
    <t>80</t>
  </si>
  <si>
    <t>41</t>
  </si>
  <si>
    <t>28376141</t>
  </si>
  <si>
    <t>klín izolační z pěnového polystyrenu EPS 100 spádový</t>
  </si>
  <si>
    <t>82</t>
  </si>
  <si>
    <t>701,08*0,1*0,4</t>
  </si>
  <si>
    <t>7131908R</t>
  </si>
  <si>
    <t>Demontáž komínků</t>
  </si>
  <si>
    <t>84</t>
  </si>
  <si>
    <t>10+42+23+34+25</t>
  </si>
  <si>
    <t>43</t>
  </si>
  <si>
    <t>998713102</t>
  </si>
  <si>
    <t>Přesun hmot pro izolace tepelné stanovený z hmotnosti přesunovaného materiálu vodorovná dopravní vzdálenost do 50 m v objektech výšky přes 6 m do 12 m</t>
  </si>
  <si>
    <t>86</t>
  </si>
  <si>
    <t>998713194</t>
  </si>
  <si>
    <t>Přesun hmot pro izolace tepelné stanovený z hmotnosti přesunovaného materiálu Příplatek k cenám za zvětšený přesun přes vymezenou největší dopravní vzdálenost do 1000 m</t>
  </si>
  <si>
    <t>88</t>
  </si>
  <si>
    <t>45</t>
  </si>
  <si>
    <t>998713199</t>
  </si>
  <si>
    <t>Přesun hmot pro izolace tepelné stanovený z hmotnosti přesunovaného materiálu Příplatek k cenám za zvětšený přesun přes vymezenou největší dopravní vzdálenost za každých dalších i započatých 1000 m</t>
  </si>
  <si>
    <t>90</t>
  </si>
  <si>
    <t>10,551*5 "Přepočtené koeficientem množství</t>
  </si>
  <si>
    <t>721</t>
  </si>
  <si>
    <t>Zdravotechnika - vnitřní kanalizace</t>
  </si>
  <si>
    <t>721174R</t>
  </si>
  <si>
    <t>Dod a mtz větracích komínků dle PD</t>
  </si>
  <si>
    <t>92</t>
  </si>
  <si>
    <t>47</t>
  </si>
  <si>
    <t>721210822</t>
  </si>
  <si>
    <t>Demontáž kanalizačního příslušenství střešních vtoků DN 100</t>
  </si>
  <si>
    <t>94</t>
  </si>
  <si>
    <t>721233112</t>
  </si>
  <si>
    <t>Střešní vtoky (vpusti) polypropylenové (PP) pro ploché střechy s odtokem svislým DN 110</t>
  </si>
  <si>
    <t>96</t>
  </si>
  <si>
    <t>49</t>
  </si>
  <si>
    <t>998721102</t>
  </si>
  <si>
    <t>Přesun hmot pro vnitřní kanalizace stanovený z hmotnosti přesunovaného materiálu vodorovná dopravní vzdálenost do 50 m v objektech výšky přes 6 do 12 m</t>
  </si>
  <si>
    <t>98</t>
  </si>
  <si>
    <t>998721194</t>
  </si>
  <si>
    <t>Přesun hmot pro vnitřní kanalizace stanovený z hmotnosti přesunovaného materiálu Příplatek k ceně za zvětšený přesun přes vymezenou největší dopravní vzdálenost do 1000 m</t>
  </si>
  <si>
    <t>100</t>
  </si>
  <si>
    <t>51</t>
  </si>
  <si>
    <t>998721199</t>
  </si>
  <si>
    <t>Přesun hmot pro vnitřní kanalizace stanovený z hmotnosti přesunovaného materiálu Příplatek k ceně za zvětšený přesun přes vymezenou největší dopravní vzdálenost za každých dalších i započatých 1000 m</t>
  </si>
  <si>
    <t>102</t>
  </si>
  <si>
    <t>0,146*5 "Přepočtené koeficientem množství</t>
  </si>
  <si>
    <t>741</t>
  </si>
  <si>
    <t>Elektroinstalace - silnoproud</t>
  </si>
  <si>
    <t>210220401-D</t>
  </si>
  <si>
    <t>Demontáž vedení hromosvodné - štítků k označení svodů</t>
  </si>
  <si>
    <t>104</t>
  </si>
  <si>
    <t>53</t>
  </si>
  <si>
    <t>210220301-D</t>
  </si>
  <si>
    <t>Demontáž svorek hromosvodných se 2 šrouby</t>
  </si>
  <si>
    <t>106</t>
  </si>
  <si>
    <t>210220302-D</t>
  </si>
  <si>
    <t>Demontáž svorek hromosvodných se 3 a více šrouby</t>
  </si>
  <si>
    <t>108</t>
  </si>
  <si>
    <t>55</t>
  </si>
  <si>
    <t>210220372-D</t>
  </si>
  <si>
    <t>Demontáž ochranných prvků - úhelníků nebo trubek do zdiva</t>
  </si>
  <si>
    <t>110</t>
  </si>
  <si>
    <t>210220101-D</t>
  </si>
  <si>
    <t>Demontáž hromosvodného vedení svodových vodičů s podpěrami průměru do 10 mm</t>
  </si>
  <si>
    <t>112</t>
  </si>
  <si>
    <t>57</t>
  </si>
  <si>
    <t>210220401</t>
  </si>
  <si>
    <t>Montáž vedení hromosvodné - štítků k označení svodů</t>
  </si>
  <si>
    <t>ŠO</t>
  </si>
  <si>
    <t>Číslo označení svodu</t>
  </si>
  <si>
    <t>ks</t>
  </si>
  <si>
    <t>116</t>
  </si>
  <si>
    <t>59</t>
  </si>
  <si>
    <t>210220302</t>
  </si>
  <si>
    <t>Montáž svorek hromosvodných se 3 a více šrouby</t>
  </si>
  <si>
    <t>118</t>
  </si>
  <si>
    <t>SZB</t>
  </si>
  <si>
    <t>Svorka pro hromosvod SZ - litina</t>
  </si>
  <si>
    <t>120</t>
  </si>
  <si>
    <t>61</t>
  </si>
  <si>
    <t>122</t>
  </si>
  <si>
    <t>SK</t>
  </si>
  <si>
    <t>Svorka SK</t>
  </si>
  <si>
    <t>124</t>
  </si>
  <si>
    <t>63</t>
  </si>
  <si>
    <t>210220301</t>
  </si>
  <si>
    <t>Montáž svorek hromosvodných se 2 šrouby</t>
  </si>
  <si>
    <t>126</t>
  </si>
  <si>
    <t>SS</t>
  </si>
  <si>
    <t>Svorka SS</t>
  </si>
  <si>
    <t>128</t>
  </si>
  <si>
    <t>65</t>
  </si>
  <si>
    <t>210220361</t>
  </si>
  <si>
    <t>Montáž tyčí zemnicích délky do 2 m</t>
  </si>
  <si>
    <t>130</t>
  </si>
  <si>
    <t>712118</t>
  </si>
  <si>
    <t>Tyč ZT zemnící</t>
  </si>
  <si>
    <t>132</t>
  </si>
  <si>
    <t>67</t>
  </si>
  <si>
    <t>134</t>
  </si>
  <si>
    <t>SJ01</t>
  </si>
  <si>
    <t>Svorka SJ01</t>
  </si>
  <si>
    <t>136</t>
  </si>
  <si>
    <t>69</t>
  </si>
  <si>
    <t>210220372</t>
  </si>
  <si>
    <t>Montáž ochranných prvků - úhelníků nebo trubek do zdiva</t>
  </si>
  <si>
    <t>138</t>
  </si>
  <si>
    <t>511115</t>
  </si>
  <si>
    <t>Úhelník ochranný OU délka 1,7 m</t>
  </si>
  <si>
    <t>140</t>
  </si>
  <si>
    <t>71</t>
  </si>
  <si>
    <t>DOUA</t>
  </si>
  <si>
    <t>Držák OU do zdi - DUZ</t>
  </si>
  <si>
    <t>142</t>
  </si>
  <si>
    <t>PV 32</t>
  </si>
  <si>
    <t>Podpěra PV 32</t>
  </si>
  <si>
    <t>144</t>
  </si>
  <si>
    <t>73</t>
  </si>
  <si>
    <t>PV 1B</t>
  </si>
  <si>
    <t>Podpěra PV 01</t>
  </si>
  <si>
    <t>146</t>
  </si>
  <si>
    <t>PV 21</t>
  </si>
  <si>
    <t>Podpěra PV 21</t>
  </si>
  <si>
    <t>148</t>
  </si>
  <si>
    <t>75</t>
  </si>
  <si>
    <t>297110</t>
  </si>
  <si>
    <t>Podpěra 297110</t>
  </si>
  <si>
    <t>150</t>
  </si>
  <si>
    <t>210220101</t>
  </si>
  <si>
    <t>Montáž hromosvodného vedení svodových vodičů s podpěrami průměru do 10 mm</t>
  </si>
  <si>
    <t>152</t>
  </si>
  <si>
    <t>77</t>
  </si>
  <si>
    <t>DRÁT 8 ALMGSI T/4</t>
  </si>
  <si>
    <t>Drát uzemňovací AL průměr 8 AlMgSi</t>
  </si>
  <si>
    <t>154</t>
  </si>
  <si>
    <t>156</t>
  </si>
  <si>
    <t>79</t>
  </si>
  <si>
    <t>DRÁT 10</t>
  </si>
  <si>
    <t>Drát uzemňovací FeZn pozinkovaný průměr 10</t>
  </si>
  <si>
    <t>158</t>
  </si>
  <si>
    <t>210280002</t>
  </si>
  <si>
    <t>Zkoušky a prohlídky el rozvodů a zařízení celková prohlídka pro objem mtž prací do 500 000 Kč</t>
  </si>
  <si>
    <t>160</t>
  </si>
  <si>
    <t>81</t>
  </si>
  <si>
    <t>210280211</t>
  </si>
  <si>
    <t>Měření zemních odporů zemniče prvního nebo samostatného</t>
  </si>
  <si>
    <t>162</t>
  </si>
  <si>
    <t>210280215</t>
  </si>
  <si>
    <t>Připlatek k měření zemních odporů prvního zemniče za každý další zemnič v síti</t>
  </si>
  <si>
    <t>164</t>
  </si>
  <si>
    <t>83</t>
  </si>
  <si>
    <t>141R00</t>
  </si>
  <si>
    <t>Přirážka za podružný materiál</t>
  </si>
  <si>
    <t>%</t>
  </si>
  <si>
    <t>166</t>
  </si>
  <si>
    <t>762</t>
  </si>
  <si>
    <t>Konstrukce tesařské</t>
  </si>
  <si>
    <t>762341285</t>
  </si>
  <si>
    <t>Bednění a laťování montáž bednění střech rovných a šikmých sklonu do 60° s vyřezáním otvorů z desek cementotřískových nebo cementových na pero a drážku</t>
  </si>
  <si>
    <t>168</t>
  </si>
  <si>
    <t>85</t>
  </si>
  <si>
    <t>60621318</t>
  </si>
  <si>
    <t>překližka truhlářská bříza 2500x1250mm tl 21mm jakost BB,CP</t>
  </si>
  <si>
    <t>170</t>
  </si>
  <si>
    <t>190*1,2</t>
  </si>
  <si>
    <t>762342216</t>
  </si>
  <si>
    <t>Bednění a laťování montáž laťování střech jednoduchých sklonu do 60° při osové vzdálenosti latí přes 360 do 600 mm</t>
  </si>
  <si>
    <t>172</t>
  </si>
  <si>
    <t>87</t>
  </si>
  <si>
    <t>60514106</t>
  </si>
  <si>
    <t>řezivo jehličnaté lať pevnostní třída S10-13 průžez 40x60mm</t>
  </si>
  <si>
    <t>174</t>
  </si>
  <si>
    <t>0,04*0,06*740*1,2</t>
  </si>
  <si>
    <t>762395000</t>
  </si>
  <si>
    <t>Spojovací prostředky krovů, bednění a laťování, nadstřešních konstrukcí svory, prkna, hřebíky, pásová ocel, vruty</t>
  </si>
  <si>
    <t>176</t>
  </si>
  <si>
    <t>764</t>
  </si>
  <si>
    <t>Konstrukce klempířské</t>
  </si>
  <si>
    <t>89</t>
  </si>
  <si>
    <t>764002811</t>
  </si>
  <si>
    <t>Demontáž klempířských konstrukcí okapového plechu do suti, v krytině povlakové</t>
  </si>
  <si>
    <t>178</t>
  </si>
  <si>
    <t>764002821</t>
  </si>
  <si>
    <t>Demontáž klempířských konstrukcí střešního výlezu do suti</t>
  </si>
  <si>
    <t>180</t>
  </si>
  <si>
    <t>91</t>
  </si>
  <si>
    <t>764002841</t>
  </si>
  <si>
    <t>Demontáž klempířských konstrukcí oplechování horních ploch zdí a nadezdívek do suti</t>
  </si>
  <si>
    <t>182</t>
  </si>
  <si>
    <t>764002871</t>
  </si>
  <si>
    <t>Demontáž klempířských konstrukcí lemování zdí do suti</t>
  </si>
  <si>
    <t>184</t>
  </si>
  <si>
    <t>105,8+84,1+109,9+55,7</t>
  </si>
  <si>
    <t>93</t>
  </si>
  <si>
    <t>764004801</t>
  </si>
  <si>
    <t>Demontáž klempířských konstrukcí žlabu podokapního do suti</t>
  </si>
  <si>
    <t>186</t>
  </si>
  <si>
    <t>764501103</t>
  </si>
  <si>
    <t>Montáž žlabu podokapního půlkruhového žlabu</t>
  </si>
  <si>
    <t>188</t>
  </si>
  <si>
    <t>95</t>
  </si>
  <si>
    <t>55344180</t>
  </si>
  <si>
    <t>žlab půlkruhový podokapní VIPLANYL r.š. 250mm</t>
  </si>
  <si>
    <t>190</t>
  </si>
  <si>
    <t>764501108</t>
  </si>
  <si>
    <t>Montáž žlabu podokapního půlkruhového kotlíku</t>
  </si>
  <si>
    <t>192</t>
  </si>
  <si>
    <t>97</t>
  </si>
  <si>
    <t>55344241</t>
  </si>
  <si>
    <t>kotlík závěsný půlkulatý VIPLANYL 250x80mm</t>
  </si>
  <si>
    <t>194</t>
  </si>
  <si>
    <t>764508131</t>
  </si>
  <si>
    <t>Montáž svodu kruhového, průměru svodu 70mm</t>
  </si>
  <si>
    <t>196</t>
  </si>
  <si>
    <t>99</t>
  </si>
  <si>
    <t>55344200</t>
  </si>
  <si>
    <t>svod kruhový VIPLANYL 80mm</t>
  </si>
  <si>
    <t>198</t>
  </si>
  <si>
    <t>764508135</t>
  </si>
  <si>
    <t>Montáž svodu kruhového, průměru kolen výtokových</t>
  </si>
  <si>
    <t>200</t>
  </si>
  <si>
    <t>101</t>
  </si>
  <si>
    <t>55344381</t>
  </si>
  <si>
    <t>koleno soklové VIPLANYL 80mm odskok 60mm</t>
  </si>
  <si>
    <t>202</t>
  </si>
  <si>
    <t>765192811</t>
  </si>
  <si>
    <t>Demontáž střešního výlezu jakékoliv plochy</t>
  </si>
  <si>
    <t>204</t>
  </si>
  <si>
    <t>767</t>
  </si>
  <si>
    <t>Konstrukce zámečnické</t>
  </si>
  <si>
    <t>103</t>
  </si>
  <si>
    <t>767647919</t>
  </si>
  <si>
    <t>Oprava a údržba dveří výměna závěsu</t>
  </si>
  <si>
    <t>206</t>
  </si>
  <si>
    <t>767691822</t>
  </si>
  <si>
    <t>Ostatní práce - vyvěšení nebo zavěšení kovových křídel s případným uložením a opětovným zavěšením po provedení stavebních změn dveří, plochy do 2 m2</t>
  </si>
  <si>
    <t>208</t>
  </si>
  <si>
    <t>105</t>
  </si>
  <si>
    <t>767881112</t>
  </si>
  <si>
    <t>Montáž záchytného systému proti pádu sloupků samostatných nebo v systému s poddajným kotvícím vedením do železobetonu chemickou kotvou</t>
  </si>
  <si>
    <t>210</t>
  </si>
  <si>
    <t>76799191R</t>
  </si>
  <si>
    <t>Podřezání plech. dveří</t>
  </si>
  <si>
    <t>212</t>
  </si>
  <si>
    <t>107</t>
  </si>
  <si>
    <t>767R</t>
  </si>
  <si>
    <t>Dodávka postroje, lanka, lanové brzdy vč. příslušenství</t>
  </si>
  <si>
    <t>214</t>
  </si>
  <si>
    <t>998767102</t>
  </si>
  <si>
    <t>Přesun hmot pro zámečnické konstrukce stanovený z hmotnosti přesunovaného materiálu vodorovná dopravní vzdálenost do 50 m v objektech výšky přes 6 do 12 m</t>
  </si>
  <si>
    <t>216</t>
  </si>
  <si>
    <t>109</t>
  </si>
  <si>
    <t>998767194</t>
  </si>
  <si>
    <t>Přesun hmot pro zámečnické konstrukce stanovený z hmotnosti přesunovaného materiálu Příplatek k cenám za zvětšený přesun přes vymezenou největší dopravní vzdálenost do 1000 m</t>
  </si>
  <si>
    <t>218</t>
  </si>
  <si>
    <t>998767199</t>
  </si>
  <si>
    <t>Přesun hmot pro zámečnické konstrukce stanovený z hmotnosti přesunovaného materiálu Příplatek k cenám za zvětšený přesun přes vymezenou největší dopravní vzdálenost za každých dalších i započatých 1000 m</t>
  </si>
  <si>
    <t>220</t>
  </si>
  <si>
    <t>0,074*5 "Přepočtené koeficientem množství</t>
  </si>
  <si>
    <t>783</t>
  </si>
  <si>
    <t>Dokončovací práce - nátěry</t>
  </si>
  <si>
    <t>111</t>
  </si>
  <si>
    <t>783301311</t>
  </si>
  <si>
    <t>Příprava podkladu zámečnických konstrukcí před provedením nátěru odmaštění odmašťovačem vodou ředitelným</t>
  </si>
  <si>
    <t>222</t>
  </si>
  <si>
    <t>783314101</t>
  </si>
  <si>
    <t>Základní nátěr zámečnických konstrukcí jednonásobný syntetický</t>
  </si>
  <si>
    <t>224</t>
  </si>
  <si>
    <t>113</t>
  </si>
  <si>
    <t>783314201</t>
  </si>
  <si>
    <t>Základní antikorozní nátěr zámečnických konstrukcí jednonásobný syntetický standardní</t>
  </si>
  <si>
    <t>226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</si>
  <si>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</si>
  <si>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</si>
  <si>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</si>
  <si>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</si>
  <si>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</si>
  <si>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</si>
  <si>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</si>
  <si>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</si>
  <si>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</si>
  <si>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</si>
  <si>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</si>
  <si>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</si>
  <si>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</si>
  <si>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Dokumentace skutečného provedení stavby</t>
  </si>
  <si>
    <t>kpl</t>
  </si>
  <si>
    <t>1024</t>
  </si>
  <si>
    <t>605896316</t>
  </si>
  <si>
    <t>VRN2</t>
  </si>
  <si>
    <t>Příprava staveniště</t>
  </si>
  <si>
    <t>020001000</t>
  </si>
  <si>
    <t>Zabezpečení staveniště /zabezpečení pohybu osob při opravách atik/</t>
  </si>
  <si>
    <t>klp</t>
  </si>
  <si>
    <t>-1505551027</t>
  </si>
  <si>
    <t>VRN3</t>
  </si>
  <si>
    <t>Zařízení staveniště</t>
  </si>
  <si>
    <t>030001000</t>
  </si>
  <si>
    <t>1968806662</t>
  </si>
  <si>
    <t>VRN6</t>
  </si>
  <si>
    <t>Územní vlivy</t>
  </si>
  <si>
    <t>065002000</t>
  </si>
  <si>
    <t>Mimostaveništní doprava materiálů</t>
  </si>
  <si>
    <t>467621429</t>
  </si>
  <si>
    <t>VRN7</t>
  </si>
  <si>
    <t>Provozní vlivy</t>
  </si>
  <si>
    <t>079002000</t>
  </si>
  <si>
    <t>Podíl přidružených výkonů</t>
  </si>
  <si>
    <t>1452969178</t>
  </si>
  <si>
    <t>VRN9</t>
  </si>
  <si>
    <t>Ostatní náklady</t>
  </si>
  <si>
    <t>091002000</t>
  </si>
  <si>
    <t>Zednické výpomoci</t>
  </si>
  <si>
    <t>1160067557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</si>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</sst>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%"/>
    <numFmt numFmtId="167" formatCode="DD\.MM\.YYYY"/>
    <numFmt numFmtId="168" formatCode="#,##0.00000"/>
    <numFmt numFmtId="169" formatCode="@"/>
    <numFmt numFmtId="170" formatCode="#,##0.000"/>
  </numFmts>
  <fonts count="44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7"/>
      <color indexed="55"/>
      <name val="Arial CE"/>
      <family val="2"/>
    </font>
    <font>
      <sz val="8"/>
      <color indexed="10"/>
      <name val="Arial CE"/>
      <family val="2"/>
    </font>
    <font>
      <i/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>
      <alignment/>
      <protection/>
    </xf>
    <xf numFmtId="164" fontId="1" fillId="0" borderId="0">
      <alignment/>
      <protection/>
    </xf>
  </cellStyleXfs>
  <cellXfs count="27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3" fillId="2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4" fillId="0" borderId="0" xfId="21" applyFont="1" applyAlignment="1">
      <alignment horizontal="left" vertical="center"/>
      <protection/>
    </xf>
    <xf numFmtId="164" fontId="3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top"/>
      <protection/>
    </xf>
    <xf numFmtId="164" fontId="6" fillId="0" borderId="0" xfId="21" applyFont="1" applyBorder="1" applyAlignment="1">
      <alignment horizontal="left" vertical="center"/>
      <protection/>
    </xf>
    <xf numFmtId="164" fontId="7" fillId="0" borderId="0" xfId="21" applyFont="1" applyAlignment="1">
      <alignment horizontal="left" vertical="top"/>
      <protection/>
    </xf>
    <xf numFmtId="164" fontId="7" fillId="0" borderId="0" xfId="21" applyFont="1" applyBorder="1" applyAlignment="1">
      <alignment horizontal="left" vertical="top" wrapText="1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6" fillId="0" borderId="0" xfId="21" applyFont="1" applyBorder="1" applyAlignment="1">
      <alignment horizontal="left" vertical="center" wrapText="1"/>
      <protection/>
    </xf>
    <xf numFmtId="164" fontId="1" fillId="0" borderId="4" xfId="21" applyBorder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8" fillId="0" borderId="5" xfId="21" applyFont="1" applyBorder="1" applyAlignment="1">
      <alignment horizontal="left" vertical="center"/>
      <protection/>
    </xf>
    <xf numFmtId="164" fontId="1" fillId="0" borderId="5" xfId="21" applyFont="1" applyBorder="1" applyAlignment="1">
      <alignment vertical="center"/>
      <protection/>
    </xf>
    <xf numFmtId="165" fontId="8" fillId="0" borderId="5" xfId="21" applyNumberFormat="1" applyFont="1" applyBorder="1" applyAlignment="1">
      <alignment vertical="center"/>
      <protection/>
    </xf>
    <xf numFmtId="164" fontId="5" fillId="0" borderId="0" xfId="21" applyFont="1" applyBorder="1" applyAlignment="1">
      <alignment horizontal="right" vertical="center"/>
      <protection/>
    </xf>
    <xf numFmtId="164" fontId="5" fillId="0" borderId="0" xfId="21" applyFont="1" applyAlignment="1">
      <alignment vertical="center"/>
      <protection/>
    </xf>
    <xf numFmtId="164" fontId="5" fillId="0" borderId="3" xfId="21" applyFont="1" applyBorder="1" applyAlignment="1">
      <alignment vertical="center"/>
      <protection/>
    </xf>
    <xf numFmtId="166" fontId="5" fillId="0" borderId="0" xfId="21" applyNumberFormat="1" applyFont="1" applyBorder="1" applyAlignment="1">
      <alignment horizontal="left" vertical="center"/>
      <protection/>
    </xf>
    <xf numFmtId="165" fontId="9" fillId="0" borderId="0" xfId="21" applyNumberFormat="1" applyFont="1" applyBorder="1" applyAlignment="1">
      <alignment vertical="center"/>
      <protection/>
    </xf>
    <xf numFmtId="164" fontId="1" fillId="3" borderId="0" xfId="21" applyFont="1" applyFill="1" applyAlignment="1">
      <alignment vertical="center"/>
      <protection/>
    </xf>
    <xf numFmtId="164" fontId="10" fillId="3" borderId="6" xfId="21" applyFont="1" applyFill="1" applyBorder="1" applyAlignment="1">
      <alignment horizontal="left" vertical="center"/>
      <protection/>
    </xf>
    <xf numFmtId="164" fontId="1" fillId="3" borderId="7" xfId="21" applyFont="1" applyFill="1" applyBorder="1" applyAlignment="1">
      <alignment vertical="center"/>
      <protection/>
    </xf>
    <xf numFmtId="164" fontId="10" fillId="3" borderId="7" xfId="21" applyFont="1" applyFill="1" applyBorder="1" applyAlignment="1">
      <alignment horizontal="center" vertical="center"/>
      <protection/>
    </xf>
    <xf numFmtId="164" fontId="10" fillId="3" borderId="7" xfId="21" applyFont="1" applyFill="1" applyBorder="1" applyAlignment="1">
      <alignment horizontal="left" vertical="center"/>
      <protection/>
    </xf>
    <xf numFmtId="165" fontId="10" fillId="3" borderId="8" xfId="21" applyNumberFormat="1" applyFont="1" applyFill="1" applyBorder="1" applyAlignment="1">
      <alignment vertical="center"/>
      <protection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3" xfId="21" applyFont="1" applyBorder="1" applyAlignment="1">
      <alignment vertical="center"/>
      <protection/>
    </xf>
    <xf numFmtId="164" fontId="7" fillId="0" borderId="0" xfId="21" applyFont="1" applyAlignment="1">
      <alignment horizontal="left" vertical="center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8" fillId="0" borderId="0" xfId="21" applyFont="1" applyAlignment="1">
      <alignment vertical="center"/>
      <protection/>
    </xf>
    <xf numFmtId="167" fontId="6" fillId="0" borderId="0" xfId="21" applyNumberFormat="1" applyFont="1" applyBorder="1" applyAlignment="1">
      <alignment horizontal="left" vertical="center"/>
      <protection/>
    </xf>
    <xf numFmtId="164" fontId="6" fillId="0" borderId="0" xfId="21" applyFont="1" applyBorder="1" applyAlignment="1">
      <alignment vertical="center" wrapText="1"/>
      <protection/>
    </xf>
    <xf numFmtId="164" fontId="11" fillId="0" borderId="11" xfId="21" applyFont="1" applyBorder="1" applyAlignment="1">
      <alignment horizontal="center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2" fillId="4" borderId="6" xfId="21" applyFont="1" applyFill="1" applyBorder="1" applyAlignment="1">
      <alignment horizontal="center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2" fillId="4" borderId="7" xfId="21" applyFont="1" applyFill="1" applyBorder="1" applyAlignment="1">
      <alignment horizontal="center" vertical="center"/>
      <protection/>
    </xf>
    <xf numFmtId="164" fontId="12" fillId="4" borderId="7" xfId="21" applyFont="1" applyFill="1" applyBorder="1" applyAlignment="1">
      <alignment horizontal="right" vertical="center"/>
      <protection/>
    </xf>
    <xf numFmtId="164" fontId="12" fillId="4" borderId="8" xfId="21" applyFont="1" applyFill="1" applyBorder="1" applyAlignment="1">
      <alignment horizontal="center" vertical="center"/>
      <protection/>
    </xf>
    <xf numFmtId="164" fontId="13" fillId="0" borderId="15" xfId="21" applyFont="1" applyBorder="1" applyAlignment="1">
      <alignment horizontal="center" vertical="center" wrapText="1"/>
      <protection/>
    </xf>
    <xf numFmtId="164" fontId="13" fillId="0" borderId="16" xfId="21" applyFont="1" applyBorder="1" applyAlignment="1">
      <alignment horizontal="center" vertical="center" wrapText="1"/>
      <protection/>
    </xf>
    <xf numFmtId="164" fontId="13" fillId="0" borderId="17" xfId="21" applyFont="1" applyBorder="1" applyAlignment="1">
      <alignment horizontal="center" vertical="center" wrapText="1"/>
      <protection/>
    </xf>
    <xf numFmtId="164" fontId="1" fillId="0" borderId="11" xfId="21" applyFont="1" applyBorder="1" applyAlignment="1">
      <alignment vertical="center"/>
      <protection/>
    </xf>
    <xf numFmtId="164" fontId="10" fillId="0" borderId="0" xfId="21" applyFont="1" applyAlignment="1">
      <alignment vertical="center"/>
      <protection/>
    </xf>
    <xf numFmtId="164" fontId="10" fillId="0" borderId="3" xfId="21" applyFont="1" applyBorder="1" applyAlignment="1">
      <alignment vertical="center"/>
      <protection/>
    </xf>
    <xf numFmtId="164" fontId="14" fillId="0" borderId="0" xfId="21" applyFont="1" applyAlignment="1">
      <alignment horizontal="left" vertical="center"/>
      <protection/>
    </xf>
    <xf numFmtId="164" fontId="14" fillId="0" borderId="0" xfId="21" applyFont="1" applyAlignment="1">
      <alignment vertical="center"/>
      <protection/>
    </xf>
    <xf numFmtId="165" fontId="14" fillId="0" borderId="0" xfId="21" applyNumberFormat="1" applyFont="1" applyBorder="1" applyAlignment="1">
      <alignment horizontal="right" vertical="center"/>
      <protection/>
    </xf>
    <xf numFmtId="165" fontId="14" fillId="0" borderId="0" xfId="21" applyNumberFormat="1" applyFont="1" applyBorder="1" applyAlignment="1">
      <alignment vertical="center"/>
      <protection/>
    </xf>
    <xf numFmtId="164" fontId="10" fillId="0" borderId="0" xfId="21" applyFont="1" applyAlignment="1">
      <alignment horizontal="center" vertical="center"/>
      <protection/>
    </xf>
    <xf numFmtId="165" fontId="11" fillId="0" borderId="18" xfId="21" applyNumberFormat="1" applyFont="1" applyBorder="1" applyAlignment="1">
      <alignment vertical="center"/>
      <protection/>
    </xf>
    <xf numFmtId="165" fontId="11" fillId="0" borderId="0" xfId="21" applyNumberFormat="1" applyFont="1" applyBorder="1" applyAlignment="1">
      <alignment vertical="center"/>
      <protection/>
    </xf>
    <xf numFmtId="168" fontId="11" fillId="0" borderId="0" xfId="21" applyNumberFormat="1" applyFont="1" applyBorder="1" applyAlignment="1">
      <alignment vertical="center"/>
      <protection/>
    </xf>
    <xf numFmtId="165" fontId="11" fillId="0" borderId="14" xfId="21" applyNumberFormat="1" applyFont="1" applyBorder="1" applyAlignment="1">
      <alignment vertical="center"/>
      <protection/>
    </xf>
    <xf numFmtId="164" fontId="10" fillId="0" borderId="0" xfId="21" applyFont="1" applyAlignment="1">
      <alignment horizontal="left" vertical="center"/>
      <protection/>
    </xf>
    <xf numFmtId="164" fontId="15" fillId="0" borderId="0" xfId="21" applyFont="1" applyAlignment="1">
      <alignment horizontal="left" vertical="center"/>
      <protection/>
    </xf>
    <xf numFmtId="164" fontId="16" fillId="0" borderId="0" xfId="20" applyNumberFormat="1" applyFont="1" applyFill="1" applyBorder="1" applyAlignment="1" applyProtection="1">
      <alignment horizontal="center" vertical="center"/>
      <protection/>
    </xf>
    <xf numFmtId="164" fontId="18" fillId="0" borderId="3" xfId="21" applyFont="1" applyBorder="1" applyAlignment="1">
      <alignment vertical="center"/>
      <protection/>
    </xf>
    <xf numFmtId="164" fontId="19" fillId="0" borderId="0" xfId="21" applyFont="1" applyAlignment="1">
      <alignment vertical="center"/>
      <protection/>
    </xf>
    <xf numFmtId="164" fontId="19" fillId="0" borderId="0" xfId="21" applyFont="1" applyBorder="1" applyAlignment="1">
      <alignment horizontal="left" vertical="center" wrapText="1"/>
      <protection/>
    </xf>
    <xf numFmtId="164" fontId="20" fillId="0" borderId="0" xfId="21" applyFont="1" applyAlignment="1">
      <alignment vertical="center"/>
      <protection/>
    </xf>
    <xf numFmtId="165" fontId="20" fillId="0" borderId="0" xfId="21" applyNumberFormat="1" applyFont="1" applyBorder="1" applyAlignment="1">
      <alignment vertical="center"/>
      <protection/>
    </xf>
    <xf numFmtId="164" fontId="7" fillId="0" borderId="0" xfId="21" applyFont="1" applyAlignment="1">
      <alignment horizontal="center" vertical="center"/>
      <protection/>
    </xf>
    <xf numFmtId="165" fontId="21" fillId="0" borderId="18" xfId="21" applyNumberFormat="1" applyFont="1" applyBorder="1" applyAlignment="1">
      <alignment vertical="center"/>
      <protection/>
    </xf>
    <xf numFmtId="165" fontId="21" fillId="0" borderId="0" xfId="21" applyNumberFormat="1" applyFont="1" applyBorder="1" applyAlignment="1">
      <alignment vertical="center"/>
      <protection/>
    </xf>
    <xf numFmtId="168" fontId="21" fillId="0" borderId="0" xfId="21" applyNumberFormat="1" applyFont="1" applyBorder="1" applyAlignment="1">
      <alignment vertical="center"/>
      <protection/>
    </xf>
    <xf numFmtId="165" fontId="21" fillId="0" borderId="14" xfId="21" applyNumberFormat="1" applyFont="1" applyBorder="1" applyAlignment="1">
      <alignment vertical="center"/>
      <protection/>
    </xf>
    <xf numFmtId="164" fontId="18" fillId="0" borderId="0" xfId="21" applyFont="1" applyAlignment="1">
      <alignment vertical="center"/>
      <protection/>
    </xf>
    <xf numFmtId="164" fontId="18" fillId="0" borderId="0" xfId="21" applyFont="1" applyAlignment="1">
      <alignment horizontal="left" vertical="center"/>
      <protection/>
    </xf>
    <xf numFmtId="165" fontId="21" fillId="0" borderId="19" xfId="21" applyNumberFormat="1" applyFont="1" applyBorder="1" applyAlignment="1">
      <alignment vertical="center"/>
      <protection/>
    </xf>
    <xf numFmtId="165" fontId="21" fillId="0" borderId="20" xfId="21" applyNumberFormat="1" applyFont="1" applyBorder="1" applyAlignment="1">
      <alignment vertical="center"/>
      <protection/>
    </xf>
    <xf numFmtId="168" fontId="21" fillId="0" borderId="20" xfId="21" applyNumberFormat="1" applyFont="1" applyBorder="1" applyAlignment="1">
      <alignment vertical="center"/>
      <protection/>
    </xf>
    <xf numFmtId="165" fontId="21" fillId="0" borderId="21" xfId="21" applyNumberFormat="1" applyFont="1" applyBorder="1" applyAlignment="1">
      <alignment vertical="center"/>
      <protection/>
    </xf>
    <xf numFmtId="164" fontId="1" fillId="0" borderId="0" xfId="21" applyProtection="1">
      <alignment/>
      <protection/>
    </xf>
    <xf numFmtId="164" fontId="22" fillId="0" borderId="0" xfId="21" applyFont="1" applyAlignment="1">
      <alignment horizontal="left" vertical="center"/>
      <protection/>
    </xf>
    <xf numFmtId="164" fontId="5" fillId="0" borderId="0" xfId="21" applyFont="1" applyBorder="1" applyAlignment="1">
      <alignment horizontal="left" vertical="center" wrapText="1"/>
      <protection/>
    </xf>
    <xf numFmtId="167" fontId="6" fillId="0" borderId="0" xfId="21" applyNumberFormat="1" applyFont="1" applyAlignment="1">
      <alignment horizontal="left" vertical="center"/>
      <protection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8" fillId="0" borderId="0" xfId="21" applyFont="1" applyAlignment="1">
      <alignment horizontal="left" vertical="center"/>
      <protection/>
    </xf>
    <xf numFmtId="165" fontId="14" fillId="0" borderId="0" xfId="21" applyNumberFormat="1" applyFont="1" applyAlignment="1">
      <alignment vertical="center"/>
      <protection/>
    </xf>
    <xf numFmtId="164" fontId="5" fillId="0" borderId="0" xfId="21" applyFont="1" applyAlignment="1">
      <alignment horizontal="right" vertical="center"/>
      <protection/>
    </xf>
    <xf numFmtId="164" fontId="23" fillId="0" borderId="0" xfId="21" applyFont="1" applyAlignment="1">
      <alignment horizontal="left" vertical="center"/>
      <protection/>
    </xf>
    <xf numFmtId="165" fontId="5" fillId="0" borderId="0" xfId="21" applyNumberFormat="1" applyFont="1" applyAlignment="1">
      <alignment vertical="center"/>
      <protection/>
    </xf>
    <xf numFmtId="166" fontId="5" fillId="0" borderId="0" xfId="21" applyNumberFormat="1" applyFont="1" applyAlignment="1">
      <alignment horizontal="right" vertical="center"/>
      <protection/>
    </xf>
    <xf numFmtId="164" fontId="1" fillId="4" borderId="0" xfId="21" applyFont="1" applyFill="1" applyAlignment="1">
      <alignment vertical="center"/>
      <protection/>
    </xf>
    <xf numFmtId="164" fontId="10" fillId="4" borderId="6" xfId="21" applyFont="1" applyFill="1" applyBorder="1" applyAlignment="1">
      <alignment horizontal="left" vertical="center"/>
      <protection/>
    </xf>
    <xf numFmtId="164" fontId="10" fillId="4" borderId="7" xfId="21" applyFont="1" applyFill="1" applyBorder="1" applyAlignment="1">
      <alignment horizontal="right" vertical="center"/>
      <protection/>
    </xf>
    <xf numFmtId="164" fontId="10" fillId="4" borderId="7" xfId="21" applyFont="1" applyFill="1" applyBorder="1" applyAlignment="1">
      <alignment horizontal="center" vertical="center"/>
      <protection/>
    </xf>
    <xf numFmtId="165" fontId="10" fillId="4" borderId="7" xfId="21" applyNumberFormat="1" applyFont="1" applyFill="1" applyBorder="1" applyAlignment="1">
      <alignment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6" fillId="0" borderId="0" xfId="21" applyFont="1" applyAlignment="1">
      <alignment horizontal="left" vertical="center" wrapText="1"/>
      <protection/>
    </xf>
    <xf numFmtId="164" fontId="12" fillId="4" borderId="0" xfId="21" applyFont="1" applyFill="1" applyAlignment="1">
      <alignment horizontal="left" vertical="center"/>
      <protection/>
    </xf>
    <xf numFmtId="164" fontId="12" fillId="4" borderId="0" xfId="21" applyFont="1" applyFill="1" applyAlignment="1">
      <alignment horizontal="right" vertical="center"/>
      <protection/>
    </xf>
    <xf numFmtId="164" fontId="24" fillId="0" borderId="0" xfId="21" applyFont="1" applyAlignment="1">
      <alignment horizontal="left" vertical="center"/>
      <protection/>
    </xf>
    <xf numFmtId="164" fontId="25" fillId="0" borderId="0" xfId="21" applyFont="1" applyAlignment="1">
      <alignment vertical="center"/>
      <protection/>
    </xf>
    <xf numFmtId="164" fontId="25" fillId="0" borderId="3" xfId="21" applyFont="1" applyBorder="1" applyAlignment="1">
      <alignment vertical="center"/>
      <protection/>
    </xf>
    <xf numFmtId="164" fontId="25" fillId="0" borderId="20" xfId="21" applyFont="1" applyBorder="1" applyAlignment="1">
      <alignment horizontal="left" vertical="center"/>
      <protection/>
    </xf>
    <xf numFmtId="164" fontId="25" fillId="0" borderId="20" xfId="21" applyFont="1" applyBorder="1" applyAlignment="1">
      <alignment vertical="center"/>
      <protection/>
    </xf>
    <xf numFmtId="165" fontId="25" fillId="0" borderId="20" xfId="21" applyNumberFormat="1" applyFont="1" applyBorder="1" applyAlignment="1">
      <alignment vertical="center"/>
      <protection/>
    </xf>
    <xf numFmtId="164" fontId="26" fillId="0" borderId="0" xfId="21" applyFont="1" applyAlignment="1">
      <alignment vertical="center"/>
      <protection/>
    </xf>
    <xf numFmtId="164" fontId="26" fillId="0" borderId="3" xfId="21" applyFont="1" applyBorder="1" applyAlignment="1">
      <alignment vertical="center"/>
      <protection/>
    </xf>
    <xf numFmtId="164" fontId="26" fillId="0" borderId="20" xfId="21" applyFont="1" applyBorder="1" applyAlignment="1">
      <alignment horizontal="left" vertical="center"/>
      <protection/>
    </xf>
    <xf numFmtId="164" fontId="26" fillId="0" borderId="20" xfId="21" applyFont="1" applyBorder="1" applyAlignment="1">
      <alignment vertical="center"/>
      <protection/>
    </xf>
    <xf numFmtId="165" fontId="26" fillId="0" borderId="20" xfId="21" applyNumberFormat="1" applyFont="1" applyBorder="1" applyAlignment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>
      <alignment horizontal="center" vertical="center" wrapText="1"/>
      <protection/>
    </xf>
    <xf numFmtId="164" fontId="12" fillId="4" borderId="15" xfId="21" applyFont="1" applyFill="1" applyBorder="1" applyAlignment="1">
      <alignment horizontal="center" vertical="center" wrapText="1"/>
      <protection/>
    </xf>
    <xf numFmtId="164" fontId="12" fillId="4" borderId="16" xfId="21" applyFont="1" applyFill="1" applyBorder="1" applyAlignment="1">
      <alignment horizontal="center" vertical="center" wrapText="1"/>
      <protection/>
    </xf>
    <xf numFmtId="164" fontId="12" fillId="4" borderId="17" xfId="21" applyFont="1" applyFill="1" applyBorder="1" applyAlignment="1">
      <alignment horizontal="center" vertical="center" wrapText="1"/>
      <protection/>
    </xf>
    <xf numFmtId="165" fontId="14" fillId="0" borderId="0" xfId="21" applyNumberFormat="1" applyFont="1" applyAlignment="1">
      <alignment/>
      <protection/>
    </xf>
    <xf numFmtId="168" fontId="27" fillId="0" borderId="12" xfId="21" applyNumberFormat="1" applyFont="1" applyBorder="1" applyAlignment="1">
      <alignment/>
      <protection/>
    </xf>
    <xf numFmtId="168" fontId="27" fillId="0" borderId="13" xfId="21" applyNumberFormat="1" applyFont="1" applyBorder="1" applyAlignment="1">
      <alignment/>
      <protection/>
    </xf>
    <xf numFmtId="165" fontId="28" fillId="0" borderId="0" xfId="21" applyNumberFormat="1" applyFont="1" applyAlignment="1">
      <alignment vertical="center"/>
      <protection/>
    </xf>
    <xf numFmtId="164" fontId="29" fillId="0" borderId="0" xfId="21" applyFont="1" applyAlignment="1">
      <alignment/>
      <protection/>
    </xf>
    <xf numFmtId="164" fontId="29" fillId="0" borderId="3" xfId="21" applyFont="1" applyBorder="1" applyAlignment="1">
      <alignment/>
      <protection/>
    </xf>
    <xf numFmtId="164" fontId="29" fillId="0" borderId="0" xfId="21" applyFont="1" applyAlignment="1">
      <alignment horizontal="left"/>
      <protection/>
    </xf>
    <xf numFmtId="164" fontId="25" fillId="0" borderId="0" xfId="21" applyFont="1" applyAlignment="1">
      <alignment horizontal="left"/>
      <protection/>
    </xf>
    <xf numFmtId="165" fontId="25" fillId="0" borderId="0" xfId="21" applyNumberFormat="1" applyFont="1" applyAlignment="1">
      <alignment/>
      <protection/>
    </xf>
    <xf numFmtId="164" fontId="29" fillId="0" borderId="18" xfId="21" applyFont="1" applyBorder="1" applyAlignment="1">
      <alignment/>
      <protection/>
    </xf>
    <xf numFmtId="164" fontId="29" fillId="0" borderId="0" xfId="21" applyFont="1" applyBorder="1" applyAlignment="1">
      <alignment/>
      <protection/>
    </xf>
    <xf numFmtId="168" fontId="29" fillId="0" borderId="0" xfId="21" applyNumberFormat="1" applyFont="1" applyBorder="1" applyAlignment="1">
      <alignment/>
      <protection/>
    </xf>
    <xf numFmtId="168" fontId="29" fillId="0" borderId="14" xfId="21" applyNumberFormat="1" applyFont="1" applyBorder="1" applyAlignment="1">
      <alignment/>
      <protection/>
    </xf>
    <xf numFmtId="164" fontId="29" fillId="0" borderId="0" xfId="21" applyFont="1" applyAlignment="1">
      <alignment horizontal="center"/>
      <protection/>
    </xf>
    <xf numFmtId="165" fontId="29" fillId="0" borderId="0" xfId="21" applyNumberFormat="1" applyFont="1" applyAlignment="1">
      <alignment vertical="center"/>
      <protection/>
    </xf>
    <xf numFmtId="164" fontId="26" fillId="0" borderId="0" xfId="21" applyFont="1" applyAlignment="1">
      <alignment horizontal="left"/>
      <protection/>
    </xf>
    <xf numFmtId="165" fontId="26" fillId="0" borderId="0" xfId="21" applyNumberFormat="1" applyFont="1" applyAlignment="1">
      <alignment/>
      <protection/>
    </xf>
    <xf numFmtId="164" fontId="1" fillId="0" borderId="3" xfId="21" applyFont="1" applyBorder="1" applyAlignment="1" applyProtection="1">
      <alignment vertical="center"/>
      <protection locked="0"/>
    </xf>
    <xf numFmtId="164" fontId="12" fillId="0" borderId="22" xfId="21" applyFont="1" applyBorder="1" applyAlignment="1" applyProtection="1">
      <alignment horizontal="center" vertical="center"/>
      <protection locked="0"/>
    </xf>
    <xf numFmtId="169" fontId="12" fillId="0" borderId="22" xfId="21" applyNumberFormat="1" applyFont="1" applyBorder="1" applyAlignment="1" applyProtection="1">
      <alignment horizontal="left" vertical="center" wrapText="1"/>
      <protection locked="0"/>
    </xf>
    <xf numFmtId="164" fontId="12" fillId="0" borderId="22" xfId="21" applyFont="1" applyBorder="1" applyAlignment="1" applyProtection="1">
      <alignment horizontal="left" vertical="center" wrapText="1"/>
      <protection locked="0"/>
    </xf>
    <xf numFmtId="164" fontId="12" fillId="0" borderId="22" xfId="21" applyFont="1" applyBorder="1" applyAlignment="1" applyProtection="1">
      <alignment horizontal="center" vertical="center" wrapText="1"/>
      <protection locked="0"/>
    </xf>
    <xf numFmtId="170" fontId="12" fillId="0" borderId="22" xfId="21" applyNumberFormat="1" applyFont="1" applyBorder="1" applyAlignment="1" applyProtection="1">
      <alignment vertical="center"/>
      <protection locked="0"/>
    </xf>
    <xf numFmtId="165" fontId="12" fillId="0" borderId="22" xfId="21" applyNumberFormat="1" applyFont="1" applyBorder="1" applyAlignment="1" applyProtection="1">
      <alignment vertical="center"/>
      <protection locked="0"/>
    </xf>
    <xf numFmtId="164" fontId="13" fillId="0" borderId="18" xfId="21" applyFont="1" applyBorder="1" applyAlignment="1">
      <alignment horizontal="left" vertical="center"/>
      <protection/>
    </xf>
    <xf numFmtId="164" fontId="13" fillId="0" borderId="0" xfId="21" applyFont="1" applyBorder="1" applyAlignment="1">
      <alignment horizontal="center" vertical="center"/>
      <protection/>
    </xf>
    <xf numFmtId="168" fontId="13" fillId="0" borderId="0" xfId="21" applyNumberFormat="1" applyFont="1" applyBorder="1" applyAlignment="1">
      <alignment vertical="center"/>
      <protection/>
    </xf>
    <xf numFmtId="168" fontId="13" fillId="0" borderId="14" xfId="21" applyNumberFormat="1" applyFont="1" applyBorder="1" applyAlignment="1">
      <alignment vertical="center"/>
      <protection/>
    </xf>
    <xf numFmtId="164" fontId="12" fillId="0" borderId="0" xfId="21" applyFont="1" applyAlignment="1">
      <alignment horizontal="left" vertical="center"/>
      <protection/>
    </xf>
    <xf numFmtId="165" fontId="1" fillId="0" borderId="0" xfId="21" applyNumberFormat="1" applyFont="1" applyAlignment="1">
      <alignment vertical="center"/>
      <protection/>
    </xf>
    <xf numFmtId="164" fontId="30" fillId="0" borderId="0" xfId="21" applyFont="1" applyAlignment="1">
      <alignment vertical="center"/>
      <protection/>
    </xf>
    <xf numFmtId="164" fontId="30" fillId="0" borderId="3" xfId="21" applyFont="1" applyBorder="1" applyAlignment="1">
      <alignment vertical="center"/>
      <protection/>
    </xf>
    <xf numFmtId="164" fontId="31" fillId="0" borderId="0" xfId="21" applyFont="1" applyAlignment="1">
      <alignment horizontal="left" vertical="center"/>
      <protection/>
    </xf>
    <xf numFmtId="164" fontId="30" fillId="0" borderId="0" xfId="21" applyFont="1" applyAlignment="1">
      <alignment horizontal="left" vertical="center"/>
      <protection/>
    </xf>
    <xf numFmtId="164" fontId="30" fillId="0" borderId="0" xfId="21" applyFont="1" applyAlignment="1">
      <alignment horizontal="left" vertical="center" wrapText="1"/>
      <protection/>
    </xf>
    <xf numFmtId="170" fontId="30" fillId="0" borderId="0" xfId="21" applyNumberFormat="1" applyFont="1" applyAlignment="1">
      <alignment vertical="center"/>
      <protection/>
    </xf>
    <xf numFmtId="164" fontId="30" fillId="0" borderId="18" xfId="21" applyFont="1" applyBorder="1" applyAlignment="1">
      <alignment vertical="center"/>
      <protection/>
    </xf>
    <xf numFmtId="164" fontId="30" fillId="0" borderId="0" xfId="21" applyFont="1" applyBorder="1" applyAlignment="1">
      <alignment vertical="center"/>
      <protection/>
    </xf>
    <xf numFmtId="164" fontId="30" fillId="0" borderId="14" xfId="21" applyFont="1" applyBorder="1" applyAlignment="1">
      <alignment vertical="center"/>
      <protection/>
    </xf>
    <xf numFmtId="164" fontId="32" fillId="0" borderId="0" xfId="21" applyFont="1" applyAlignment="1">
      <alignment vertical="center"/>
      <protection/>
    </xf>
    <xf numFmtId="164" fontId="32" fillId="0" borderId="3" xfId="21" applyFont="1" applyBorder="1" applyAlignment="1">
      <alignment vertical="center"/>
      <protection/>
    </xf>
    <xf numFmtId="164" fontId="32" fillId="0" borderId="0" xfId="21" applyFont="1" applyAlignment="1">
      <alignment horizontal="left" vertical="center"/>
      <protection/>
    </xf>
    <xf numFmtId="164" fontId="32" fillId="0" borderId="0" xfId="21" applyFont="1" applyAlignment="1">
      <alignment horizontal="left" vertical="center" wrapText="1"/>
      <protection/>
    </xf>
    <xf numFmtId="170" fontId="32" fillId="0" borderId="0" xfId="21" applyNumberFormat="1" applyFont="1" applyAlignment="1">
      <alignment vertical="center"/>
      <protection/>
    </xf>
    <xf numFmtId="164" fontId="32" fillId="0" borderId="18" xfId="21" applyFont="1" applyBorder="1" applyAlignment="1">
      <alignment vertical="center"/>
      <protection/>
    </xf>
    <xf numFmtId="164" fontId="32" fillId="0" borderId="0" xfId="21" applyFont="1" applyBorder="1" applyAlignment="1">
      <alignment vertical="center"/>
      <protection/>
    </xf>
    <xf numFmtId="164" fontId="32" fillId="0" borderId="14" xfId="21" applyFont="1" applyBorder="1" applyAlignment="1">
      <alignment vertical="center"/>
      <protection/>
    </xf>
    <xf numFmtId="164" fontId="33" fillId="0" borderId="0" xfId="21" applyFont="1" applyAlignment="1">
      <alignment vertical="center" wrapText="1"/>
      <protection/>
    </xf>
    <xf numFmtId="164" fontId="1" fillId="0" borderId="18" xfId="21" applyFont="1" applyBorder="1" applyAlignment="1">
      <alignment vertical="center"/>
      <protection/>
    </xf>
    <xf numFmtId="164" fontId="34" fillId="0" borderId="22" xfId="21" applyFont="1" applyBorder="1" applyAlignment="1" applyProtection="1">
      <alignment horizontal="center" vertical="center"/>
      <protection locked="0"/>
    </xf>
    <xf numFmtId="169" fontId="34" fillId="0" borderId="22" xfId="21" applyNumberFormat="1" applyFont="1" applyBorder="1" applyAlignment="1" applyProtection="1">
      <alignment horizontal="left" vertical="center" wrapText="1"/>
      <protection locked="0"/>
    </xf>
    <xf numFmtId="164" fontId="34" fillId="0" borderId="22" xfId="21" applyFont="1" applyBorder="1" applyAlignment="1" applyProtection="1">
      <alignment horizontal="left" vertical="center" wrapText="1"/>
      <protection locked="0"/>
    </xf>
    <xf numFmtId="164" fontId="34" fillId="0" borderId="22" xfId="21" applyFont="1" applyBorder="1" applyAlignment="1" applyProtection="1">
      <alignment horizontal="center" vertical="center" wrapText="1"/>
      <protection locked="0"/>
    </xf>
    <xf numFmtId="170" fontId="34" fillId="0" borderId="22" xfId="21" applyNumberFormat="1" applyFont="1" applyBorder="1" applyAlignment="1" applyProtection="1">
      <alignment vertical="center"/>
      <protection locked="0"/>
    </xf>
    <xf numFmtId="165" fontId="34" fillId="0" borderId="22" xfId="21" applyNumberFormat="1" applyFont="1" applyBorder="1" applyAlignment="1" applyProtection="1">
      <alignment vertical="center"/>
      <protection locked="0"/>
    </xf>
    <xf numFmtId="164" fontId="35" fillId="0" borderId="3" xfId="21" applyFont="1" applyBorder="1" applyAlignment="1">
      <alignment vertical="center"/>
      <protection/>
    </xf>
    <xf numFmtId="164" fontId="34" fillId="0" borderId="18" xfId="21" applyFont="1" applyBorder="1" applyAlignment="1">
      <alignment horizontal="left" vertical="center"/>
      <protection/>
    </xf>
    <xf numFmtId="164" fontId="34" fillId="0" borderId="0" xfId="21" applyFont="1" applyBorder="1" applyAlignment="1">
      <alignment horizontal="center" vertical="center"/>
      <protection/>
    </xf>
    <xf numFmtId="164" fontId="13" fillId="0" borderId="19" xfId="21" applyFont="1" applyBorder="1" applyAlignment="1">
      <alignment horizontal="left" vertical="center"/>
      <protection/>
    </xf>
    <xf numFmtId="164" fontId="13" fillId="0" borderId="20" xfId="21" applyFont="1" applyBorder="1" applyAlignment="1">
      <alignment horizontal="center" vertical="center"/>
      <protection/>
    </xf>
    <xf numFmtId="168" fontId="13" fillId="0" borderId="20" xfId="21" applyNumberFormat="1" applyFont="1" applyBorder="1" applyAlignment="1">
      <alignment vertical="center"/>
      <protection/>
    </xf>
    <xf numFmtId="168" fontId="13" fillId="0" borderId="21" xfId="21" applyNumberFormat="1" applyFont="1" applyBorder="1" applyAlignment="1">
      <alignment vertical="center"/>
      <protection/>
    </xf>
    <xf numFmtId="164" fontId="1" fillId="0" borderId="0" xfId="21" applyAlignment="1">
      <alignment vertical="top"/>
      <protection/>
    </xf>
    <xf numFmtId="164" fontId="36" fillId="0" borderId="1" xfId="21" applyFont="1" applyBorder="1" applyAlignment="1">
      <alignment vertical="center" wrapText="1"/>
      <protection/>
    </xf>
    <xf numFmtId="164" fontId="36" fillId="0" borderId="2" xfId="21" applyFont="1" applyBorder="1" applyAlignment="1">
      <alignment vertical="center" wrapText="1"/>
      <protection/>
    </xf>
    <xf numFmtId="164" fontId="36" fillId="0" borderId="23" xfId="21" applyFont="1" applyBorder="1" applyAlignment="1">
      <alignment vertical="center" wrapText="1"/>
      <protection/>
    </xf>
    <xf numFmtId="164" fontId="1" fillId="0" borderId="0" xfId="21" applyAlignment="1">
      <alignment horizontal="center" vertical="center"/>
      <protection/>
    </xf>
    <xf numFmtId="164" fontId="36" fillId="0" borderId="3" xfId="21" applyFont="1" applyBorder="1" applyAlignment="1">
      <alignment horizontal="center" vertical="center" wrapText="1"/>
      <protection/>
    </xf>
    <xf numFmtId="164" fontId="37" fillId="0" borderId="0" xfId="21" applyFont="1" applyBorder="1" applyAlignment="1">
      <alignment horizontal="center" vertical="center" wrapText="1"/>
      <protection/>
    </xf>
    <xf numFmtId="164" fontId="36" fillId="0" borderId="24" xfId="21" applyFont="1" applyBorder="1" applyAlignment="1">
      <alignment horizontal="center" vertical="center" wrapText="1"/>
      <protection/>
    </xf>
    <xf numFmtId="164" fontId="36" fillId="0" borderId="3" xfId="21" applyFont="1" applyBorder="1" applyAlignment="1">
      <alignment vertical="center" wrapText="1"/>
      <protection/>
    </xf>
    <xf numFmtId="164" fontId="38" fillId="0" borderId="10" xfId="21" applyFont="1" applyBorder="1" applyAlignment="1">
      <alignment horizontal="left" wrapText="1"/>
      <protection/>
    </xf>
    <xf numFmtId="164" fontId="36" fillId="0" borderId="24" xfId="21" applyFont="1" applyBorder="1" applyAlignment="1">
      <alignment vertical="center" wrapText="1"/>
      <protection/>
    </xf>
    <xf numFmtId="164" fontId="38" fillId="0" borderId="0" xfId="21" applyFont="1" applyBorder="1" applyAlignment="1">
      <alignment horizontal="left" vertical="center" wrapText="1"/>
      <protection/>
    </xf>
    <xf numFmtId="164" fontId="39" fillId="0" borderId="0" xfId="21" applyFont="1" applyBorder="1" applyAlignment="1">
      <alignment horizontal="left" vertical="center" wrapText="1"/>
      <protection/>
    </xf>
    <xf numFmtId="164" fontId="39" fillId="0" borderId="3" xfId="21" applyFont="1" applyBorder="1" applyAlignment="1">
      <alignment vertical="center" wrapText="1"/>
      <protection/>
    </xf>
    <xf numFmtId="164" fontId="40" fillId="0" borderId="0" xfId="21" applyFont="1" applyBorder="1" applyAlignment="1">
      <alignment horizontal="left" vertical="center" wrapText="1"/>
      <protection/>
    </xf>
    <xf numFmtId="164" fontId="39" fillId="0" borderId="0" xfId="21" applyFont="1" applyBorder="1" applyAlignment="1">
      <alignment vertical="center" wrapText="1"/>
      <protection/>
    </xf>
    <xf numFmtId="164" fontId="39" fillId="0" borderId="0" xfId="21" applyFont="1" applyBorder="1" applyAlignment="1">
      <alignment horizontal="left" vertical="center"/>
      <protection/>
    </xf>
    <xf numFmtId="164" fontId="39" fillId="0" borderId="0" xfId="21" applyFont="1" applyBorder="1" applyAlignment="1">
      <alignment vertical="center"/>
      <protection/>
    </xf>
    <xf numFmtId="164" fontId="41" fillId="0" borderId="0" xfId="21" applyFont="1" applyBorder="1" applyAlignment="1">
      <alignment horizontal="left" vertical="center" wrapText="1"/>
      <protection/>
    </xf>
    <xf numFmtId="169" fontId="39" fillId="0" borderId="0" xfId="21" applyNumberFormat="1" applyFont="1" applyBorder="1" applyAlignment="1">
      <alignment horizontal="left" vertical="center" wrapText="1"/>
      <protection/>
    </xf>
    <xf numFmtId="169" fontId="39" fillId="0" borderId="0" xfId="21" applyNumberFormat="1" applyFont="1" applyBorder="1" applyAlignment="1">
      <alignment vertical="center" wrapText="1"/>
      <protection/>
    </xf>
    <xf numFmtId="164" fontId="36" fillId="0" borderId="9" xfId="21" applyFont="1" applyBorder="1" applyAlignment="1">
      <alignment vertical="center" wrapText="1"/>
      <protection/>
    </xf>
    <xf numFmtId="164" fontId="42" fillId="0" borderId="10" xfId="21" applyFont="1" applyBorder="1" applyAlignment="1">
      <alignment vertical="center" wrapText="1"/>
      <protection/>
    </xf>
    <xf numFmtId="164" fontId="36" fillId="0" borderId="25" xfId="21" applyFont="1" applyBorder="1" applyAlignment="1">
      <alignment vertical="center" wrapText="1"/>
      <protection/>
    </xf>
    <xf numFmtId="164" fontId="36" fillId="0" borderId="0" xfId="21" applyFont="1" applyBorder="1" applyAlignment="1">
      <alignment vertical="top"/>
      <protection/>
    </xf>
    <xf numFmtId="164" fontId="36" fillId="0" borderId="0" xfId="21" applyFont="1" applyAlignment="1">
      <alignment vertical="top"/>
      <protection/>
    </xf>
    <xf numFmtId="164" fontId="36" fillId="0" borderId="1" xfId="21" applyFont="1" applyBorder="1" applyAlignment="1">
      <alignment horizontal="left" vertical="center"/>
      <protection/>
    </xf>
    <xf numFmtId="164" fontId="36" fillId="0" borderId="2" xfId="21" applyFont="1" applyBorder="1" applyAlignment="1">
      <alignment horizontal="left" vertical="center"/>
      <protection/>
    </xf>
    <xf numFmtId="164" fontId="36" fillId="0" borderId="23" xfId="21" applyFont="1" applyBorder="1" applyAlignment="1">
      <alignment horizontal="left" vertical="center"/>
      <protection/>
    </xf>
    <xf numFmtId="164" fontId="36" fillId="0" borderId="3" xfId="21" applyFont="1" applyBorder="1" applyAlignment="1">
      <alignment horizontal="left" vertical="center"/>
      <protection/>
    </xf>
    <xf numFmtId="164" fontId="37" fillId="0" borderId="0" xfId="21" applyFont="1" applyBorder="1" applyAlignment="1">
      <alignment horizontal="center" vertical="center"/>
      <protection/>
    </xf>
    <xf numFmtId="164" fontId="36" fillId="0" borderId="24" xfId="21" applyFont="1" applyBorder="1" applyAlignment="1">
      <alignment horizontal="left" vertical="center"/>
      <protection/>
    </xf>
    <xf numFmtId="164" fontId="38" fillId="0" borderId="0" xfId="21" applyFont="1" applyBorder="1" applyAlignment="1">
      <alignment horizontal="left" vertical="center"/>
      <protection/>
    </xf>
    <xf numFmtId="164" fontId="43" fillId="0" borderId="0" xfId="21" applyFont="1" applyAlignment="1">
      <alignment horizontal="left" vertical="center"/>
      <protection/>
    </xf>
    <xf numFmtId="164" fontId="38" fillId="0" borderId="10" xfId="21" applyFont="1" applyBorder="1" applyAlignment="1">
      <alignment horizontal="left" vertical="center"/>
      <protection/>
    </xf>
    <xf numFmtId="164" fontId="38" fillId="0" borderId="10" xfId="21" applyFont="1" applyBorder="1" applyAlignment="1">
      <alignment horizontal="center" vertical="center"/>
      <protection/>
    </xf>
    <xf numFmtId="164" fontId="43" fillId="0" borderId="10" xfId="21" applyFont="1" applyBorder="1" applyAlignment="1">
      <alignment horizontal="left" vertical="center"/>
      <protection/>
    </xf>
    <xf numFmtId="164" fontId="41" fillId="0" borderId="0" xfId="21" applyFont="1" applyBorder="1" applyAlignment="1">
      <alignment horizontal="left" vertical="center"/>
      <protection/>
    </xf>
    <xf numFmtId="164" fontId="39" fillId="0" borderId="0" xfId="21" applyFont="1" applyAlignment="1">
      <alignment horizontal="left" vertical="center"/>
      <protection/>
    </xf>
    <xf numFmtId="164" fontId="39" fillId="0" borderId="0" xfId="21" applyFont="1" applyBorder="1" applyAlignment="1">
      <alignment horizontal="center" vertical="center"/>
      <protection/>
    </xf>
    <xf numFmtId="164" fontId="39" fillId="0" borderId="3" xfId="21" applyFont="1" applyBorder="1" applyAlignment="1">
      <alignment horizontal="left" vertical="center"/>
      <protection/>
    </xf>
    <xf numFmtId="164" fontId="39" fillId="0" borderId="0" xfId="21" applyFont="1" applyFill="1" applyBorder="1" applyAlignment="1">
      <alignment horizontal="left" vertical="center"/>
      <protection/>
    </xf>
    <xf numFmtId="164" fontId="39" fillId="0" borderId="0" xfId="21" applyFont="1" applyFill="1" applyBorder="1" applyAlignment="1">
      <alignment horizontal="center" vertical="center"/>
      <protection/>
    </xf>
    <xf numFmtId="164" fontId="36" fillId="0" borderId="9" xfId="21" applyFont="1" applyBorder="1" applyAlignment="1">
      <alignment horizontal="left" vertical="center"/>
      <protection/>
    </xf>
    <xf numFmtId="164" fontId="42" fillId="0" borderId="10" xfId="21" applyFont="1" applyBorder="1" applyAlignment="1">
      <alignment horizontal="left" vertical="center"/>
      <protection/>
    </xf>
    <xf numFmtId="164" fontId="36" fillId="0" borderId="25" xfId="21" applyFont="1" applyBorder="1" applyAlignment="1">
      <alignment horizontal="left" vertical="center"/>
      <protection/>
    </xf>
    <xf numFmtId="164" fontId="36" fillId="0" borderId="0" xfId="21" applyFont="1" applyBorder="1" applyAlignment="1">
      <alignment horizontal="left" vertical="center"/>
      <protection/>
    </xf>
    <xf numFmtId="164" fontId="42" fillId="0" borderId="0" xfId="21" applyFont="1" applyBorder="1" applyAlignment="1">
      <alignment horizontal="left" vertical="center"/>
      <protection/>
    </xf>
    <xf numFmtId="164" fontId="43" fillId="0" borderId="0" xfId="21" applyFont="1" applyBorder="1" applyAlignment="1">
      <alignment horizontal="left" vertical="center"/>
      <protection/>
    </xf>
    <xf numFmtId="164" fontId="39" fillId="0" borderId="10" xfId="21" applyFont="1" applyBorder="1" applyAlignment="1">
      <alignment horizontal="left" vertical="center"/>
      <protection/>
    </xf>
    <xf numFmtId="164" fontId="36" fillId="0" borderId="0" xfId="21" applyFont="1" applyBorder="1" applyAlignment="1">
      <alignment horizontal="left" vertical="center" wrapText="1"/>
      <protection/>
    </xf>
    <xf numFmtId="164" fontId="39" fillId="0" borderId="0" xfId="21" applyFont="1" applyBorder="1" applyAlignment="1">
      <alignment horizontal="center" vertical="center" wrapText="1"/>
      <protection/>
    </xf>
    <xf numFmtId="164" fontId="36" fillId="0" borderId="1" xfId="21" applyFont="1" applyBorder="1" applyAlignment="1">
      <alignment horizontal="left" vertical="center" wrapText="1"/>
      <protection/>
    </xf>
    <xf numFmtId="164" fontId="36" fillId="0" borderId="2" xfId="21" applyFont="1" applyBorder="1" applyAlignment="1">
      <alignment horizontal="left" vertical="center" wrapText="1"/>
      <protection/>
    </xf>
    <xf numFmtId="164" fontId="36" fillId="0" borderId="23" xfId="21" applyFont="1" applyBorder="1" applyAlignment="1">
      <alignment horizontal="left" vertical="center" wrapText="1"/>
      <protection/>
    </xf>
    <xf numFmtId="164" fontId="36" fillId="0" borderId="3" xfId="21" applyFont="1" applyBorder="1" applyAlignment="1">
      <alignment horizontal="left" vertical="center" wrapText="1"/>
      <protection/>
    </xf>
    <xf numFmtId="164" fontId="36" fillId="0" borderId="24" xfId="21" applyFont="1" applyBorder="1" applyAlignment="1">
      <alignment horizontal="left" vertical="center" wrapText="1"/>
      <protection/>
    </xf>
    <xf numFmtId="164" fontId="43" fillId="0" borderId="3" xfId="21" applyFont="1" applyBorder="1" applyAlignment="1">
      <alignment horizontal="left" vertical="center" wrapText="1"/>
      <protection/>
    </xf>
    <xf numFmtId="164" fontId="43" fillId="0" borderId="24" xfId="21" applyFont="1" applyBorder="1" applyAlignment="1">
      <alignment horizontal="left" vertical="center" wrapText="1"/>
      <protection/>
    </xf>
    <xf numFmtId="164" fontId="39" fillId="0" borderId="3" xfId="21" applyFont="1" applyBorder="1" applyAlignment="1">
      <alignment horizontal="left" vertical="center" wrapText="1"/>
      <protection/>
    </xf>
    <xf numFmtId="164" fontId="39" fillId="0" borderId="24" xfId="21" applyFont="1" applyBorder="1" applyAlignment="1">
      <alignment horizontal="left" vertical="center" wrapText="1"/>
      <protection/>
    </xf>
    <xf numFmtId="164" fontId="39" fillId="0" borderId="24" xfId="21" applyFont="1" applyBorder="1" applyAlignment="1">
      <alignment horizontal="left" vertical="center"/>
      <protection/>
    </xf>
    <xf numFmtId="164" fontId="39" fillId="0" borderId="9" xfId="21" applyFont="1" applyBorder="1" applyAlignment="1">
      <alignment horizontal="left" vertical="center" wrapText="1"/>
      <protection/>
    </xf>
    <xf numFmtId="164" fontId="39" fillId="0" borderId="10" xfId="21" applyFont="1" applyBorder="1" applyAlignment="1">
      <alignment horizontal="left" vertical="center" wrapText="1"/>
      <protection/>
    </xf>
    <xf numFmtId="164" fontId="39" fillId="0" borderId="25" xfId="21" applyFont="1" applyBorder="1" applyAlignment="1">
      <alignment horizontal="left" vertical="center" wrapText="1"/>
      <protection/>
    </xf>
    <xf numFmtId="164" fontId="39" fillId="0" borderId="0" xfId="21" applyFont="1" applyBorder="1" applyAlignment="1">
      <alignment horizontal="left" vertical="top"/>
      <protection/>
    </xf>
    <xf numFmtId="164" fontId="39" fillId="0" borderId="0" xfId="21" applyFont="1" applyBorder="1" applyAlignment="1">
      <alignment horizontal="center" vertical="top"/>
      <protection/>
    </xf>
    <xf numFmtId="164" fontId="39" fillId="0" borderId="9" xfId="21" applyFont="1" applyBorder="1" applyAlignment="1">
      <alignment horizontal="left" vertical="center"/>
      <protection/>
    </xf>
    <xf numFmtId="164" fontId="39" fillId="0" borderId="25" xfId="21" applyFont="1" applyBorder="1" applyAlignment="1">
      <alignment horizontal="left" vertical="center"/>
      <protection/>
    </xf>
    <xf numFmtId="164" fontId="43" fillId="0" borderId="0" xfId="21" applyFont="1" applyAlignment="1">
      <alignment vertical="center"/>
      <protection/>
    </xf>
    <xf numFmtId="164" fontId="38" fillId="0" borderId="0" xfId="21" applyFont="1" applyBorder="1" applyAlignment="1">
      <alignment vertical="center"/>
      <protection/>
    </xf>
    <xf numFmtId="164" fontId="43" fillId="0" borderId="10" xfId="21" applyFont="1" applyBorder="1" applyAlignment="1">
      <alignment vertical="center"/>
      <protection/>
    </xf>
    <xf numFmtId="164" fontId="38" fillId="0" borderId="10" xfId="21" applyFont="1" applyBorder="1" applyAlignment="1">
      <alignment vertical="center"/>
      <protection/>
    </xf>
    <xf numFmtId="164" fontId="1" fillId="0" borderId="0" xfId="21" applyFont="1" applyBorder="1" applyAlignment="1">
      <alignment vertical="top"/>
      <protection/>
    </xf>
    <xf numFmtId="169" fontId="39" fillId="0" borderId="0" xfId="21" applyNumberFormat="1" applyFont="1" applyBorder="1" applyAlignment="1">
      <alignment horizontal="left" vertical="center"/>
      <protection/>
    </xf>
    <xf numFmtId="164" fontId="1" fillId="0" borderId="10" xfId="21" applyBorder="1" applyAlignment="1">
      <alignment vertical="top"/>
      <protection/>
    </xf>
    <xf numFmtId="164" fontId="38" fillId="0" borderId="10" xfId="21" applyFont="1" applyBorder="1" applyAlignment="1">
      <alignment horizontal="left"/>
      <protection/>
    </xf>
    <xf numFmtId="164" fontId="43" fillId="0" borderId="10" xfId="21" applyFont="1" applyBorder="1" applyAlignment="1">
      <alignment/>
      <protection/>
    </xf>
    <xf numFmtId="164" fontId="36" fillId="0" borderId="3" xfId="21" applyFont="1" applyBorder="1" applyAlignment="1">
      <alignment vertical="top"/>
      <protection/>
    </xf>
    <xf numFmtId="164" fontId="36" fillId="0" borderId="24" xfId="21" applyFont="1" applyBorder="1" applyAlignment="1">
      <alignment vertical="top"/>
      <protection/>
    </xf>
    <xf numFmtId="164" fontId="36" fillId="0" borderId="0" xfId="21" applyFont="1" applyBorder="1" applyAlignment="1">
      <alignment horizontal="center" vertical="center"/>
      <protection/>
    </xf>
    <xf numFmtId="164" fontId="36" fillId="0" borderId="0" xfId="21" applyFont="1" applyBorder="1" applyAlignment="1">
      <alignment horizontal="left" vertical="top"/>
      <protection/>
    </xf>
    <xf numFmtId="164" fontId="36" fillId="0" borderId="9" xfId="21" applyFont="1" applyBorder="1" applyAlignment="1">
      <alignment vertical="top"/>
      <protection/>
    </xf>
    <xf numFmtId="164" fontId="36" fillId="0" borderId="10" xfId="21" applyFont="1" applyBorder="1" applyAlignment="1">
      <alignment vertical="top"/>
      <protection/>
    </xf>
    <xf numFmtId="164" fontId="36" fillId="0" borderId="25" xfId="21" applyFont="1" applyBorder="1" applyAlignment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selection activeCell="A1" sqref="A1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12.57421875" style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2.75">
      <c r="A1" s="2" t="s">
        <v>0</v>
      </c>
      <c r="AZ1" s="2" t="s">
        <v>1</v>
      </c>
      <c r="BA1" s="2" t="s">
        <v>2</v>
      </c>
      <c r="BB1" s="2"/>
      <c r="BT1" s="2" t="s">
        <v>3</v>
      </c>
      <c r="BU1" s="2" t="s">
        <v>3</v>
      </c>
      <c r="BV1" s="2" t="s">
        <v>4</v>
      </c>
    </row>
    <row r="2" spans="44:72" ht="36.75" customHeight="1">
      <c r="AR2" s="3" t="s">
        <v>5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6</v>
      </c>
      <c r="BT2" s="4" t="s">
        <v>7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6</v>
      </c>
      <c r="BT3" s="4" t="s">
        <v>8</v>
      </c>
    </row>
    <row r="4" spans="2:71" ht="24.75" customHeight="1">
      <c r="B4" s="7"/>
      <c r="D4" s="8" t="s">
        <v>9</v>
      </c>
      <c r="AR4" s="7"/>
      <c r="AS4" s="9" t="s">
        <v>10</v>
      </c>
      <c r="BS4" s="4" t="s">
        <v>11</v>
      </c>
    </row>
    <row r="5" spans="2:71" ht="12" customHeight="1">
      <c r="B5" s="7"/>
      <c r="D5" s="10" t="s">
        <v>12</v>
      </c>
      <c r="K5" s="11" t="s">
        <v>13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7"/>
      <c r="BS5" s="4" t="s">
        <v>6</v>
      </c>
    </row>
    <row r="6" spans="2:71" ht="36.75" customHeight="1">
      <c r="B6" s="7"/>
      <c r="D6" s="12" t="s">
        <v>14</v>
      </c>
      <c r="K6" s="13" t="s">
        <v>15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R6" s="7"/>
      <c r="BS6" s="4" t="s">
        <v>6</v>
      </c>
    </row>
    <row r="7" spans="2:71" ht="12" customHeight="1">
      <c r="B7" s="7"/>
      <c r="D7" s="14" t="s">
        <v>16</v>
      </c>
      <c r="K7" s="15"/>
      <c r="AK7" s="14" t="s">
        <v>17</v>
      </c>
      <c r="AN7" s="15"/>
      <c r="AR7" s="7"/>
      <c r="BS7" s="4" t="s">
        <v>6</v>
      </c>
    </row>
    <row r="8" spans="2:71" ht="12" customHeight="1">
      <c r="B8" s="7"/>
      <c r="D8" s="14" t="s">
        <v>18</v>
      </c>
      <c r="K8" s="15" t="s">
        <v>19</v>
      </c>
      <c r="AK8" s="14" t="s">
        <v>20</v>
      </c>
      <c r="AN8" s="15" t="s">
        <v>21</v>
      </c>
      <c r="AR8" s="7"/>
      <c r="BS8" s="4" t="s">
        <v>6</v>
      </c>
    </row>
    <row r="9" spans="2:71" ht="14.25" customHeight="1">
      <c r="B9" s="7"/>
      <c r="AR9" s="7"/>
      <c r="BS9" s="4" t="s">
        <v>6</v>
      </c>
    </row>
    <row r="10" spans="2:71" ht="12" customHeight="1">
      <c r="B10" s="7"/>
      <c r="D10" s="14" t="s">
        <v>22</v>
      </c>
      <c r="AK10" s="14" t="s">
        <v>23</v>
      </c>
      <c r="AN10" s="15"/>
      <c r="AR10" s="7"/>
      <c r="BS10" s="4" t="s">
        <v>6</v>
      </c>
    </row>
    <row r="11" spans="2:71" ht="18" customHeight="1">
      <c r="B11" s="7"/>
      <c r="E11" s="15" t="s">
        <v>19</v>
      </c>
      <c r="AK11" s="14" t="s">
        <v>24</v>
      </c>
      <c r="AN11" s="15"/>
      <c r="AR11" s="7"/>
      <c r="BS11" s="4" t="s">
        <v>6</v>
      </c>
    </row>
    <row r="12" spans="2:71" ht="6.75" customHeight="1">
      <c r="B12" s="7"/>
      <c r="AR12" s="7"/>
      <c r="BS12" s="4" t="s">
        <v>6</v>
      </c>
    </row>
    <row r="13" spans="2:71" ht="12" customHeight="1">
      <c r="B13" s="7"/>
      <c r="D13" s="14" t="s">
        <v>25</v>
      </c>
      <c r="AK13" s="14" t="s">
        <v>23</v>
      </c>
      <c r="AN13" s="15"/>
      <c r="AR13" s="7"/>
      <c r="BS13" s="4" t="s">
        <v>6</v>
      </c>
    </row>
    <row r="14" spans="2:71" ht="12.75">
      <c r="B14" s="7"/>
      <c r="E14" s="15" t="s">
        <v>19</v>
      </c>
      <c r="AK14" s="14" t="s">
        <v>24</v>
      </c>
      <c r="AN14" s="15"/>
      <c r="AR14" s="7"/>
      <c r="BS14" s="4" t="s">
        <v>6</v>
      </c>
    </row>
    <row r="15" spans="2:71" ht="6.75" customHeight="1">
      <c r="B15" s="7"/>
      <c r="AR15" s="7"/>
      <c r="BS15" s="4" t="s">
        <v>3</v>
      </c>
    </row>
    <row r="16" spans="2:71" ht="12" customHeight="1">
      <c r="B16" s="7"/>
      <c r="D16" s="14" t="s">
        <v>26</v>
      </c>
      <c r="AK16" s="14" t="s">
        <v>23</v>
      </c>
      <c r="AN16" s="15"/>
      <c r="AR16" s="7"/>
      <c r="BS16" s="4" t="s">
        <v>3</v>
      </c>
    </row>
    <row r="17" spans="2:71" ht="18" customHeight="1">
      <c r="B17" s="7"/>
      <c r="E17" s="15" t="s">
        <v>19</v>
      </c>
      <c r="AK17" s="14" t="s">
        <v>24</v>
      </c>
      <c r="AN17" s="15"/>
      <c r="AR17" s="7"/>
      <c r="BS17" s="4" t="s">
        <v>27</v>
      </c>
    </row>
    <row r="18" spans="2:71" ht="6.75" customHeight="1">
      <c r="B18" s="7"/>
      <c r="AR18" s="7"/>
      <c r="BS18" s="4" t="s">
        <v>6</v>
      </c>
    </row>
    <row r="19" spans="2:71" ht="12" customHeight="1">
      <c r="B19" s="7"/>
      <c r="D19" s="14" t="s">
        <v>28</v>
      </c>
      <c r="AK19" s="14" t="s">
        <v>23</v>
      </c>
      <c r="AN19" s="15"/>
      <c r="AR19" s="7"/>
      <c r="BS19" s="4" t="s">
        <v>6</v>
      </c>
    </row>
    <row r="20" spans="2:71" ht="18" customHeight="1">
      <c r="B20" s="7"/>
      <c r="E20" s="15" t="s">
        <v>19</v>
      </c>
      <c r="AK20" s="14" t="s">
        <v>24</v>
      </c>
      <c r="AN20" s="15"/>
      <c r="AR20" s="7"/>
      <c r="BS20" s="4" t="s">
        <v>3</v>
      </c>
    </row>
    <row r="21" spans="2:44" ht="6.75" customHeight="1">
      <c r="B21" s="7"/>
      <c r="AR21" s="7"/>
    </row>
    <row r="22" spans="2:44" ht="12" customHeight="1">
      <c r="B22" s="7"/>
      <c r="D22" s="14" t="s">
        <v>29</v>
      </c>
      <c r="AR22" s="7"/>
    </row>
    <row r="23" spans="2:44" ht="51" customHeight="1">
      <c r="B23" s="7"/>
      <c r="E23" s="16" t="s">
        <v>30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R23" s="7"/>
    </row>
    <row r="24" spans="2:44" ht="6.75" customHeight="1">
      <c r="B24" s="7"/>
      <c r="AR24" s="7"/>
    </row>
    <row r="25" spans="2:44" ht="6.75" customHeight="1">
      <c r="B25" s="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7"/>
    </row>
    <row r="26" spans="2:44" s="18" customFormat="1" ht="25.5" customHeight="1">
      <c r="B26" s="19"/>
      <c r="D26" s="20" t="s">
        <v>31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>
        <f>ROUND(AG54,2)</f>
        <v>0</v>
      </c>
      <c r="AL26" s="22"/>
      <c r="AM26" s="22"/>
      <c r="AN26" s="22"/>
      <c r="AO26" s="22"/>
      <c r="AR26" s="19"/>
    </row>
    <row r="27" spans="2:44" s="18" customFormat="1" ht="6.75" customHeight="1">
      <c r="B27" s="19"/>
      <c r="AR27" s="19"/>
    </row>
    <row r="28" spans="2:44" s="18" customFormat="1" ht="12.75">
      <c r="B28" s="19"/>
      <c r="L28" s="23" t="s">
        <v>32</v>
      </c>
      <c r="M28" s="23"/>
      <c r="N28" s="23"/>
      <c r="O28" s="23"/>
      <c r="P28" s="23"/>
      <c r="W28" s="23" t="s">
        <v>33</v>
      </c>
      <c r="X28" s="23"/>
      <c r="Y28" s="23"/>
      <c r="Z28" s="23"/>
      <c r="AA28" s="23"/>
      <c r="AB28" s="23"/>
      <c r="AC28" s="23"/>
      <c r="AD28" s="23"/>
      <c r="AE28" s="23"/>
      <c r="AK28" s="23" t="s">
        <v>34</v>
      </c>
      <c r="AL28" s="23"/>
      <c r="AM28" s="23"/>
      <c r="AN28" s="23"/>
      <c r="AO28" s="23"/>
      <c r="AR28" s="19"/>
    </row>
    <row r="29" spans="2:44" s="24" customFormat="1" ht="14.25" customHeight="1">
      <c r="B29" s="25"/>
      <c r="D29" s="14" t="s">
        <v>35</v>
      </c>
      <c r="F29" s="14" t="s">
        <v>36</v>
      </c>
      <c r="L29" s="26">
        <v>0.21000000000000002</v>
      </c>
      <c r="M29" s="26"/>
      <c r="N29" s="26"/>
      <c r="O29" s="26"/>
      <c r="P29" s="26"/>
      <c r="W29" s="27">
        <f>ROUND(AZ54,2)</f>
        <v>0</v>
      </c>
      <c r="X29" s="27"/>
      <c r="Y29" s="27"/>
      <c r="Z29" s="27"/>
      <c r="AA29" s="27"/>
      <c r="AB29" s="27"/>
      <c r="AC29" s="27"/>
      <c r="AD29" s="27"/>
      <c r="AE29" s="27"/>
      <c r="AK29" s="27">
        <f>ROUND(AV54,2)</f>
        <v>0</v>
      </c>
      <c r="AL29" s="27"/>
      <c r="AM29" s="27"/>
      <c r="AN29" s="27"/>
      <c r="AO29" s="27"/>
      <c r="AR29" s="25"/>
    </row>
    <row r="30" spans="2:44" s="24" customFormat="1" ht="14.25" customHeight="1">
      <c r="B30" s="25"/>
      <c r="F30" s="14" t="s">
        <v>37</v>
      </c>
      <c r="L30" s="26">
        <v>0.15000000000000002</v>
      </c>
      <c r="M30" s="26"/>
      <c r="N30" s="26"/>
      <c r="O30" s="26"/>
      <c r="P30" s="26"/>
      <c r="W30" s="27">
        <f>ROUND(BA54,2)</f>
        <v>0</v>
      </c>
      <c r="X30" s="27"/>
      <c r="Y30" s="27"/>
      <c r="Z30" s="27"/>
      <c r="AA30" s="27"/>
      <c r="AB30" s="27"/>
      <c r="AC30" s="27"/>
      <c r="AD30" s="27"/>
      <c r="AE30" s="27"/>
      <c r="AK30" s="27">
        <f>ROUND(AW54,2)</f>
        <v>0</v>
      </c>
      <c r="AL30" s="27"/>
      <c r="AM30" s="27"/>
      <c r="AN30" s="27"/>
      <c r="AO30" s="27"/>
      <c r="AR30" s="25"/>
    </row>
    <row r="31" spans="2:44" s="24" customFormat="1" ht="14.25" customHeight="1" hidden="1">
      <c r="B31" s="25"/>
      <c r="F31" s="14" t="s">
        <v>38</v>
      </c>
      <c r="L31" s="26">
        <v>0.21000000000000002</v>
      </c>
      <c r="M31" s="26"/>
      <c r="N31" s="26"/>
      <c r="O31" s="26"/>
      <c r="P31" s="26"/>
      <c r="W31" s="27">
        <f>ROUND(BB54,2)</f>
        <v>0</v>
      </c>
      <c r="X31" s="27"/>
      <c r="Y31" s="27"/>
      <c r="Z31" s="27"/>
      <c r="AA31" s="27"/>
      <c r="AB31" s="27"/>
      <c r="AC31" s="27"/>
      <c r="AD31" s="27"/>
      <c r="AE31" s="27"/>
      <c r="AK31" s="27">
        <v>0</v>
      </c>
      <c r="AL31" s="27"/>
      <c r="AM31" s="27"/>
      <c r="AN31" s="27"/>
      <c r="AO31" s="27"/>
      <c r="AR31" s="25"/>
    </row>
    <row r="32" spans="2:44" s="24" customFormat="1" ht="14.25" customHeight="1" hidden="1">
      <c r="B32" s="25"/>
      <c r="F32" s="14" t="s">
        <v>39</v>
      </c>
      <c r="L32" s="26">
        <v>0.15000000000000002</v>
      </c>
      <c r="M32" s="26"/>
      <c r="N32" s="26"/>
      <c r="O32" s="26"/>
      <c r="P32" s="26"/>
      <c r="W32" s="27">
        <f>ROUND(BC54,2)</f>
        <v>0</v>
      </c>
      <c r="X32" s="27"/>
      <c r="Y32" s="27"/>
      <c r="Z32" s="27"/>
      <c r="AA32" s="27"/>
      <c r="AB32" s="27"/>
      <c r="AC32" s="27"/>
      <c r="AD32" s="27"/>
      <c r="AE32" s="27"/>
      <c r="AK32" s="27">
        <v>0</v>
      </c>
      <c r="AL32" s="27"/>
      <c r="AM32" s="27"/>
      <c r="AN32" s="27"/>
      <c r="AO32" s="27"/>
      <c r="AR32" s="25"/>
    </row>
    <row r="33" spans="2:44" s="24" customFormat="1" ht="14.25" customHeight="1" hidden="1">
      <c r="B33" s="25"/>
      <c r="F33" s="14" t="s">
        <v>40</v>
      </c>
      <c r="L33" s="26">
        <v>0</v>
      </c>
      <c r="M33" s="26"/>
      <c r="N33" s="26"/>
      <c r="O33" s="26"/>
      <c r="P33" s="26"/>
      <c r="W33" s="27">
        <f>ROUND(BD54,2)</f>
        <v>0</v>
      </c>
      <c r="X33" s="27"/>
      <c r="Y33" s="27"/>
      <c r="Z33" s="27"/>
      <c r="AA33" s="27"/>
      <c r="AB33" s="27"/>
      <c r="AC33" s="27"/>
      <c r="AD33" s="27"/>
      <c r="AE33" s="27"/>
      <c r="AK33" s="27">
        <v>0</v>
      </c>
      <c r="AL33" s="27"/>
      <c r="AM33" s="27"/>
      <c r="AN33" s="27"/>
      <c r="AO33" s="27"/>
      <c r="AR33" s="25"/>
    </row>
    <row r="34" spans="2:44" s="18" customFormat="1" ht="6.75" customHeight="1">
      <c r="B34" s="19"/>
      <c r="AR34" s="19"/>
    </row>
    <row r="35" spans="2:44" s="18" customFormat="1" ht="25.5" customHeight="1">
      <c r="B35" s="19"/>
      <c r="C35" s="28"/>
      <c r="D35" s="29" t="s">
        <v>41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42</v>
      </c>
      <c r="U35" s="30"/>
      <c r="V35" s="30"/>
      <c r="W35" s="30"/>
      <c r="X35" s="32" t="s">
        <v>43</v>
      </c>
      <c r="Y35" s="32"/>
      <c r="Z35" s="32"/>
      <c r="AA35" s="32"/>
      <c r="AB35" s="32"/>
      <c r="AC35" s="30"/>
      <c r="AD35" s="30"/>
      <c r="AE35" s="30"/>
      <c r="AF35" s="30"/>
      <c r="AG35" s="30"/>
      <c r="AH35" s="30"/>
      <c r="AI35" s="30"/>
      <c r="AJ35" s="30"/>
      <c r="AK35" s="33">
        <f>SUM(AK26:AK33)</f>
        <v>0</v>
      </c>
      <c r="AL35" s="33"/>
      <c r="AM35" s="33"/>
      <c r="AN35" s="33"/>
      <c r="AO35" s="33"/>
      <c r="AP35" s="28"/>
      <c r="AQ35" s="28"/>
      <c r="AR35" s="19"/>
    </row>
    <row r="36" spans="2:44" s="18" customFormat="1" ht="6.75" customHeight="1">
      <c r="B36" s="19"/>
      <c r="AR36" s="19"/>
    </row>
    <row r="37" spans="2:44" s="18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19"/>
    </row>
    <row r="41" spans="2:44" s="18" customFormat="1" ht="6.7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19"/>
    </row>
    <row r="42" spans="2:44" s="18" customFormat="1" ht="24.75" customHeight="1">
      <c r="B42" s="19"/>
      <c r="C42" s="8" t="s">
        <v>44</v>
      </c>
      <c r="AR42" s="19"/>
    </row>
    <row r="43" spans="2:44" s="18" customFormat="1" ht="6.75" customHeight="1">
      <c r="B43" s="19"/>
      <c r="AR43" s="19"/>
    </row>
    <row r="44" spans="2:44" s="38" customFormat="1" ht="12" customHeight="1">
      <c r="B44" s="39"/>
      <c r="C44" s="14" t="s">
        <v>12</v>
      </c>
      <c r="L44" s="38" t="str">
        <f>K5</f>
        <v>1</v>
      </c>
      <c r="AR44" s="39"/>
    </row>
    <row r="45" spans="2:44" s="40" customFormat="1" ht="36.75" customHeight="1">
      <c r="B45" s="41"/>
      <c r="C45" s="42" t="s">
        <v>14</v>
      </c>
      <c r="L45" s="43" t="str">
        <f>K6</f>
        <v>ZŠ Ruská - oprava střechy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R45" s="41"/>
    </row>
    <row r="46" spans="2:44" s="18" customFormat="1" ht="6.75" customHeight="1">
      <c r="B46" s="19"/>
      <c r="AR46" s="19"/>
    </row>
    <row r="47" spans="2:44" s="18" customFormat="1" ht="12" customHeight="1">
      <c r="B47" s="19"/>
      <c r="C47" s="14" t="s">
        <v>18</v>
      </c>
      <c r="L47" s="44" t="str">
        <f>IF(K8="","",K8)</f>
        <v> </v>
      </c>
      <c r="AI47" s="14" t="s">
        <v>20</v>
      </c>
      <c r="AM47" s="45" t="str">
        <f>IF(AN8="","",AN8)</f>
        <v>23. 7. 2019</v>
      </c>
      <c r="AN47" s="45"/>
      <c r="AR47" s="19"/>
    </row>
    <row r="48" spans="2:44" s="18" customFormat="1" ht="6.75" customHeight="1">
      <c r="B48" s="19"/>
      <c r="AR48" s="19"/>
    </row>
    <row r="49" spans="2:56" s="18" customFormat="1" ht="15" customHeight="1">
      <c r="B49" s="19"/>
      <c r="C49" s="14" t="s">
        <v>22</v>
      </c>
      <c r="L49" s="38" t="str">
        <f>IF(E11="","",E11)</f>
        <v> </v>
      </c>
      <c r="AI49" s="14" t="s">
        <v>26</v>
      </c>
      <c r="AM49" s="46" t="str">
        <f>IF(E17="","",E17)</f>
        <v> </v>
      </c>
      <c r="AN49" s="46"/>
      <c r="AO49" s="46"/>
      <c r="AP49" s="46"/>
      <c r="AR49" s="19"/>
      <c r="AS49" s="47" t="s">
        <v>45</v>
      </c>
      <c r="AT49" s="47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2:56" s="18" customFormat="1" ht="15" customHeight="1">
      <c r="B50" s="19"/>
      <c r="C50" s="14" t="s">
        <v>25</v>
      </c>
      <c r="L50" s="38" t="str">
        <f>IF(E14="","",E14)</f>
        <v> </v>
      </c>
      <c r="AI50" s="14" t="s">
        <v>28</v>
      </c>
      <c r="AM50" s="46" t="str">
        <f>IF(E20="","",E20)</f>
        <v> </v>
      </c>
      <c r="AN50" s="46"/>
      <c r="AO50" s="46"/>
      <c r="AP50" s="46"/>
      <c r="AR50" s="19"/>
      <c r="AS50" s="47"/>
      <c r="AT50" s="47"/>
      <c r="AU50" s="50"/>
      <c r="AV50" s="50"/>
      <c r="AW50" s="50"/>
      <c r="AX50" s="50"/>
      <c r="AY50" s="50"/>
      <c r="AZ50" s="50"/>
      <c r="BA50" s="50"/>
      <c r="BB50" s="50"/>
      <c r="BC50" s="50"/>
      <c r="BD50" s="51"/>
    </row>
    <row r="51" spans="2:56" s="18" customFormat="1" ht="10.5" customHeight="1">
      <c r="B51" s="19"/>
      <c r="AR51" s="19"/>
      <c r="AS51" s="47"/>
      <c r="AT51" s="47"/>
      <c r="AU51" s="50"/>
      <c r="AV51" s="50"/>
      <c r="AW51" s="50"/>
      <c r="AX51" s="50"/>
      <c r="AY51" s="50"/>
      <c r="AZ51" s="50"/>
      <c r="BA51" s="50"/>
      <c r="BB51" s="50"/>
      <c r="BC51" s="50"/>
      <c r="BD51" s="51"/>
    </row>
    <row r="52" spans="2:56" s="18" customFormat="1" ht="29.25" customHeight="1">
      <c r="B52" s="19"/>
      <c r="C52" s="52" t="s">
        <v>46</v>
      </c>
      <c r="D52" s="52"/>
      <c r="E52" s="52"/>
      <c r="F52" s="52"/>
      <c r="G52" s="52"/>
      <c r="H52" s="53"/>
      <c r="I52" s="54" t="s">
        <v>47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5" t="s">
        <v>48</v>
      </c>
      <c r="AH52" s="55"/>
      <c r="AI52" s="55"/>
      <c r="AJ52" s="55"/>
      <c r="AK52" s="55"/>
      <c r="AL52" s="55"/>
      <c r="AM52" s="55"/>
      <c r="AN52" s="54" t="s">
        <v>49</v>
      </c>
      <c r="AO52" s="54"/>
      <c r="AP52" s="54"/>
      <c r="AQ52" s="56" t="s">
        <v>50</v>
      </c>
      <c r="AR52" s="19"/>
      <c r="AS52" s="57" t="s">
        <v>51</v>
      </c>
      <c r="AT52" s="58" t="s">
        <v>52</v>
      </c>
      <c r="AU52" s="58" t="s">
        <v>53</v>
      </c>
      <c r="AV52" s="58" t="s">
        <v>54</v>
      </c>
      <c r="AW52" s="58" t="s">
        <v>55</v>
      </c>
      <c r="AX52" s="58" t="s">
        <v>56</v>
      </c>
      <c r="AY52" s="58" t="s">
        <v>57</v>
      </c>
      <c r="AZ52" s="58" t="s">
        <v>58</v>
      </c>
      <c r="BA52" s="58" t="s">
        <v>59</v>
      </c>
      <c r="BB52" s="58" t="s">
        <v>60</v>
      </c>
      <c r="BC52" s="58" t="s">
        <v>61</v>
      </c>
      <c r="BD52" s="59" t="s">
        <v>62</v>
      </c>
    </row>
    <row r="53" spans="2:56" s="18" customFormat="1" ht="10.5" customHeight="1">
      <c r="B53" s="19"/>
      <c r="AR53" s="19"/>
      <c r="AS53" s="60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2:90" s="61" customFormat="1" ht="32.25" customHeight="1">
      <c r="B54" s="62"/>
      <c r="C54" s="63" t="s">
        <v>63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5">
        <f>ROUND(SUM(AG55:AG56),2)</f>
        <v>0</v>
      </c>
      <c r="AH54" s="65"/>
      <c r="AI54" s="65"/>
      <c r="AJ54" s="65"/>
      <c r="AK54" s="65"/>
      <c r="AL54" s="65"/>
      <c r="AM54" s="65"/>
      <c r="AN54" s="66">
        <f>SUM(AG54,AT54)</f>
        <v>0</v>
      </c>
      <c r="AO54" s="66"/>
      <c r="AP54" s="66"/>
      <c r="AQ54" s="67"/>
      <c r="AR54" s="62"/>
      <c r="AS54" s="68">
        <f>ROUND(SUM(AS55:AS56),2)</f>
        <v>0</v>
      </c>
      <c r="AT54" s="69">
        <f>ROUND(SUM(AV54:AW54),2)</f>
        <v>0</v>
      </c>
      <c r="AU54" s="70">
        <f>ROUND(SUM(AU55:AU56),5)</f>
        <v>29.1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ROUND(SUM(AZ55:AZ56),2)</f>
        <v>0</v>
      </c>
      <c r="BA54" s="69">
        <f>ROUND(SUM(BA55:BA56),2)</f>
        <v>0</v>
      </c>
      <c r="BB54" s="69">
        <f>ROUND(SUM(BB55:BB56),2)</f>
        <v>0</v>
      </c>
      <c r="BC54" s="69">
        <f>ROUND(SUM(BC55:BC56),2)</f>
        <v>0</v>
      </c>
      <c r="BD54" s="71">
        <f>ROUND(SUM(BD55:BD56),2)</f>
        <v>0</v>
      </c>
      <c r="BS54" s="72" t="s">
        <v>64</v>
      </c>
      <c r="BT54" s="72" t="s">
        <v>65</v>
      </c>
      <c r="BU54" s="73" t="s">
        <v>66</v>
      </c>
      <c r="BV54" s="72" t="s">
        <v>67</v>
      </c>
      <c r="BW54" s="72" t="s">
        <v>4</v>
      </c>
      <c r="BX54" s="72" t="s">
        <v>68</v>
      </c>
      <c r="CL54" s="72"/>
    </row>
    <row r="55" spans="1:91" s="85" customFormat="1" ht="40.5" customHeight="1">
      <c r="A55" s="74" t="s">
        <v>69</v>
      </c>
      <c r="B55" s="75"/>
      <c r="C55" s="76"/>
      <c r="D55" s="77" t="s">
        <v>70</v>
      </c>
      <c r="E55" s="77"/>
      <c r="F55" s="77"/>
      <c r="G55" s="77"/>
      <c r="H55" s="77"/>
      <c r="I55" s="78"/>
      <c r="J55" s="77" t="s">
        <v>70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9">
        <f>'01 - Stavební část - 01 -...'!J30</f>
        <v>0</v>
      </c>
      <c r="AH55" s="79"/>
      <c r="AI55" s="79"/>
      <c r="AJ55" s="79"/>
      <c r="AK55" s="79"/>
      <c r="AL55" s="79"/>
      <c r="AM55" s="79"/>
      <c r="AN55" s="79">
        <f>SUM(AG55,AT55)</f>
        <v>0</v>
      </c>
      <c r="AO55" s="79"/>
      <c r="AP55" s="79"/>
      <c r="AQ55" s="80" t="s">
        <v>71</v>
      </c>
      <c r="AR55" s="75"/>
      <c r="AS55" s="81">
        <v>0</v>
      </c>
      <c r="AT55" s="82">
        <f>ROUND(SUM(AV55:AW55),2)</f>
        <v>0</v>
      </c>
      <c r="AU55" s="83">
        <f>'01 - Stavební část - 01 -...'!P93</f>
        <v>29.1</v>
      </c>
      <c r="AV55" s="82">
        <f>'01 - Stavební část - 01 -...'!J33</f>
        <v>0</v>
      </c>
      <c r="AW55" s="82">
        <f>'01 - Stavební část - 01 -...'!J34</f>
        <v>0</v>
      </c>
      <c r="AX55" s="82">
        <f>'01 - Stavební část - 01 -...'!J35</f>
        <v>0</v>
      </c>
      <c r="AY55" s="82">
        <f>'01 - Stavební část - 01 -...'!J36</f>
        <v>0</v>
      </c>
      <c r="AZ55" s="82">
        <f>'01 - Stavební část - 01 -...'!F33</f>
        <v>0</v>
      </c>
      <c r="BA55" s="82">
        <f>'01 - Stavební část - 01 -...'!F34</f>
        <v>0</v>
      </c>
      <c r="BB55" s="82">
        <f>'01 - Stavební část - 01 -...'!F35</f>
        <v>0</v>
      </c>
      <c r="BC55" s="82">
        <f>'01 - Stavební část - 01 -...'!F36</f>
        <v>0</v>
      </c>
      <c r="BD55" s="84">
        <f>'01 - Stavební část - 01 -...'!F37</f>
        <v>0</v>
      </c>
      <c r="BT55" s="86" t="s">
        <v>13</v>
      </c>
      <c r="BV55" s="86" t="s">
        <v>67</v>
      </c>
      <c r="BW55" s="86" t="s">
        <v>72</v>
      </c>
      <c r="BX55" s="86" t="s">
        <v>4</v>
      </c>
      <c r="CL55" s="86"/>
      <c r="CM55" s="86" t="s">
        <v>73</v>
      </c>
    </row>
    <row r="56" spans="1:91" s="85" customFormat="1" ht="16.5" customHeight="1">
      <c r="A56" s="74" t="s">
        <v>69</v>
      </c>
      <c r="B56" s="75"/>
      <c r="C56" s="76"/>
      <c r="D56" s="77" t="s">
        <v>74</v>
      </c>
      <c r="E56" s="77"/>
      <c r="F56" s="77"/>
      <c r="G56" s="77"/>
      <c r="H56" s="77"/>
      <c r="I56" s="78"/>
      <c r="J56" s="77" t="s">
        <v>75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9">
        <f>'VON - Vedlejší a ostatní ...'!J30</f>
        <v>0</v>
      </c>
      <c r="AH56" s="79"/>
      <c r="AI56" s="79"/>
      <c r="AJ56" s="79"/>
      <c r="AK56" s="79"/>
      <c r="AL56" s="79"/>
      <c r="AM56" s="79"/>
      <c r="AN56" s="79">
        <f>SUM(AG56,AT56)</f>
        <v>0</v>
      </c>
      <c r="AO56" s="79"/>
      <c r="AP56" s="79"/>
      <c r="AQ56" s="80" t="s">
        <v>71</v>
      </c>
      <c r="AR56" s="75"/>
      <c r="AS56" s="87">
        <v>0</v>
      </c>
      <c r="AT56" s="88">
        <f>ROUND(SUM(AV56:AW56),2)</f>
        <v>0</v>
      </c>
      <c r="AU56" s="89">
        <f>'VON - Vedlejší a ostatní ...'!P86</f>
        <v>0</v>
      </c>
      <c r="AV56" s="88">
        <f>'VON - Vedlejší a ostatní ...'!J33</f>
        <v>0</v>
      </c>
      <c r="AW56" s="88">
        <f>'VON - Vedlejší a ostatní ...'!J34</f>
        <v>0</v>
      </c>
      <c r="AX56" s="88">
        <f>'VON - Vedlejší a ostatní ...'!J35</f>
        <v>0</v>
      </c>
      <c r="AY56" s="88">
        <f>'VON - Vedlejší a ostatní ...'!J36</f>
        <v>0</v>
      </c>
      <c r="AZ56" s="88">
        <f>'VON - Vedlejší a ostatní ...'!F33</f>
        <v>0</v>
      </c>
      <c r="BA56" s="88">
        <f>'VON - Vedlejší a ostatní ...'!F34</f>
        <v>0</v>
      </c>
      <c r="BB56" s="88">
        <f>'VON - Vedlejší a ostatní ...'!F35</f>
        <v>0</v>
      </c>
      <c r="BC56" s="88">
        <f>'VON - Vedlejší a ostatní ...'!F36</f>
        <v>0</v>
      </c>
      <c r="BD56" s="90">
        <f>'VON - Vedlejší a ostatní ...'!F37</f>
        <v>0</v>
      </c>
      <c r="BT56" s="86" t="s">
        <v>13</v>
      </c>
      <c r="BV56" s="86" t="s">
        <v>67</v>
      </c>
      <c r="BW56" s="86" t="s">
        <v>76</v>
      </c>
      <c r="BX56" s="86" t="s">
        <v>4</v>
      </c>
      <c r="CL56" s="86"/>
      <c r="CM56" s="86" t="s">
        <v>73</v>
      </c>
    </row>
    <row r="57" spans="2:44" s="18" customFormat="1" ht="30" customHeight="1">
      <c r="B57" s="19"/>
      <c r="AR57" s="19"/>
    </row>
    <row r="58" spans="2:44" s="18" customFormat="1" ht="6.7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19"/>
    </row>
  </sheetData>
  <sheetProtection selectLockedCells="1" selectUnlockedCells="1"/>
  <mergeCells count="44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  <mergeCell ref="D56:H56"/>
    <mergeCell ref="J56:AF56"/>
    <mergeCell ref="AG56:AM56"/>
    <mergeCell ref="AN56:AP56"/>
  </mergeCells>
  <hyperlinks>
    <hyperlink ref="A55" location="01 - Stavební část - 01 -!...C2" display="/"/>
    <hyperlink ref="A56" location="VON - Vedlejší a ostatní !...C2" display="/"/>
  </hyperlink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4"/>
  <sheetViews>
    <sheetView showGridLines="0" workbookViewId="0" topLeftCell="A86">
      <selection activeCell="D116" sqref="D116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80.851562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2.75">
      <c r="A1" s="91"/>
    </row>
    <row r="2" spans="12:46" ht="36.75" customHeight="1">
      <c r="L2" s="3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72</v>
      </c>
    </row>
    <row r="3" spans="2:46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73</v>
      </c>
    </row>
    <row r="4" spans="2:46" ht="24.75" customHeight="1">
      <c r="B4" s="7"/>
      <c r="D4" s="8" t="s">
        <v>77</v>
      </c>
      <c r="L4" s="7"/>
      <c r="M4" s="92" t="s">
        <v>10</v>
      </c>
      <c r="AT4" s="4" t="s">
        <v>3</v>
      </c>
    </row>
    <row r="5" spans="2:12" ht="6.75" customHeight="1">
      <c r="B5" s="7"/>
      <c r="L5" s="7"/>
    </row>
    <row r="6" spans="2:12" ht="12" customHeight="1">
      <c r="B6" s="7"/>
      <c r="D6" s="14" t="s">
        <v>14</v>
      </c>
      <c r="L6" s="7"/>
    </row>
    <row r="7" spans="2:12" ht="16.5" customHeight="1">
      <c r="B7" s="7"/>
      <c r="E7" s="93" t="str">
        <f>'Rekapitulace stavby'!K6</f>
        <v>ZŠ Ruská - oprava střechy</v>
      </c>
      <c r="F7" s="93"/>
      <c r="G7" s="93"/>
      <c r="H7" s="93"/>
      <c r="L7" s="7"/>
    </row>
    <row r="8" spans="2:12" s="18" customFormat="1" ht="12" customHeight="1">
      <c r="B8" s="19"/>
      <c r="D8" s="14" t="s">
        <v>78</v>
      </c>
      <c r="L8" s="19"/>
    </row>
    <row r="9" spans="2:12" s="18" customFormat="1" ht="36.75" customHeight="1">
      <c r="B9" s="19"/>
      <c r="E9" s="43" t="s">
        <v>79</v>
      </c>
      <c r="F9" s="43"/>
      <c r="G9" s="43"/>
      <c r="H9" s="43"/>
      <c r="L9" s="19"/>
    </row>
    <row r="10" spans="2:12" s="18" customFormat="1" ht="12.75">
      <c r="B10" s="19"/>
      <c r="L10" s="19"/>
    </row>
    <row r="11" spans="2:12" s="18" customFormat="1" ht="12" customHeight="1">
      <c r="B11" s="19"/>
      <c r="D11" s="14" t="s">
        <v>16</v>
      </c>
      <c r="F11" s="15"/>
      <c r="I11" s="14" t="s">
        <v>17</v>
      </c>
      <c r="J11" s="15"/>
      <c r="L11" s="19"/>
    </row>
    <row r="12" spans="2:12" s="18" customFormat="1" ht="12" customHeight="1">
      <c r="B12" s="19"/>
      <c r="D12" s="14" t="s">
        <v>18</v>
      </c>
      <c r="F12" s="15" t="s">
        <v>19</v>
      </c>
      <c r="I12" s="14" t="s">
        <v>20</v>
      </c>
      <c r="J12" s="94" t="str">
        <f>'Rekapitulace stavby'!AN8</f>
        <v>23. 7. 2019</v>
      </c>
      <c r="L12" s="19"/>
    </row>
    <row r="13" spans="2:12" s="18" customFormat="1" ht="10.5" customHeight="1">
      <c r="B13" s="19"/>
      <c r="L13" s="19"/>
    </row>
    <row r="14" spans="2:12" s="18" customFormat="1" ht="12" customHeight="1">
      <c r="B14" s="19"/>
      <c r="D14" s="14" t="s">
        <v>22</v>
      </c>
      <c r="I14" s="14" t="s">
        <v>23</v>
      </c>
      <c r="J14" s="15">
        <f>IF('Rekapitulace stavby'!AN10="","",'Rekapitulace stavby'!AN10)</f>
      </c>
      <c r="L14" s="19"/>
    </row>
    <row r="15" spans="2:12" s="18" customFormat="1" ht="18" customHeight="1">
      <c r="B15" s="19"/>
      <c r="E15" s="15" t="str">
        <f>IF('Rekapitulace stavby'!E11="","",'Rekapitulace stavby'!E11)</f>
        <v> </v>
      </c>
      <c r="I15" s="14" t="s">
        <v>24</v>
      </c>
      <c r="J15" s="15">
        <f>IF('Rekapitulace stavby'!AN11="","",'Rekapitulace stavby'!AN11)</f>
      </c>
      <c r="L15" s="19"/>
    </row>
    <row r="16" spans="2:12" s="18" customFormat="1" ht="6.75" customHeight="1">
      <c r="B16" s="19"/>
      <c r="L16" s="19"/>
    </row>
    <row r="17" spans="2:12" s="18" customFormat="1" ht="12" customHeight="1">
      <c r="B17" s="19"/>
      <c r="D17" s="14" t="s">
        <v>25</v>
      </c>
      <c r="I17" s="14" t="s">
        <v>23</v>
      </c>
      <c r="J17" s="15">
        <f>'Rekapitulace stavby'!AN13</f>
        <v>0</v>
      </c>
      <c r="L17" s="19"/>
    </row>
    <row r="18" spans="2:12" s="18" customFormat="1" ht="18" customHeight="1">
      <c r="B18" s="19"/>
      <c r="E18" s="11" t="str">
        <f>'Rekapitulace stavby'!E14</f>
        <v> </v>
      </c>
      <c r="F18" s="11"/>
      <c r="G18" s="11"/>
      <c r="H18" s="11"/>
      <c r="I18" s="14" t="s">
        <v>24</v>
      </c>
      <c r="J18" s="15">
        <f>'Rekapitulace stavby'!AN14</f>
        <v>0</v>
      </c>
      <c r="L18" s="19"/>
    </row>
    <row r="19" spans="2:12" s="18" customFormat="1" ht="6.75" customHeight="1">
      <c r="B19" s="19"/>
      <c r="L19" s="19"/>
    </row>
    <row r="20" spans="2:12" s="18" customFormat="1" ht="12" customHeight="1">
      <c r="B20" s="19"/>
      <c r="D20" s="14" t="s">
        <v>26</v>
      </c>
      <c r="I20" s="14" t="s">
        <v>23</v>
      </c>
      <c r="J20" s="15">
        <f>IF('Rekapitulace stavby'!AN16="","",'Rekapitulace stavby'!AN16)</f>
      </c>
      <c r="L20" s="19"/>
    </row>
    <row r="21" spans="2:12" s="18" customFormat="1" ht="18" customHeight="1">
      <c r="B21" s="19"/>
      <c r="E21" s="15" t="str">
        <f>IF('Rekapitulace stavby'!E17="","",'Rekapitulace stavby'!E17)</f>
        <v> </v>
      </c>
      <c r="I21" s="14" t="s">
        <v>24</v>
      </c>
      <c r="J21" s="15">
        <f>IF('Rekapitulace stavby'!AN17="","",'Rekapitulace stavby'!AN17)</f>
      </c>
      <c r="L21" s="19"/>
    </row>
    <row r="22" spans="2:12" s="18" customFormat="1" ht="6.75" customHeight="1">
      <c r="B22" s="19"/>
      <c r="L22" s="19"/>
    </row>
    <row r="23" spans="2:12" s="18" customFormat="1" ht="12" customHeight="1">
      <c r="B23" s="19"/>
      <c r="D23" s="14" t="s">
        <v>28</v>
      </c>
      <c r="I23" s="14" t="s">
        <v>23</v>
      </c>
      <c r="J23" s="15">
        <f>IF('Rekapitulace stavby'!AN19="","",'Rekapitulace stavby'!AN19)</f>
      </c>
      <c r="L23" s="19"/>
    </row>
    <row r="24" spans="2:12" s="18" customFormat="1" ht="18" customHeight="1">
      <c r="B24" s="19"/>
      <c r="E24" s="15" t="str">
        <f>IF('Rekapitulace stavby'!E20="","",'Rekapitulace stavby'!E20)</f>
        <v> </v>
      </c>
      <c r="I24" s="14" t="s">
        <v>24</v>
      </c>
      <c r="J24" s="15">
        <f>IF('Rekapitulace stavby'!AN20="","",'Rekapitulace stavby'!AN20)</f>
      </c>
      <c r="L24" s="19"/>
    </row>
    <row r="25" spans="2:12" s="18" customFormat="1" ht="6.75" customHeight="1">
      <c r="B25" s="19"/>
      <c r="L25" s="19"/>
    </row>
    <row r="26" spans="2:12" s="18" customFormat="1" ht="12" customHeight="1">
      <c r="B26" s="19"/>
      <c r="D26" s="14" t="s">
        <v>29</v>
      </c>
      <c r="L26" s="19"/>
    </row>
    <row r="27" spans="2:12" s="95" customFormat="1" ht="16.5" customHeight="1">
      <c r="B27" s="96"/>
      <c r="E27" s="16"/>
      <c r="F27" s="16"/>
      <c r="G27" s="16"/>
      <c r="H27" s="16"/>
      <c r="L27" s="96"/>
    </row>
    <row r="28" spans="2:12" s="18" customFormat="1" ht="6.75" customHeight="1">
      <c r="B28" s="19"/>
      <c r="L28" s="19"/>
    </row>
    <row r="29" spans="2:12" s="18" customFormat="1" ht="6.75" customHeight="1">
      <c r="B29" s="19"/>
      <c r="D29" s="48"/>
      <c r="E29" s="48"/>
      <c r="F29" s="48"/>
      <c r="G29" s="48"/>
      <c r="H29" s="48"/>
      <c r="I29" s="48"/>
      <c r="J29" s="48"/>
      <c r="K29" s="48"/>
      <c r="L29" s="19"/>
    </row>
    <row r="30" spans="2:12" s="18" customFormat="1" ht="25.5" customHeight="1">
      <c r="B30" s="19"/>
      <c r="D30" s="97" t="s">
        <v>31</v>
      </c>
      <c r="J30" s="98">
        <f>ROUND(J93,2)</f>
        <v>0</v>
      </c>
      <c r="L30" s="19"/>
    </row>
    <row r="31" spans="2:12" s="18" customFormat="1" ht="6.75" customHeight="1">
      <c r="B31" s="19"/>
      <c r="D31" s="48"/>
      <c r="E31" s="48"/>
      <c r="F31" s="48"/>
      <c r="G31" s="48"/>
      <c r="H31" s="48"/>
      <c r="I31" s="48"/>
      <c r="J31" s="48"/>
      <c r="K31" s="48"/>
      <c r="L31" s="19"/>
    </row>
    <row r="32" spans="2:12" s="18" customFormat="1" ht="14.25" customHeight="1">
      <c r="B32" s="19"/>
      <c r="F32" s="99" t="s">
        <v>33</v>
      </c>
      <c r="I32" s="99" t="s">
        <v>32</v>
      </c>
      <c r="J32" s="99" t="s">
        <v>34</v>
      </c>
      <c r="L32" s="19"/>
    </row>
    <row r="33" spans="2:12" s="18" customFormat="1" ht="14.25" customHeight="1">
      <c r="B33" s="19"/>
      <c r="D33" s="100" t="s">
        <v>35</v>
      </c>
      <c r="E33" s="14" t="s">
        <v>36</v>
      </c>
      <c r="F33" s="101">
        <f>ROUND((SUM(BE93:BE273)),2)</f>
        <v>0</v>
      </c>
      <c r="I33" s="102">
        <v>0.21000000000000002</v>
      </c>
      <c r="J33" s="101">
        <f>ROUND(((SUM(BE93:BE273))*I33),2)</f>
        <v>0</v>
      </c>
      <c r="L33" s="19"/>
    </row>
    <row r="34" spans="2:12" s="18" customFormat="1" ht="14.25" customHeight="1">
      <c r="B34" s="19"/>
      <c r="E34" s="14" t="s">
        <v>37</v>
      </c>
      <c r="F34" s="101">
        <f>ROUND((SUM(BF93:BF273)),2)</f>
        <v>0</v>
      </c>
      <c r="I34" s="102">
        <v>0.15000000000000002</v>
      </c>
      <c r="J34" s="101">
        <f>ROUND(((SUM(BF93:BF273))*I34),2)</f>
        <v>0</v>
      </c>
      <c r="L34" s="19"/>
    </row>
    <row r="35" spans="2:12" s="18" customFormat="1" ht="14.25" customHeight="1" hidden="1">
      <c r="B35" s="19"/>
      <c r="E35" s="14" t="s">
        <v>38</v>
      </c>
      <c r="F35" s="101">
        <f>ROUND((SUM(BG93:BG273)),2)</f>
        <v>0</v>
      </c>
      <c r="I35" s="102">
        <v>0.21000000000000002</v>
      </c>
      <c r="J35" s="101">
        <f>0</f>
        <v>0</v>
      </c>
      <c r="L35" s="19"/>
    </row>
    <row r="36" spans="2:12" s="18" customFormat="1" ht="14.25" customHeight="1" hidden="1">
      <c r="B36" s="19"/>
      <c r="E36" s="14" t="s">
        <v>39</v>
      </c>
      <c r="F36" s="101">
        <f>ROUND((SUM(BH93:BH273)),2)</f>
        <v>0</v>
      </c>
      <c r="I36" s="102">
        <v>0.15000000000000002</v>
      </c>
      <c r="J36" s="101">
        <f>0</f>
        <v>0</v>
      </c>
      <c r="L36" s="19"/>
    </row>
    <row r="37" spans="2:12" s="18" customFormat="1" ht="14.25" customHeight="1" hidden="1">
      <c r="B37" s="19"/>
      <c r="E37" s="14" t="s">
        <v>40</v>
      </c>
      <c r="F37" s="101">
        <f>ROUND((SUM(BI93:BI273)),2)</f>
        <v>0</v>
      </c>
      <c r="I37" s="102">
        <v>0</v>
      </c>
      <c r="J37" s="101">
        <f>0</f>
        <v>0</v>
      </c>
      <c r="L37" s="19"/>
    </row>
    <row r="38" spans="2:12" s="18" customFormat="1" ht="6.75" customHeight="1">
      <c r="B38" s="19"/>
      <c r="L38" s="19"/>
    </row>
    <row r="39" spans="2:12" s="18" customFormat="1" ht="25.5" customHeight="1">
      <c r="B39" s="19"/>
      <c r="C39" s="103"/>
      <c r="D39" s="104" t="s">
        <v>41</v>
      </c>
      <c r="E39" s="53"/>
      <c r="F39" s="53"/>
      <c r="G39" s="105" t="s">
        <v>42</v>
      </c>
      <c r="H39" s="106" t="s">
        <v>43</v>
      </c>
      <c r="I39" s="53"/>
      <c r="J39" s="107">
        <f>SUM(J30:J37)</f>
        <v>0</v>
      </c>
      <c r="K39" s="108"/>
      <c r="L39" s="19"/>
    </row>
    <row r="40" spans="2:12" s="18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19"/>
    </row>
    <row r="44" spans="2:12" s="18" customFormat="1" ht="6.75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9"/>
    </row>
    <row r="45" spans="2:12" s="18" customFormat="1" ht="24.75" customHeight="1">
      <c r="B45" s="19"/>
      <c r="C45" s="8" t="s">
        <v>80</v>
      </c>
      <c r="L45" s="19"/>
    </row>
    <row r="46" spans="2:12" s="18" customFormat="1" ht="6.75" customHeight="1">
      <c r="B46" s="19"/>
      <c r="L46" s="19"/>
    </row>
    <row r="47" spans="2:12" s="18" customFormat="1" ht="12" customHeight="1">
      <c r="B47" s="19"/>
      <c r="C47" s="14" t="s">
        <v>14</v>
      </c>
      <c r="L47" s="19"/>
    </row>
    <row r="48" spans="2:12" s="18" customFormat="1" ht="16.5" customHeight="1">
      <c r="B48" s="19"/>
      <c r="E48" s="93" t="str">
        <f>E7</f>
        <v>ZŠ Ruská - oprava střechy</v>
      </c>
      <c r="F48" s="93"/>
      <c r="G48" s="93"/>
      <c r="H48" s="93"/>
      <c r="L48" s="19"/>
    </row>
    <row r="49" spans="2:12" s="18" customFormat="1" ht="12" customHeight="1">
      <c r="B49" s="19"/>
      <c r="C49" s="14" t="s">
        <v>78</v>
      </c>
      <c r="L49" s="19"/>
    </row>
    <row r="50" spans="2:12" s="18" customFormat="1" ht="16.5" customHeight="1">
      <c r="B50" s="19"/>
      <c r="E50" s="43" t="str">
        <f>E9</f>
        <v>01 - Stavební část - 01 - Stavební část</v>
      </c>
      <c r="F50" s="43"/>
      <c r="G50" s="43"/>
      <c r="H50" s="43"/>
      <c r="L50" s="19"/>
    </row>
    <row r="51" spans="2:12" s="18" customFormat="1" ht="6.75" customHeight="1">
      <c r="B51" s="19"/>
      <c r="L51" s="19"/>
    </row>
    <row r="52" spans="2:12" s="18" customFormat="1" ht="12" customHeight="1">
      <c r="B52" s="19"/>
      <c r="C52" s="14" t="s">
        <v>18</v>
      </c>
      <c r="F52" s="15" t="str">
        <f>F12</f>
        <v> </v>
      </c>
      <c r="I52" s="14" t="s">
        <v>20</v>
      </c>
      <c r="J52" s="94" t="str">
        <f>IF(J12="","",J12)</f>
        <v>23. 7. 2019</v>
      </c>
      <c r="L52" s="19"/>
    </row>
    <row r="53" spans="2:12" s="18" customFormat="1" ht="6.75" customHeight="1">
      <c r="B53" s="19"/>
      <c r="L53" s="19"/>
    </row>
    <row r="54" spans="2:12" s="18" customFormat="1" ht="15" customHeight="1">
      <c r="B54" s="19"/>
      <c r="C54" s="14" t="s">
        <v>22</v>
      </c>
      <c r="F54" s="15" t="str">
        <f>E15</f>
        <v> </v>
      </c>
      <c r="I54" s="14" t="s">
        <v>26</v>
      </c>
      <c r="J54" s="109" t="str">
        <f>E21</f>
        <v> </v>
      </c>
      <c r="L54" s="19"/>
    </row>
    <row r="55" spans="2:12" s="18" customFormat="1" ht="15" customHeight="1">
      <c r="B55" s="19"/>
      <c r="C55" s="14" t="s">
        <v>25</v>
      </c>
      <c r="F55" s="15" t="str">
        <f>IF(E18="","",E18)</f>
        <v> </v>
      </c>
      <c r="I55" s="14" t="s">
        <v>28</v>
      </c>
      <c r="J55" s="109" t="str">
        <f>E24</f>
        <v> </v>
      </c>
      <c r="L55" s="19"/>
    </row>
    <row r="56" spans="2:12" s="18" customFormat="1" ht="9.75" customHeight="1">
      <c r="B56" s="19"/>
      <c r="L56" s="19"/>
    </row>
    <row r="57" spans="2:12" s="18" customFormat="1" ht="29.25" customHeight="1">
      <c r="B57" s="19"/>
      <c r="C57" s="110" t="s">
        <v>81</v>
      </c>
      <c r="D57" s="103"/>
      <c r="E57" s="103"/>
      <c r="F57" s="103"/>
      <c r="G57" s="103"/>
      <c r="H57" s="103"/>
      <c r="I57" s="103"/>
      <c r="J57" s="111" t="s">
        <v>82</v>
      </c>
      <c r="K57" s="103"/>
      <c r="L57" s="19"/>
    </row>
    <row r="58" spans="2:12" s="18" customFormat="1" ht="9.75" customHeight="1">
      <c r="B58" s="19"/>
      <c r="L58" s="19"/>
    </row>
    <row r="59" spans="2:47" s="18" customFormat="1" ht="22.5" customHeight="1">
      <c r="B59" s="19"/>
      <c r="C59" s="112" t="s">
        <v>63</v>
      </c>
      <c r="J59" s="98">
        <f>J93</f>
        <v>0</v>
      </c>
      <c r="L59" s="19"/>
      <c r="AU59" s="4" t="s">
        <v>83</v>
      </c>
    </row>
    <row r="60" spans="2:12" s="113" customFormat="1" ht="24.75" customHeight="1">
      <c r="B60" s="114"/>
      <c r="D60" s="115" t="s">
        <v>84</v>
      </c>
      <c r="E60" s="116"/>
      <c r="F60" s="116"/>
      <c r="G60" s="116"/>
      <c r="H60" s="116"/>
      <c r="I60" s="116"/>
      <c r="J60" s="117">
        <f>J94</f>
        <v>0</v>
      </c>
      <c r="L60" s="114"/>
    </row>
    <row r="61" spans="2:12" s="118" customFormat="1" ht="19.5" customHeight="1">
      <c r="B61" s="119"/>
      <c r="D61" s="120" t="s">
        <v>85</v>
      </c>
      <c r="E61" s="121"/>
      <c r="F61" s="121"/>
      <c r="G61" s="121"/>
      <c r="H61" s="121"/>
      <c r="I61" s="121"/>
      <c r="J61" s="122">
        <f>J95</f>
        <v>0</v>
      </c>
      <c r="L61" s="119"/>
    </row>
    <row r="62" spans="2:12" s="118" customFormat="1" ht="19.5" customHeight="1">
      <c r="B62" s="119"/>
      <c r="D62" s="120" t="s">
        <v>86</v>
      </c>
      <c r="E62" s="121"/>
      <c r="F62" s="121"/>
      <c r="G62" s="121"/>
      <c r="H62" s="121"/>
      <c r="I62" s="121"/>
      <c r="J62" s="122">
        <f>J99</f>
        <v>0</v>
      </c>
      <c r="L62" s="119"/>
    </row>
    <row r="63" spans="2:12" s="118" customFormat="1" ht="19.5" customHeight="1">
      <c r="B63" s="119"/>
      <c r="D63" s="120" t="s">
        <v>87</v>
      </c>
      <c r="E63" s="121"/>
      <c r="F63" s="121"/>
      <c r="G63" s="121"/>
      <c r="H63" s="121"/>
      <c r="I63" s="121"/>
      <c r="J63" s="122">
        <f>J105</f>
        <v>0</v>
      </c>
      <c r="L63" s="119"/>
    </row>
    <row r="64" spans="2:12" s="118" customFormat="1" ht="19.5" customHeight="1">
      <c r="B64" s="119"/>
      <c r="D64" s="120" t="s">
        <v>88</v>
      </c>
      <c r="E64" s="121"/>
      <c r="F64" s="121"/>
      <c r="G64" s="121"/>
      <c r="H64" s="121"/>
      <c r="I64" s="121"/>
      <c r="J64" s="122">
        <f>J113</f>
        <v>0</v>
      </c>
      <c r="L64" s="119"/>
    </row>
    <row r="65" spans="2:12" s="113" customFormat="1" ht="24.75" customHeight="1">
      <c r="B65" s="114"/>
      <c r="D65" s="115" t="s">
        <v>89</v>
      </c>
      <c r="E65" s="116"/>
      <c r="F65" s="116"/>
      <c r="G65" s="116"/>
      <c r="H65" s="116"/>
      <c r="I65" s="116"/>
      <c r="J65" s="117">
        <f>J116</f>
        <v>0</v>
      </c>
      <c r="L65" s="114"/>
    </row>
    <row r="66" spans="2:12" s="118" customFormat="1" ht="19.5" customHeight="1">
      <c r="B66" s="119"/>
      <c r="D66" s="120" t="s">
        <v>90</v>
      </c>
      <c r="E66" s="121"/>
      <c r="F66" s="121"/>
      <c r="G66" s="121"/>
      <c r="H66" s="121"/>
      <c r="I66" s="121"/>
      <c r="J66" s="122">
        <f>J117</f>
        <v>0</v>
      </c>
      <c r="L66" s="119"/>
    </row>
    <row r="67" spans="2:12" s="118" customFormat="1" ht="19.5" customHeight="1">
      <c r="B67" s="119"/>
      <c r="D67" s="120" t="s">
        <v>91</v>
      </c>
      <c r="E67" s="121"/>
      <c r="F67" s="121"/>
      <c r="G67" s="121"/>
      <c r="H67" s="121"/>
      <c r="I67" s="121"/>
      <c r="J67" s="122">
        <f>J167</f>
        <v>0</v>
      </c>
      <c r="L67" s="119"/>
    </row>
    <row r="68" spans="2:12" s="118" customFormat="1" ht="19.5" customHeight="1">
      <c r="B68" s="119"/>
      <c r="D68" s="120" t="s">
        <v>92</v>
      </c>
      <c r="E68" s="121"/>
      <c r="F68" s="121"/>
      <c r="G68" s="121"/>
      <c r="H68" s="121"/>
      <c r="I68" s="121"/>
      <c r="J68" s="122">
        <f>J188</f>
        <v>0</v>
      </c>
      <c r="L68" s="119"/>
    </row>
    <row r="69" spans="2:12" s="118" customFormat="1" ht="19.5" customHeight="1">
      <c r="B69" s="119"/>
      <c r="D69" s="120" t="s">
        <v>93</v>
      </c>
      <c r="E69" s="121"/>
      <c r="F69" s="121"/>
      <c r="G69" s="121"/>
      <c r="H69" s="121"/>
      <c r="I69" s="121"/>
      <c r="J69" s="122">
        <f>J199</f>
        <v>0</v>
      </c>
      <c r="L69" s="119"/>
    </row>
    <row r="70" spans="2:12" s="118" customFormat="1" ht="19.5" customHeight="1">
      <c r="B70" s="119"/>
      <c r="D70" s="120" t="s">
        <v>94</v>
      </c>
      <c r="E70" s="121"/>
      <c r="F70" s="121"/>
      <c r="G70" s="121"/>
      <c r="H70" s="121"/>
      <c r="I70" s="121"/>
      <c r="J70" s="122">
        <f>J232</f>
        <v>0</v>
      </c>
      <c r="L70" s="119"/>
    </row>
    <row r="71" spans="2:12" s="118" customFormat="1" ht="19.5" customHeight="1">
      <c r="B71" s="119"/>
      <c r="D71" s="120" t="s">
        <v>95</v>
      </c>
      <c r="E71" s="121"/>
      <c r="F71" s="121"/>
      <c r="G71" s="121"/>
      <c r="H71" s="121"/>
      <c r="I71" s="121"/>
      <c r="J71" s="122">
        <f>J242</f>
        <v>0</v>
      </c>
      <c r="L71" s="119"/>
    </row>
    <row r="72" spans="2:12" s="118" customFormat="1" ht="19.5" customHeight="1">
      <c r="B72" s="119"/>
      <c r="D72" s="120" t="s">
        <v>96</v>
      </c>
      <c r="E72" s="121"/>
      <c r="F72" s="121"/>
      <c r="G72" s="121"/>
      <c r="H72" s="121"/>
      <c r="I72" s="121"/>
      <c r="J72" s="122">
        <f>J259</f>
        <v>0</v>
      </c>
      <c r="L72" s="119"/>
    </row>
    <row r="73" spans="2:12" s="118" customFormat="1" ht="19.5" customHeight="1">
      <c r="B73" s="119"/>
      <c r="D73" s="120" t="s">
        <v>97</v>
      </c>
      <c r="E73" s="121"/>
      <c r="F73" s="121"/>
      <c r="G73" s="121"/>
      <c r="H73" s="121"/>
      <c r="I73" s="121"/>
      <c r="J73" s="122">
        <f>J270</f>
        <v>0</v>
      </c>
      <c r="L73" s="119"/>
    </row>
    <row r="74" spans="2:12" s="18" customFormat="1" ht="21.75" customHeight="1">
      <c r="B74" s="19"/>
      <c r="L74" s="19"/>
    </row>
    <row r="75" spans="2:12" s="18" customFormat="1" ht="6.75" customHeight="1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9"/>
    </row>
    <row r="79" spans="2:12" s="18" customFormat="1" ht="6.7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9"/>
    </row>
    <row r="80" spans="2:12" s="18" customFormat="1" ht="24.75" customHeight="1">
      <c r="B80" s="19"/>
      <c r="C80" s="8" t="s">
        <v>98</v>
      </c>
      <c r="L80" s="19"/>
    </row>
    <row r="81" spans="2:12" s="18" customFormat="1" ht="6.75" customHeight="1">
      <c r="B81" s="19"/>
      <c r="L81" s="19"/>
    </row>
    <row r="82" spans="2:12" s="18" customFormat="1" ht="12" customHeight="1">
      <c r="B82" s="19"/>
      <c r="C82" s="14" t="s">
        <v>14</v>
      </c>
      <c r="L82" s="19"/>
    </row>
    <row r="83" spans="2:12" s="18" customFormat="1" ht="16.5" customHeight="1">
      <c r="B83" s="19"/>
      <c r="E83" s="93" t="str">
        <f>E7</f>
        <v>ZŠ Ruská - oprava střechy</v>
      </c>
      <c r="F83" s="93"/>
      <c r="G83" s="93"/>
      <c r="H83" s="93"/>
      <c r="L83" s="19"/>
    </row>
    <row r="84" spans="2:12" s="18" customFormat="1" ht="12" customHeight="1">
      <c r="B84" s="19"/>
      <c r="C84" s="14" t="s">
        <v>78</v>
      </c>
      <c r="L84" s="19"/>
    </row>
    <row r="85" spans="2:12" s="18" customFormat="1" ht="16.5" customHeight="1">
      <c r="B85" s="19"/>
      <c r="E85" s="43" t="str">
        <f>E9</f>
        <v>01 - Stavební část - 01 - Stavební část</v>
      </c>
      <c r="F85" s="43"/>
      <c r="G85" s="43"/>
      <c r="H85" s="43"/>
      <c r="L85" s="19"/>
    </row>
    <row r="86" spans="2:12" s="18" customFormat="1" ht="6.75" customHeight="1">
      <c r="B86" s="19"/>
      <c r="L86" s="19"/>
    </row>
    <row r="87" spans="2:12" s="18" customFormat="1" ht="12" customHeight="1">
      <c r="B87" s="19"/>
      <c r="C87" s="14" t="s">
        <v>18</v>
      </c>
      <c r="F87" s="15" t="str">
        <f>F12</f>
        <v> </v>
      </c>
      <c r="I87" s="14" t="s">
        <v>20</v>
      </c>
      <c r="J87" s="94" t="str">
        <f>IF(J12="","",J12)</f>
        <v>23. 7. 2019</v>
      </c>
      <c r="L87" s="19"/>
    </row>
    <row r="88" spans="2:12" s="18" customFormat="1" ht="6.75" customHeight="1">
      <c r="B88" s="19"/>
      <c r="L88" s="19"/>
    </row>
    <row r="89" spans="2:12" s="18" customFormat="1" ht="15" customHeight="1">
      <c r="B89" s="19"/>
      <c r="C89" s="14" t="s">
        <v>22</v>
      </c>
      <c r="F89" s="15" t="str">
        <f>E15</f>
        <v> </v>
      </c>
      <c r="I89" s="14" t="s">
        <v>26</v>
      </c>
      <c r="J89" s="109" t="str">
        <f>E21</f>
        <v> </v>
      </c>
      <c r="L89" s="19"/>
    </row>
    <row r="90" spans="2:12" s="18" customFormat="1" ht="15" customHeight="1">
      <c r="B90" s="19"/>
      <c r="C90" s="14" t="s">
        <v>25</v>
      </c>
      <c r="F90" s="15" t="str">
        <f>IF(E18="","",E18)</f>
        <v> </v>
      </c>
      <c r="I90" s="14" t="s">
        <v>28</v>
      </c>
      <c r="J90" s="109" t="str">
        <f>E24</f>
        <v> </v>
      </c>
      <c r="L90" s="19"/>
    </row>
    <row r="91" spans="2:12" s="18" customFormat="1" ht="9.75" customHeight="1">
      <c r="B91" s="19"/>
      <c r="L91" s="19"/>
    </row>
    <row r="92" spans="2:20" s="123" customFormat="1" ht="29.25" customHeight="1">
      <c r="B92" s="124"/>
      <c r="C92" s="125" t="s">
        <v>99</v>
      </c>
      <c r="D92" s="126" t="s">
        <v>50</v>
      </c>
      <c r="E92" s="126" t="s">
        <v>46</v>
      </c>
      <c r="F92" s="126" t="s">
        <v>47</v>
      </c>
      <c r="G92" s="126" t="s">
        <v>100</v>
      </c>
      <c r="H92" s="126" t="s">
        <v>101</v>
      </c>
      <c r="I92" s="126" t="s">
        <v>102</v>
      </c>
      <c r="J92" s="126" t="s">
        <v>82</v>
      </c>
      <c r="K92" s="127" t="s">
        <v>103</v>
      </c>
      <c r="L92" s="124"/>
      <c r="M92" s="57"/>
      <c r="N92" s="58" t="s">
        <v>35</v>
      </c>
      <c r="O92" s="58" t="s">
        <v>104</v>
      </c>
      <c r="P92" s="58" t="s">
        <v>105</v>
      </c>
      <c r="Q92" s="58" t="s">
        <v>106</v>
      </c>
      <c r="R92" s="58" t="s">
        <v>107</v>
      </c>
      <c r="S92" s="58" t="s">
        <v>108</v>
      </c>
      <c r="T92" s="59" t="s">
        <v>109</v>
      </c>
    </row>
    <row r="93" spans="2:63" s="18" customFormat="1" ht="22.5" customHeight="1">
      <c r="B93" s="19"/>
      <c r="C93" s="63" t="s">
        <v>110</v>
      </c>
      <c r="J93" s="128">
        <f>BK93</f>
        <v>0</v>
      </c>
      <c r="L93" s="19"/>
      <c r="M93" s="60"/>
      <c r="N93" s="48"/>
      <c r="O93" s="48"/>
      <c r="P93" s="129">
        <f>P94+P116</f>
        <v>29.1</v>
      </c>
      <c r="Q93" s="48"/>
      <c r="R93" s="129">
        <f>R94+R116</f>
        <v>0.3624</v>
      </c>
      <c r="S93" s="48"/>
      <c r="T93" s="130">
        <f>T94+T116</f>
        <v>0</v>
      </c>
      <c r="AT93" s="4" t="s">
        <v>64</v>
      </c>
      <c r="AU93" s="4" t="s">
        <v>83</v>
      </c>
      <c r="BK93" s="131">
        <f>BK94+BK116</f>
        <v>0</v>
      </c>
    </row>
    <row r="94" spans="2:63" s="132" customFormat="1" ht="25.5" customHeight="1">
      <c r="B94" s="133"/>
      <c r="D94" s="134" t="s">
        <v>64</v>
      </c>
      <c r="E94" s="135" t="s">
        <v>111</v>
      </c>
      <c r="F94" s="135" t="s">
        <v>112</v>
      </c>
      <c r="J94" s="136">
        <f>BK94</f>
        <v>0</v>
      </c>
      <c r="L94" s="133"/>
      <c r="M94" s="137"/>
      <c r="N94" s="138"/>
      <c r="O94" s="138"/>
      <c r="P94" s="139">
        <f>P95+P99+P105+P113</f>
        <v>29.1</v>
      </c>
      <c r="Q94" s="138"/>
      <c r="R94" s="139">
        <f>R95+R99+R105+R113</f>
        <v>0.3624</v>
      </c>
      <c r="S94" s="138"/>
      <c r="T94" s="140">
        <f>T95+T99+T105+T113</f>
        <v>0</v>
      </c>
      <c r="AR94" s="134" t="s">
        <v>13</v>
      </c>
      <c r="AT94" s="141" t="s">
        <v>64</v>
      </c>
      <c r="AU94" s="141" t="s">
        <v>65</v>
      </c>
      <c r="AY94" s="134" t="s">
        <v>113</v>
      </c>
      <c r="BK94" s="142">
        <f>BK95+BK99+BK105+BK113</f>
        <v>0</v>
      </c>
    </row>
    <row r="95" spans="2:63" s="132" customFormat="1" ht="22.5" customHeight="1">
      <c r="B95" s="133"/>
      <c r="D95" s="134" t="s">
        <v>64</v>
      </c>
      <c r="E95" s="143" t="s">
        <v>114</v>
      </c>
      <c r="F95" s="143" t="s">
        <v>115</v>
      </c>
      <c r="J95" s="144">
        <f>BK95</f>
        <v>0</v>
      </c>
      <c r="L95" s="133"/>
      <c r="M95" s="137"/>
      <c r="N95" s="138"/>
      <c r="O95" s="138"/>
      <c r="P95" s="139">
        <f>SUM(P96:P98)</f>
        <v>0</v>
      </c>
      <c r="Q95" s="138"/>
      <c r="R95" s="139">
        <f>SUM(R96:R98)</f>
        <v>0</v>
      </c>
      <c r="S95" s="138"/>
      <c r="T95" s="140">
        <f>SUM(T96:T98)</f>
        <v>0</v>
      </c>
      <c r="AR95" s="134" t="s">
        <v>13</v>
      </c>
      <c r="AT95" s="141" t="s">
        <v>64</v>
      </c>
      <c r="AU95" s="141" t="s">
        <v>13</v>
      </c>
      <c r="AY95" s="134" t="s">
        <v>113</v>
      </c>
      <c r="BK95" s="142">
        <f>SUM(BK96:BK98)</f>
        <v>0</v>
      </c>
    </row>
    <row r="96" spans="2:65" s="18" customFormat="1" ht="16.5" customHeight="1">
      <c r="B96" s="145"/>
      <c r="C96" s="146" t="s">
        <v>13</v>
      </c>
      <c r="D96" s="146" t="s">
        <v>116</v>
      </c>
      <c r="E96" s="147" t="s">
        <v>117</v>
      </c>
      <c r="F96" s="148" t="s">
        <v>118</v>
      </c>
      <c r="G96" s="149" t="s">
        <v>119</v>
      </c>
      <c r="H96" s="150">
        <v>2.7</v>
      </c>
      <c r="I96" s="151"/>
      <c r="J96" s="151">
        <f>ROUND(I96*H96,2)</f>
        <v>0</v>
      </c>
      <c r="K96" s="148" t="s">
        <v>120</v>
      </c>
      <c r="L96" s="19"/>
      <c r="M96" s="152"/>
      <c r="N96" s="153" t="s">
        <v>36</v>
      </c>
      <c r="O96" s="154">
        <v>0</v>
      </c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56" t="s">
        <v>121</v>
      </c>
      <c r="AT96" s="156" t="s">
        <v>116</v>
      </c>
      <c r="AU96" s="156" t="s">
        <v>73</v>
      </c>
      <c r="AY96" s="4" t="s">
        <v>113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4" t="s">
        <v>13</v>
      </c>
      <c r="BK96" s="157">
        <f>ROUND(I96*H96,2)</f>
        <v>0</v>
      </c>
      <c r="BL96" s="4" t="s">
        <v>121</v>
      </c>
      <c r="BM96" s="156" t="s">
        <v>73</v>
      </c>
    </row>
    <row r="97" spans="2:51" s="158" customFormat="1" ht="12.75">
      <c r="B97" s="159"/>
      <c r="D97" s="160" t="s">
        <v>122</v>
      </c>
      <c r="E97" s="161"/>
      <c r="F97" s="162" t="s">
        <v>123</v>
      </c>
      <c r="H97" s="163">
        <v>2.7</v>
      </c>
      <c r="L97" s="159"/>
      <c r="M97" s="164"/>
      <c r="N97" s="165"/>
      <c r="O97" s="165"/>
      <c r="P97" s="165"/>
      <c r="Q97" s="165"/>
      <c r="R97" s="165"/>
      <c r="S97" s="165"/>
      <c r="T97" s="166"/>
      <c r="AT97" s="161" t="s">
        <v>122</v>
      </c>
      <c r="AU97" s="161" t="s">
        <v>73</v>
      </c>
      <c r="AV97" s="158" t="s">
        <v>73</v>
      </c>
      <c r="AW97" s="158" t="s">
        <v>27</v>
      </c>
      <c r="AX97" s="158" t="s">
        <v>65</v>
      </c>
      <c r="AY97" s="161" t="s">
        <v>113</v>
      </c>
    </row>
    <row r="98" spans="2:51" s="167" customFormat="1" ht="12.75">
      <c r="B98" s="168"/>
      <c r="D98" s="160" t="s">
        <v>122</v>
      </c>
      <c r="E98" s="169"/>
      <c r="F98" s="170" t="s">
        <v>124</v>
      </c>
      <c r="H98" s="171">
        <v>2.7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122</v>
      </c>
      <c r="AU98" s="169" t="s">
        <v>73</v>
      </c>
      <c r="AV98" s="167" t="s">
        <v>121</v>
      </c>
      <c r="AW98" s="167" t="s">
        <v>27</v>
      </c>
      <c r="AX98" s="167" t="s">
        <v>13</v>
      </c>
      <c r="AY98" s="169" t="s">
        <v>113</v>
      </c>
    </row>
    <row r="99" spans="2:63" s="132" customFormat="1" ht="22.5" customHeight="1">
      <c r="B99" s="133"/>
      <c r="D99" s="134" t="s">
        <v>64</v>
      </c>
      <c r="E99" s="143" t="s">
        <v>125</v>
      </c>
      <c r="F99" s="143" t="s">
        <v>126</v>
      </c>
      <c r="J99" s="144">
        <f>BK99</f>
        <v>0</v>
      </c>
      <c r="L99" s="133"/>
      <c r="M99" s="137"/>
      <c r="N99" s="138"/>
      <c r="O99" s="138"/>
      <c r="P99" s="139">
        <f>SUM(P100:P104)</f>
        <v>29.1</v>
      </c>
      <c r="Q99" s="138"/>
      <c r="R99" s="139">
        <f>SUM(R100:R104)</f>
        <v>0.3624</v>
      </c>
      <c r="S99" s="138"/>
      <c r="T99" s="140">
        <f>SUM(T100:T104)</f>
        <v>0</v>
      </c>
      <c r="AR99" s="134" t="s">
        <v>13</v>
      </c>
      <c r="AT99" s="141" t="s">
        <v>64</v>
      </c>
      <c r="AU99" s="141" t="s">
        <v>13</v>
      </c>
      <c r="AY99" s="134" t="s">
        <v>113</v>
      </c>
      <c r="BK99" s="142">
        <f>SUM(BK100:BK104)</f>
        <v>0</v>
      </c>
    </row>
    <row r="100" spans="2:65" s="18" customFormat="1" ht="16.5" customHeight="1">
      <c r="B100" s="145"/>
      <c r="C100" s="146" t="s">
        <v>73</v>
      </c>
      <c r="D100" s="146" t="s">
        <v>116</v>
      </c>
      <c r="E100" s="147" t="s">
        <v>127</v>
      </c>
      <c r="F100" s="148" t="s">
        <v>128</v>
      </c>
      <c r="G100" s="149" t="s">
        <v>129</v>
      </c>
      <c r="H100" s="150">
        <v>1752.7</v>
      </c>
      <c r="I100" s="151"/>
      <c r="J100" s="151">
        <f>ROUND(I100*H100,2)</f>
        <v>0</v>
      </c>
      <c r="K100" s="148" t="s">
        <v>120</v>
      </c>
      <c r="L100" s="19"/>
      <c r="M100" s="152"/>
      <c r="N100" s="153" t="s">
        <v>36</v>
      </c>
      <c r="O100" s="154">
        <v>0</v>
      </c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AR100" s="156" t="s">
        <v>121</v>
      </c>
      <c r="AT100" s="156" t="s">
        <v>116</v>
      </c>
      <c r="AU100" s="156" t="s">
        <v>73</v>
      </c>
      <c r="AY100" s="4" t="s">
        <v>113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4" t="s">
        <v>13</v>
      </c>
      <c r="BK100" s="157">
        <f>ROUND(I100*H100,2)</f>
        <v>0</v>
      </c>
      <c r="BL100" s="4" t="s">
        <v>121</v>
      </c>
      <c r="BM100" s="156" t="s">
        <v>121</v>
      </c>
    </row>
    <row r="101" spans="2:65" s="18" customFormat="1" ht="16.5" customHeight="1">
      <c r="B101" s="145"/>
      <c r="C101" s="146" t="s">
        <v>130</v>
      </c>
      <c r="D101" s="146" t="s">
        <v>116</v>
      </c>
      <c r="E101" s="147" t="s">
        <v>131</v>
      </c>
      <c r="F101" s="148" t="s">
        <v>132</v>
      </c>
      <c r="G101" s="149" t="s">
        <v>129</v>
      </c>
      <c r="H101" s="150">
        <v>30</v>
      </c>
      <c r="I101" s="151"/>
      <c r="J101" s="151">
        <f>ROUND(I101*H101,2)</f>
        <v>0</v>
      </c>
      <c r="K101" s="148" t="s">
        <v>120</v>
      </c>
      <c r="L101" s="19"/>
      <c r="M101" s="152"/>
      <c r="N101" s="153" t="s">
        <v>36</v>
      </c>
      <c r="O101" s="154">
        <v>0.65</v>
      </c>
      <c r="P101" s="154">
        <f>O101*H101</f>
        <v>19.5</v>
      </c>
      <c r="Q101" s="154">
        <v>0.01208</v>
      </c>
      <c r="R101" s="154">
        <f>Q101*H101</f>
        <v>0.3624</v>
      </c>
      <c r="S101" s="154">
        <v>0</v>
      </c>
      <c r="T101" s="155">
        <f>S101*H101</f>
        <v>0</v>
      </c>
      <c r="AR101" s="156" t="s">
        <v>121</v>
      </c>
      <c r="AT101" s="156" t="s">
        <v>116</v>
      </c>
      <c r="AU101" s="156" t="s">
        <v>73</v>
      </c>
      <c r="AY101" s="4" t="s">
        <v>113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4" t="s">
        <v>13</v>
      </c>
      <c r="BK101" s="157">
        <f>ROUND(I101*H101,2)</f>
        <v>0</v>
      </c>
      <c r="BL101" s="4" t="s">
        <v>121</v>
      </c>
      <c r="BM101" s="156" t="s">
        <v>133</v>
      </c>
    </row>
    <row r="102" spans="2:47" s="18" customFormat="1" ht="12.75">
      <c r="B102" s="19"/>
      <c r="D102" s="160" t="s">
        <v>134</v>
      </c>
      <c r="F102" s="175" t="s">
        <v>135</v>
      </c>
      <c r="L102" s="19"/>
      <c r="M102" s="176"/>
      <c r="N102" s="50"/>
      <c r="O102" s="50"/>
      <c r="P102" s="50"/>
      <c r="Q102" s="50"/>
      <c r="R102" s="50"/>
      <c r="S102" s="50"/>
      <c r="T102" s="51"/>
      <c r="AT102" s="4" t="s">
        <v>134</v>
      </c>
      <c r="AU102" s="4" t="s">
        <v>73</v>
      </c>
    </row>
    <row r="103" spans="2:65" s="18" customFormat="1" ht="16.5" customHeight="1">
      <c r="B103" s="145"/>
      <c r="C103" s="146" t="s">
        <v>136</v>
      </c>
      <c r="D103" s="146" t="s">
        <v>116</v>
      </c>
      <c r="E103" s="147" t="s">
        <v>137</v>
      </c>
      <c r="F103" s="148" t="s">
        <v>138</v>
      </c>
      <c r="G103" s="149" t="s">
        <v>129</v>
      </c>
      <c r="H103" s="150">
        <v>30</v>
      </c>
      <c r="I103" s="151"/>
      <c r="J103" s="151">
        <f>ROUND(I103*H103,2)</f>
        <v>0</v>
      </c>
      <c r="K103" s="148" t="s">
        <v>120</v>
      </c>
      <c r="L103" s="19"/>
      <c r="M103" s="152"/>
      <c r="N103" s="153" t="s">
        <v>36</v>
      </c>
      <c r="O103" s="154">
        <v>0.32</v>
      </c>
      <c r="P103" s="154">
        <f>O103*H103</f>
        <v>9.6</v>
      </c>
      <c r="Q103" s="154">
        <v>0</v>
      </c>
      <c r="R103" s="154">
        <f>Q103*H103</f>
        <v>0</v>
      </c>
      <c r="S103" s="154">
        <v>0</v>
      </c>
      <c r="T103" s="155">
        <f>S103*H103</f>
        <v>0</v>
      </c>
      <c r="AR103" s="156" t="s">
        <v>121</v>
      </c>
      <c r="AT103" s="156" t="s">
        <v>116</v>
      </c>
      <c r="AU103" s="156" t="s">
        <v>73</v>
      </c>
      <c r="AY103" s="4" t="s">
        <v>113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4" t="s">
        <v>13</v>
      </c>
      <c r="BK103" s="157">
        <f>ROUND(I103*H103,2)</f>
        <v>0</v>
      </c>
      <c r="BL103" s="4" t="s">
        <v>121</v>
      </c>
      <c r="BM103" s="156" t="s">
        <v>139</v>
      </c>
    </row>
    <row r="104" spans="2:47" s="18" customFormat="1" ht="12.75">
      <c r="B104" s="19"/>
      <c r="D104" s="160" t="s">
        <v>134</v>
      </c>
      <c r="F104" s="175" t="s">
        <v>135</v>
      </c>
      <c r="L104" s="19"/>
      <c r="M104" s="176"/>
      <c r="N104" s="50"/>
      <c r="O104" s="50"/>
      <c r="P104" s="50"/>
      <c r="Q104" s="50"/>
      <c r="R104" s="50"/>
      <c r="S104" s="50"/>
      <c r="T104" s="51"/>
      <c r="AT104" s="4" t="s">
        <v>134</v>
      </c>
      <c r="AU104" s="4" t="s">
        <v>73</v>
      </c>
    </row>
    <row r="105" spans="2:63" s="132" customFormat="1" ht="22.5" customHeight="1">
      <c r="B105" s="133"/>
      <c r="D105" s="134" t="s">
        <v>64</v>
      </c>
      <c r="E105" s="143" t="s">
        <v>140</v>
      </c>
      <c r="F105" s="143" t="s">
        <v>141</v>
      </c>
      <c r="J105" s="144">
        <f>BK105</f>
        <v>0</v>
      </c>
      <c r="L105" s="133"/>
      <c r="M105" s="137"/>
      <c r="N105" s="138"/>
      <c r="O105" s="138"/>
      <c r="P105" s="139">
        <f>SUM(P106:P112)</f>
        <v>0</v>
      </c>
      <c r="Q105" s="138"/>
      <c r="R105" s="139">
        <f>SUM(R106:R112)</f>
        <v>0</v>
      </c>
      <c r="S105" s="138"/>
      <c r="T105" s="140">
        <f>SUM(T106:T112)</f>
        <v>0</v>
      </c>
      <c r="AR105" s="134" t="s">
        <v>13</v>
      </c>
      <c r="AT105" s="141" t="s">
        <v>64</v>
      </c>
      <c r="AU105" s="141" t="s">
        <v>13</v>
      </c>
      <c r="AY105" s="134" t="s">
        <v>113</v>
      </c>
      <c r="BK105" s="142">
        <f>SUM(BK106:BK112)</f>
        <v>0</v>
      </c>
    </row>
    <row r="106" spans="2:65" s="18" customFormat="1" ht="24" customHeight="1">
      <c r="B106" s="145"/>
      <c r="C106" s="146" t="s">
        <v>114</v>
      </c>
      <c r="D106" s="146" t="s">
        <v>116</v>
      </c>
      <c r="E106" s="147" t="s">
        <v>142</v>
      </c>
      <c r="F106" s="148" t="s">
        <v>143</v>
      </c>
      <c r="G106" s="149" t="s">
        <v>144</v>
      </c>
      <c r="H106" s="150">
        <v>37.64</v>
      </c>
      <c r="I106" s="151"/>
      <c r="J106" s="151">
        <f>ROUND(I106*H106,2)</f>
        <v>0</v>
      </c>
      <c r="K106" s="148" t="s">
        <v>120</v>
      </c>
      <c r="L106" s="19"/>
      <c r="M106" s="152"/>
      <c r="N106" s="153" t="s">
        <v>36</v>
      </c>
      <c r="O106" s="154">
        <v>0</v>
      </c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AR106" s="156" t="s">
        <v>121</v>
      </c>
      <c r="AT106" s="156" t="s">
        <v>116</v>
      </c>
      <c r="AU106" s="156" t="s">
        <v>73</v>
      </c>
      <c r="AY106" s="4" t="s">
        <v>113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4" t="s">
        <v>13</v>
      </c>
      <c r="BK106" s="157">
        <f>ROUND(I106*H106,2)</f>
        <v>0</v>
      </c>
      <c r="BL106" s="4" t="s">
        <v>121</v>
      </c>
      <c r="BM106" s="156" t="s">
        <v>145</v>
      </c>
    </row>
    <row r="107" spans="2:65" s="18" customFormat="1" ht="16.5" customHeight="1">
      <c r="B107" s="145"/>
      <c r="C107" s="146" t="s">
        <v>121</v>
      </c>
      <c r="D107" s="146" t="s">
        <v>116</v>
      </c>
      <c r="E107" s="147" t="s">
        <v>146</v>
      </c>
      <c r="F107" s="148" t="s">
        <v>147</v>
      </c>
      <c r="G107" s="149" t="s">
        <v>144</v>
      </c>
      <c r="H107" s="150">
        <v>37.64</v>
      </c>
      <c r="I107" s="151"/>
      <c r="J107" s="151">
        <f>ROUND(I107*H107,2)</f>
        <v>0</v>
      </c>
      <c r="K107" s="148" t="s">
        <v>120</v>
      </c>
      <c r="L107" s="19"/>
      <c r="M107" s="152"/>
      <c r="N107" s="153" t="s">
        <v>36</v>
      </c>
      <c r="O107" s="154">
        <v>0</v>
      </c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AR107" s="156" t="s">
        <v>121</v>
      </c>
      <c r="AT107" s="156" t="s">
        <v>116</v>
      </c>
      <c r="AU107" s="156" t="s">
        <v>73</v>
      </c>
      <c r="AY107" s="4" t="s">
        <v>113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4" t="s">
        <v>13</v>
      </c>
      <c r="BK107" s="157">
        <f>ROUND(I107*H107,2)</f>
        <v>0</v>
      </c>
      <c r="BL107" s="4" t="s">
        <v>121</v>
      </c>
      <c r="BM107" s="156" t="s">
        <v>148</v>
      </c>
    </row>
    <row r="108" spans="2:65" s="18" customFormat="1" ht="24" customHeight="1">
      <c r="B108" s="145"/>
      <c r="C108" s="146" t="s">
        <v>149</v>
      </c>
      <c r="D108" s="146" t="s">
        <v>116</v>
      </c>
      <c r="E108" s="147" t="s">
        <v>150</v>
      </c>
      <c r="F108" s="148" t="s">
        <v>151</v>
      </c>
      <c r="G108" s="149" t="s">
        <v>144</v>
      </c>
      <c r="H108" s="150">
        <v>564.6</v>
      </c>
      <c r="I108" s="151"/>
      <c r="J108" s="151">
        <f>ROUND(I108*H108,2)</f>
        <v>0</v>
      </c>
      <c r="K108" s="148" t="s">
        <v>120</v>
      </c>
      <c r="L108" s="19"/>
      <c r="M108" s="152"/>
      <c r="N108" s="153" t="s">
        <v>36</v>
      </c>
      <c r="O108" s="154">
        <v>0</v>
      </c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AR108" s="156" t="s">
        <v>121</v>
      </c>
      <c r="AT108" s="156" t="s">
        <v>116</v>
      </c>
      <c r="AU108" s="156" t="s">
        <v>73</v>
      </c>
      <c r="AY108" s="4" t="s">
        <v>113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4" t="s">
        <v>13</v>
      </c>
      <c r="BK108" s="157">
        <f>ROUND(I108*H108,2)</f>
        <v>0</v>
      </c>
      <c r="BL108" s="4" t="s">
        <v>121</v>
      </c>
      <c r="BM108" s="156" t="s">
        <v>152</v>
      </c>
    </row>
    <row r="109" spans="2:51" s="158" customFormat="1" ht="12.75">
      <c r="B109" s="159"/>
      <c r="D109" s="160" t="s">
        <v>122</v>
      </c>
      <c r="E109" s="161"/>
      <c r="F109" s="162" t="s">
        <v>153</v>
      </c>
      <c r="H109" s="163">
        <v>564.6</v>
      </c>
      <c r="L109" s="159"/>
      <c r="M109" s="164"/>
      <c r="N109" s="165"/>
      <c r="O109" s="165"/>
      <c r="P109" s="165"/>
      <c r="Q109" s="165"/>
      <c r="R109" s="165"/>
      <c r="S109" s="165"/>
      <c r="T109" s="166"/>
      <c r="AT109" s="161" t="s">
        <v>122</v>
      </c>
      <c r="AU109" s="161" t="s">
        <v>73</v>
      </c>
      <c r="AV109" s="158" t="s">
        <v>73</v>
      </c>
      <c r="AW109" s="158" t="s">
        <v>27</v>
      </c>
      <c r="AX109" s="158" t="s">
        <v>65</v>
      </c>
      <c r="AY109" s="161" t="s">
        <v>113</v>
      </c>
    </row>
    <row r="110" spans="2:51" s="167" customFormat="1" ht="12.75">
      <c r="B110" s="168"/>
      <c r="D110" s="160" t="s">
        <v>122</v>
      </c>
      <c r="E110" s="169"/>
      <c r="F110" s="170" t="s">
        <v>124</v>
      </c>
      <c r="H110" s="171">
        <v>564.6</v>
      </c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122</v>
      </c>
      <c r="AU110" s="169" t="s">
        <v>73</v>
      </c>
      <c r="AV110" s="167" t="s">
        <v>121</v>
      </c>
      <c r="AW110" s="167" t="s">
        <v>27</v>
      </c>
      <c r="AX110" s="167" t="s">
        <v>13</v>
      </c>
      <c r="AY110" s="169" t="s">
        <v>113</v>
      </c>
    </row>
    <row r="111" spans="2:65" s="18" customFormat="1" ht="24" customHeight="1">
      <c r="B111" s="145"/>
      <c r="C111" s="146" t="s">
        <v>145</v>
      </c>
      <c r="D111" s="146" t="s">
        <v>116</v>
      </c>
      <c r="E111" s="147" t="s">
        <v>154</v>
      </c>
      <c r="F111" s="148" t="s">
        <v>155</v>
      </c>
      <c r="G111" s="149" t="s">
        <v>144</v>
      </c>
      <c r="H111" s="150">
        <v>1.877</v>
      </c>
      <c r="I111" s="151"/>
      <c r="J111" s="151">
        <f>ROUND(I111*H111,2)</f>
        <v>0</v>
      </c>
      <c r="K111" s="148" t="s">
        <v>120</v>
      </c>
      <c r="L111" s="19"/>
      <c r="M111" s="152"/>
      <c r="N111" s="153" t="s">
        <v>36</v>
      </c>
      <c r="O111" s="154">
        <v>0</v>
      </c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156" t="s">
        <v>121</v>
      </c>
      <c r="AT111" s="156" t="s">
        <v>116</v>
      </c>
      <c r="AU111" s="156" t="s">
        <v>73</v>
      </c>
      <c r="AY111" s="4" t="s">
        <v>113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4" t="s">
        <v>13</v>
      </c>
      <c r="BK111" s="157">
        <f>ROUND(I111*H111,2)</f>
        <v>0</v>
      </c>
      <c r="BL111" s="4" t="s">
        <v>121</v>
      </c>
      <c r="BM111" s="156" t="s">
        <v>156</v>
      </c>
    </row>
    <row r="112" spans="2:65" s="18" customFormat="1" ht="24" customHeight="1">
      <c r="B112" s="145"/>
      <c r="C112" s="146" t="s">
        <v>157</v>
      </c>
      <c r="D112" s="146" t="s">
        <v>116</v>
      </c>
      <c r="E112" s="147" t="s">
        <v>158</v>
      </c>
      <c r="F112" s="148" t="s">
        <v>159</v>
      </c>
      <c r="G112" s="149" t="s">
        <v>144</v>
      </c>
      <c r="H112" s="150">
        <v>35.763</v>
      </c>
      <c r="I112" s="151"/>
      <c r="J112" s="151">
        <f>ROUND(I112*H112,2)</f>
        <v>0</v>
      </c>
      <c r="K112" s="148" t="s">
        <v>120</v>
      </c>
      <c r="L112" s="19"/>
      <c r="M112" s="152"/>
      <c r="N112" s="153" t="s">
        <v>36</v>
      </c>
      <c r="O112" s="154">
        <v>0</v>
      </c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AR112" s="156" t="s">
        <v>121</v>
      </c>
      <c r="AT112" s="156" t="s">
        <v>116</v>
      </c>
      <c r="AU112" s="156" t="s">
        <v>73</v>
      </c>
      <c r="AY112" s="4" t="s">
        <v>113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4" t="s">
        <v>13</v>
      </c>
      <c r="BK112" s="157">
        <f>ROUND(I112*H112,2)</f>
        <v>0</v>
      </c>
      <c r="BL112" s="4" t="s">
        <v>121</v>
      </c>
      <c r="BM112" s="156" t="s">
        <v>160</v>
      </c>
    </row>
    <row r="113" spans="2:63" s="132" customFormat="1" ht="22.5" customHeight="1">
      <c r="B113" s="133"/>
      <c r="D113" s="134" t="s">
        <v>64</v>
      </c>
      <c r="E113" s="143" t="s">
        <v>161</v>
      </c>
      <c r="F113" s="143" t="s">
        <v>162</v>
      </c>
      <c r="J113" s="144">
        <f>BK113</f>
        <v>0</v>
      </c>
      <c r="L113" s="133"/>
      <c r="M113" s="137"/>
      <c r="N113" s="138"/>
      <c r="O113" s="138"/>
      <c r="P113" s="139">
        <f>SUM(P114:P115)</f>
        <v>0</v>
      </c>
      <c r="Q113" s="138"/>
      <c r="R113" s="139">
        <f>SUM(R114:R115)</f>
        <v>0</v>
      </c>
      <c r="S113" s="138"/>
      <c r="T113" s="140">
        <f>SUM(T114:T115)</f>
        <v>0</v>
      </c>
      <c r="AR113" s="134" t="s">
        <v>13</v>
      </c>
      <c r="AT113" s="141" t="s">
        <v>64</v>
      </c>
      <c r="AU113" s="141" t="s">
        <v>13</v>
      </c>
      <c r="AY113" s="134" t="s">
        <v>113</v>
      </c>
      <c r="BK113" s="142">
        <f>SUM(BK114:BK115)</f>
        <v>0</v>
      </c>
    </row>
    <row r="114" spans="2:65" s="18" customFormat="1" ht="24" customHeight="1">
      <c r="B114" s="145"/>
      <c r="C114" s="146" t="s">
        <v>148</v>
      </c>
      <c r="D114" s="146" t="s">
        <v>116</v>
      </c>
      <c r="E114" s="147" t="s">
        <v>163</v>
      </c>
      <c r="F114" s="148" t="s">
        <v>164</v>
      </c>
      <c r="G114" s="149" t="s">
        <v>144</v>
      </c>
      <c r="H114" s="150">
        <v>5.971</v>
      </c>
      <c r="I114" s="151"/>
      <c r="J114" s="151">
        <f>ROUND(I114*H114,2)</f>
        <v>0</v>
      </c>
      <c r="K114" s="148" t="s">
        <v>120</v>
      </c>
      <c r="L114" s="19"/>
      <c r="M114" s="152"/>
      <c r="N114" s="153" t="s">
        <v>36</v>
      </c>
      <c r="O114" s="154">
        <v>0</v>
      </c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156" t="s">
        <v>121</v>
      </c>
      <c r="AT114" s="156" t="s">
        <v>116</v>
      </c>
      <c r="AU114" s="156" t="s">
        <v>73</v>
      </c>
      <c r="AY114" s="4" t="s">
        <v>113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4" t="s">
        <v>13</v>
      </c>
      <c r="BK114" s="157">
        <f>ROUND(I114*H114,2)</f>
        <v>0</v>
      </c>
      <c r="BL114" s="4" t="s">
        <v>121</v>
      </c>
      <c r="BM114" s="156" t="s">
        <v>165</v>
      </c>
    </row>
    <row r="115" spans="2:65" s="18" customFormat="1" ht="36" customHeight="1">
      <c r="B115" s="145"/>
      <c r="C115" s="146" t="s">
        <v>125</v>
      </c>
      <c r="D115" s="146" t="s">
        <v>116</v>
      </c>
      <c r="E115" s="147" t="s">
        <v>166</v>
      </c>
      <c r="F115" s="148" t="s">
        <v>167</v>
      </c>
      <c r="G115" s="149" t="s">
        <v>144</v>
      </c>
      <c r="H115" s="150">
        <v>5.971</v>
      </c>
      <c r="I115" s="151"/>
      <c r="J115" s="151">
        <f>ROUND(I115*H115,2)</f>
        <v>0</v>
      </c>
      <c r="K115" s="148" t="s">
        <v>120</v>
      </c>
      <c r="L115" s="19"/>
      <c r="M115" s="152"/>
      <c r="N115" s="153" t="s">
        <v>36</v>
      </c>
      <c r="O115" s="154">
        <v>0</v>
      </c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AR115" s="156" t="s">
        <v>121</v>
      </c>
      <c r="AT115" s="156" t="s">
        <v>116</v>
      </c>
      <c r="AU115" s="156" t="s">
        <v>73</v>
      </c>
      <c r="AY115" s="4" t="s">
        <v>113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4" t="s">
        <v>13</v>
      </c>
      <c r="BK115" s="157">
        <f>ROUND(I115*H115,2)</f>
        <v>0</v>
      </c>
      <c r="BL115" s="4" t="s">
        <v>121</v>
      </c>
      <c r="BM115" s="156" t="s">
        <v>168</v>
      </c>
    </row>
    <row r="116" spans="2:63" s="132" customFormat="1" ht="25.5" customHeight="1">
      <c r="B116" s="133"/>
      <c r="D116" s="134" t="s">
        <v>64</v>
      </c>
      <c r="E116" s="135" t="s">
        <v>169</v>
      </c>
      <c r="F116" s="135" t="s">
        <v>170</v>
      </c>
      <c r="J116" s="136">
        <f>BK116</f>
        <v>0</v>
      </c>
      <c r="L116" s="133"/>
      <c r="M116" s="137"/>
      <c r="N116" s="138"/>
      <c r="O116" s="138"/>
      <c r="P116" s="139">
        <f>P117+P167+P188+P199+P232+P242+P259+P270</f>
        <v>0</v>
      </c>
      <c r="Q116" s="138"/>
      <c r="R116" s="139">
        <f>R117+R167+R188+R199+R232+R242+R259+R270</f>
        <v>0</v>
      </c>
      <c r="S116" s="138"/>
      <c r="T116" s="140">
        <f>T117+T167+T188+T199+T232+T242+T259+T270</f>
        <v>0</v>
      </c>
      <c r="AR116" s="134" t="s">
        <v>73</v>
      </c>
      <c r="AT116" s="141" t="s">
        <v>64</v>
      </c>
      <c r="AU116" s="141" t="s">
        <v>65</v>
      </c>
      <c r="AY116" s="134" t="s">
        <v>113</v>
      </c>
      <c r="BK116" s="142">
        <f>BK117+BK167+BK188+BK199+BK232+BK242+BK259+BK270</f>
        <v>0</v>
      </c>
    </row>
    <row r="117" spans="2:63" s="132" customFormat="1" ht="22.5" customHeight="1">
      <c r="B117" s="133"/>
      <c r="D117" s="134" t="s">
        <v>64</v>
      </c>
      <c r="E117" s="143" t="s">
        <v>171</v>
      </c>
      <c r="F117" s="143" t="s">
        <v>172</v>
      </c>
      <c r="J117" s="144">
        <f>BK117</f>
        <v>0</v>
      </c>
      <c r="L117" s="133"/>
      <c r="M117" s="137"/>
      <c r="N117" s="138"/>
      <c r="O117" s="138"/>
      <c r="P117" s="139">
        <f>SUM(P118:P166)</f>
        <v>0</v>
      </c>
      <c r="Q117" s="138"/>
      <c r="R117" s="139">
        <f>SUM(R118:R166)</f>
        <v>0</v>
      </c>
      <c r="S117" s="138"/>
      <c r="T117" s="140">
        <f>SUM(T118:T166)</f>
        <v>0</v>
      </c>
      <c r="AR117" s="134" t="s">
        <v>73</v>
      </c>
      <c r="AT117" s="141" t="s">
        <v>64</v>
      </c>
      <c r="AU117" s="141" t="s">
        <v>13</v>
      </c>
      <c r="AY117" s="134" t="s">
        <v>113</v>
      </c>
      <c r="BK117" s="142">
        <f>SUM(BK118:BK166)</f>
        <v>0</v>
      </c>
    </row>
    <row r="118" spans="2:65" s="18" customFormat="1" ht="16.5" customHeight="1">
      <c r="B118" s="145"/>
      <c r="C118" s="146" t="s">
        <v>152</v>
      </c>
      <c r="D118" s="146" t="s">
        <v>116</v>
      </c>
      <c r="E118" s="147" t="s">
        <v>173</v>
      </c>
      <c r="F118" s="148" t="s">
        <v>174</v>
      </c>
      <c r="G118" s="149" t="s">
        <v>129</v>
      </c>
      <c r="H118" s="150">
        <v>1752.7</v>
      </c>
      <c r="I118" s="151"/>
      <c r="J118" s="151">
        <f>ROUND(I118*H118,2)</f>
        <v>0</v>
      </c>
      <c r="K118" s="148" t="s">
        <v>120</v>
      </c>
      <c r="L118" s="19"/>
      <c r="M118" s="152"/>
      <c r="N118" s="153" t="s">
        <v>36</v>
      </c>
      <c r="O118" s="154">
        <v>0</v>
      </c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56" t="s">
        <v>165</v>
      </c>
      <c r="AT118" s="156" t="s">
        <v>116</v>
      </c>
      <c r="AU118" s="156" t="s">
        <v>73</v>
      </c>
      <c r="AY118" s="4" t="s">
        <v>113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4" t="s">
        <v>13</v>
      </c>
      <c r="BK118" s="157">
        <f>ROUND(I118*H118,2)</f>
        <v>0</v>
      </c>
      <c r="BL118" s="4" t="s">
        <v>165</v>
      </c>
      <c r="BM118" s="156" t="s">
        <v>175</v>
      </c>
    </row>
    <row r="119" spans="2:51" s="158" customFormat="1" ht="12.75">
      <c r="B119" s="159"/>
      <c r="D119" s="160" t="s">
        <v>122</v>
      </c>
      <c r="E119" s="161"/>
      <c r="F119" s="162" t="s">
        <v>176</v>
      </c>
      <c r="H119" s="163">
        <v>1752.7</v>
      </c>
      <c r="L119" s="159"/>
      <c r="M119" s="164"/>
      <c r="N119" s="165"/>
      <c r="O119" s="165"/>
      <c r="P119" s="165"/>
      <c r="Q119" s="165"/>
      <c r="R119" s="165"/>
      <c r="S119" s="165"/>
      <c r="T119" s="166"/>
      <c r="AT119" s="161" t="s">
        <v>122</v>
      </c>
      <c r="AU119" s="161" t="s">
        <v>73</v>
      </c>
      <c r="AV119" s="158" t="s">
        <v>73</v>
      </c>
      <c r="AW119" s="158" t="s">
        <v>27</v>
      </c>
      <c r="AX119" s="158" t="s">
        <v>65</v>
      </c>
      <c r="AY119" s="161" t="s">
        <v>113</v>
      </c>
    </row>
    <row r="120" spans="2:51" s="167" customFormat="1" ht="12.75">
      <c r="B120" s="168"/>
      <c r="D120" s="160" t="s">
        <v>122</v>
      </c>
      <c r="E120" s="169"/>
      <c r="F120" s="170" t="s">
        <v>124</v>
      </c>
      <c r="H120" s="171">
        <v>1752.7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122</v>
      </c>
      <c r="AU120" s="169" t="s">
        <v>73</v>
      </c>
      <c r="AV120" s="167" t="s">
        <v>121</v>
      </c>
      <c r="AW120" s="167" t="s">
        <v>27</v>
      </c>
      <c r="AX120" s="167" t="s">
        <v>13</v>
      </c>
      <c r="AY120" s="169" t="s">
        <v>113</v>
      </c>
    </row>
    <row r="121" spans="2:65" s="18" customFormat="1" ht="16.5" customHeight="1">
      <c r="B121" s="145"/>
      <c r="C121" s="146" t="s">
        <v>177</v>
      </c>
      <c r="D121" s="146" t="s">
        <v>116</v>
      </c>
      <c r="E121" s="147" t="s">
        <v>178</v>
      </c>
      <c r="F121" s="148" t="s">
        <v>179</v>
      </c>
      <c r="G121" s="149" t="s">
        <v>129</v>
      </c>
      <c r="H121" s="150">
        <v>3505.4</v>
      </c>
      <c r="I121" s="151"/>
      <c r="J121" s="151">
        <f>ROUND(I121*H121,2)</f>
        <v>0</v>
      </c>
      <c r="K121" s="148" t="s">
        <v>120</v>
      </c>
      <c r="L121" s="19"/>
      <c r="M121" s="152"/>
      <c r="N121" s="153" t="s">
        <v>36</v>
      </c>
      <c r="O121" s="154">
        <v>0</v>
      </c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56" t="s">
        <v>165</v>
      </c>
      <c r="AT121" s="156" t="s">
        <v>116</v>
      </c>
      <c r="AU121" s="156" t="s">
        <v>73</v>
      </c>
      <c r="AY121" s="4" t="s">
        <v>113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4" t="s">
        <v>13</v>
      </c>
      <c r="BK121" s="157">
        <f>ROUND(I121*H121,2)</f>
        <v>0</v>
      </c>
      <c r="BL121" s="4" t="s">
        <v>165</v>
      </c>
      <c r="BM121" s="156" t="s">
        <v>180</v>
      </c>
    </row>
    <row r="122" spans="2:51" s="158" customFormat="1" ht="12.75">
      <c r="B122" s="159"/>
      <c r="D122" s="160" t="s">
        <v>122</v>
      </c>
      <c r="E122" s="161"/>
      <c r="F122" s="162" t="s">
        <v>181</v>
      </c>
      <c r="H122" s="163">
        <v>3505.4</v>
      </c>
      <c r="L122" s="159"/>
      <c r="M122" s="164"/>
      <c r="N122" s="165"/>
      <c r="O122" s="165"/>
      <c r="P122" s="165"/>
      <c r="Q122" s="165"/>
      <c r="R122" s="165"/>
      <c r="S122" s="165"/>
      <c r="T122" s="166"/>
      <c r="AT122" s="161" t="s">
        <v>122</v>
      </c>
      <c r="AU122" s="161" t="s">
        <v>73</v>
      </c>
      <c r="AV122" s="158" t="s">
        <v>73</v>
      </c>
      <c r="AW122" s="158" t="s">
        <v>27</v>
      </c>
      <c r="AX122" s="158" t="s">
        <v>65</v>
      </c>
      <c r="AY122" s="161" t="s">
        <v>113</v>
      </c>
    </row>
    <row r="123" spans="2:51" s="167" customFormat="1" ht="12.75">
      <c r="B123" s="168"/>
      <c r="D123" s="160" t="s">
        <v>122</v>
      </c>
      <c r="E123" s="169"/>
      <c r="F123" s="170" t="s">
        <v>124</v>
      </c>
      <c r="H123" s="171">
        <v>3505.4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122</v>
      </c>
      <c r="AU123" s="169" t="s">
        <v>73</v>
      </c>
      <c r="AV123" s="167" t="s">
        <v>121</v>
      </c>
      <c r="AW123" s="167" t="s">
        <v>27</v>
      </c>
      <c r="AX123" s="167" t="s">
        <v>13</v>
      </c>
      <c r="AY123" s="169" t="s">
        <v>113</v>
      </c>
    </row>
    <row r="124" spans="2:65" s="18" customFormat="1" ht="16.5" customHeight="1">
      <c r="B124" s="145"/>
      <c r="C124" s="146" t="s">
        <v>156</v>
      </c>
      <c r="D124" s="146" t="s">
        <v>116</v>
      </c>
      <c r="E124" s="147" t="s">
        <v>182</v>
      </c>
      <c r="F124" s="148" t="s">
        <v>183</v>
      </c>
      <c r="G124" s="149" t="s">
        <v>129</v>
      </c>
      <c r="H124" s="150">
        <v>350.54</v>
      </c>
      <c r="I124" s="151"/>
      <c r="J124" s="151">
        <f>ROUND(I124*H124,2)</f>
        <v>0</v>
      </c>
      <c r="K124" s="148" t="s">
        <v>120</v>
      </c>
      <c r="L124" s="19"/>
      <c r="M124" s="152"/>
      <c r="N124" s="153" t="s">
        <v>36</v>
      </c>
      <c r="O124" s="154">
        <v>0</v>
      </c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156" t="s">
        <v>165</v>
      </c>
      <c r="AT124" s="156" t="s">
        <v>116</v>
      </c>
      <c r="AU124" s="156" t="s">
        <v>73</v>
      </c>
      <c r="AY124" s="4" t="s">
        <v>113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4" t="s">
        <v>13</v>
      </c>
      <c r="BK124" s="157">
        <f>ROUND(I124*H124,2)</f>
        <v>0</v>
      </c>
      <c r="BL124" s="4" t="s">
        <v>165</v>
      </c>
      <c r="BM124" s="156" t="s">
        <v>184</v>
      </c>
    </row>
    <row r="125" spans="2:51" s="158" customFormat="1" ht="12.75">
      <c r="B125" s="159"/>
      <c r="D125" s="160" t="s">
        <v>122</v>
      </c>
      <c r="E125" s="161"/>
      <c r="F125" s="162" t="s">
        <v>185</v>
      </c>
      <c r="H125" s="163">
        <v>350.54</v>
      </c>
      <c r="L125" s="159"/>
      <c r="M125" s="164"/>
      <c r="N125" s="165"/>
      <c r="O125" s="165"/>
      <c r="P125" s="165"/>
      <c r="Q125" s="165"/>
      <c r="R125" s="165"/>
      <c r="S125" s="165"/>
      <c r="T125" s="166"/>
      <c r="AT125" s="161" t="s">
        <v>122</v>
      </c>
      <c r="AU125" s="161" t="s">
        <v>73</v>
      </c>
      <c r="AV125" s="158" t="s">
        <v>73</v>
      </c>
      <c r="AW125" s="158" t="s">
        <v>27</v>
      </c>
      <c r="AX125" s="158" t="s">
        <v>65</v>
      </c>
      <c r="AY125" s="161" t="s">
        <v>113</v>
      </c>
    </row>
    <row r="126" spans="2:51" s="167" customFormat="1" ht="12.75">
      <c r="B126" s="168"/>
      <c r="D126" s="160" t="s">
        <v>122</v>
      </c>
      <c r="E126" s="169"/>
      <c r="F126" s="170" t="s">
        <v>124</v>
      </c>
      <c r="H126" s="171">
        <v>350.54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122</v>
      </c>
      <c r="AU126" s="169" t="s">
        <v>73</v>
      </c>
      <c r="AV126" s="167" t="s">
        <v>121</v>
      </c>
      <c r="AW126" s="167" t="s">
        <v>27</v>
      </c>
      <c r="AX126" s="167" t="s">
        <v>13</v>
      </c>
      <c r="AY126" s="169" t="s">
        <v>113</v>
      </c>
    </row>
    <row r="127" spans="2:65" s="18" customFormat="1" ht="16.5" customHeight="1">
      <c r="B127" s="145"/>
      <c r="C127" s="146" t="s">
        <v>186</v>
      </c>
      <c r="D127" s="146" t="s">
        <v>116</v>
      </c>
      <c r="E127" s="147" t="s">
        <v>187</v>
      </c>
      <c r="F127" s="148" t="s">
        <v>188</v>
      </c>
      <c r="G127" s="149" t="s">
        <v>189</v>
      </c>
      <c r="H127" s="150">
        <v>25</v>
      </c>
      <c r="I127" s="151"/>
      <c r="J127" s="151">
        <f>ROUND(I127*H127,2)</f>
        <v>0</v>
      </c>
      <c r="K127" s="148" t="s">
        <v>120</v>
      </c>
      <c r="L127" s="19"/>
      <c r="M127" s="152"/>
      <c r="N127" s="153" t="s">
        <v>36</v>
      </c>
      <c r="O127" s="154">
        <v>0</v>
      </c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AR127" s="156" t="s">
        <v>165</v>
      </c>
      <c r="AT127" s="156" t="s">
        <v>116</v>
      </c>
      <c r="AU127" s="156" t="s">
        <v>73</v>
      </c>
      <c r="AY127" s="4" t="s">
        <v>113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4" t="s">
        <v>13</v>
      </c>
      <c r="BK127" s="157">
        <f>ROUND(I127*H127,2)</f>
        <v>0</v>
      </c>
      <c r="BL127" s="4" t="s">
        <v>165</v>
      </c>
      <c r="BM127" s="156" t="s">
        <v>190</v>
      </c>
    </row>
    <row r="128" spans="2:65" s="18" customFormat="1" ht="16.5" customHeight="1">
      <c r="B128" s="145"/>
      <c r="C128" s="146" t="s">
        <v>160</v>
      </c>
      <c r="D128" s="146" t="s">
        <v>116</v>
      </c>
      <c r="E128" s="147" t="s">
        <v>191</v>
      </c>
      <c r="F128" s="148" t="s">
        <v>192</v>
      </c>
      <c r="G128" s="149" t="s">
        <v>129</v>
      </c>
      <c r="H128" s="150">
        <v>2001.55</v>
      </c>
      <c r="I128" s="151"/>
      <c r="J128" s="151">
        <f>ROUND(I128*H128,2)</f>
        <v>0</v>
      </c>
      <c r="K128" s="148" t="s">
        <v>120</v>
      </c>
      <c r="L128" s="19"/>
      <c r="M128" s="152"/>
      <c r="N128" s="153" t="s">
        <v>36</v>
      </c>
      <c r="O128" s="154">
        <v>0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56" t="s">
        <v>165</v>
      </c>
      <c r="AT128" s="156" t="s">
        <v>116</v>
      </c>
      <c r="AU128" s="156" t="s">
        <v>73</v>
      </c>
      <c r="AY128" s="4" t="s">
        <v>113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4" t="s">
        <v>13</v>
      </c>
      <c r="BK128" s="157">
        <f>ROUND(I128*H128,2)</f>
        <v>0</v>
      </c>
      <c r="BL128" s="4" t="s">
        <v>165</v>
      </c>
      <c r="BM128" s="156" t="s">
        <v>193</v>
      </c>
    </row>
    <row r="129" spans="2:51" s="158" customFormat="1" ht="12.75">
      <c r="B129" s="159"/>
      <c r="D129" s="160" t="s">
        <v>122</v>
      </c>
      <c r="E129" s="161"/>
      <c r="F129" s="162" t="s">
        <v>194</v>
      </c>
      <c r="H129" s="163">
        <v>1752.7</v>
      </c>
      <c r="L129" s="159"/>
      <c r="M129" s="164"/>
      <c r="N129" s="165"/>
      <c r="O129" s="165"/>
      <c r="P129" s="165"/>
      <c r="Q129" s="165"/>
      <c r="R129" s="165"/>
      <c r="S129" s="165"/>
      <c r="T129" s="166"/>
      <c r="AT129" s="161" t="s">
        <v>122</v>
      </c>
      <c r="AU129" s="161" t="s">
        <v>73</v>
      </c>
      <c r="AV129" s="158" t="s">
        <v>73</v>
      </c>
      <c r="AW129" s="158" t="s">
        <v>27</v>
      </c>
      <c r="AX129" s="158" t="s">
        <v>65</v>
      </c>
      <c r="AY129" s="161" t="s">
        <v>113</v>
      </c>
    </row>
    <row r="130" spans="2:51" s="158" customFormat="1" ht="12.75">
      <c r="B130" s="159"/>
      <c r="D130" s="160" t="s">
        <v>122</v>
      </c>
      <c r="E130" s="161"/>
      <c r="F130" s="162" t="s">
        <v>195</v>
      </c>
      <c r="H130" s="163">
        <v>248.85</v>
      </c>
      <c r="L130" s="159"/>
      <c r="M130" s="164"/>
      <c r="N130" s="165"/>
      <c r="O130" s="165"/>
      <c r="P130" s="165"/>
      <c r="Q130" s="165"/>
      <c r="R130" s="165"/>
      <c r="S130" s="165"/>
      <c r="T130" s="166"/>
      <c r="AT130" s="161" t="s">
        <v>122</v>
      </c>
      <c r="AU130" s="161" t="s">
        <v>73</v>
      </c>
      <c r="AV130" s="158" t="s">
        <v>73</v>
      </c>
      <c r="AW130" s="158" t="s">
        <v>27</v>
      </c>
      <c r="AX130" s="158" t="s">
        <v>65</v>
      </c>
      <c r="AY130" s="161" t="s">
        <v>113</v>
      </c>
    </row>
    <row r="131" spans="2:51" s="167" customFormat="1" ht="12.75">
      <c r="B131" s="168"/>
      <c r="D131" s="160" t="s">
        <v>122</v>
      </c>
      <c r="E131" s="169"/>
      <c r="F131" s="170" t="s">
        <v>124</v>
      </c>
      <c r="H131" s="171">
        <v>2001.55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122</v>
      </c>
      <c r="AU131" s="169" t="s">
        <v>73</v>
      </c>
      <c r="AV131" s="167" t="s">
        <v>121</v>
      </c>
      <c r="AW131" s="167" t="s">
        <v>27</v>
      </c>
      <c r="AX131" s="167" t="s">
        <v>13</v>
      </c>
      <c r="AY131" s="169" t="s">
        <v>113</v>
      </c>
    </row>
    <row r="132" spans="2:65" s="18" customFormat="1" ht="16.5" customHeight="1">
      <c r="B132" s="145"/>
      <c r="C132" s="177" t="s">
        <v>8</v>
      </c>
      <c r="D132" s="177" t="s">
        <v>196</v>
      </c>
      <c r="E132" s="178" t="s">
        <v>197</v>
      </c>
      <c r="F132" s="179" t="s">
        <v>198</v>
      </c>
      <c r="G132" s="180" t="s">
        <v>199</v>
      </c>
      <c r="H132" s="181">
        <v>400.36</v>
      </c>
      <c r="I132" s="182"/>
      <c r="J132" s="182">
        <f>ROUND(I132*H132,2)</f>
        <v>0</v>
      </c>
      <c r="K132" s="179" t="s">
        <v>120</v>
      </c>
      <c r="L132" s="183"/>
      <c r="M132" s="184"/>
      <c r="N132" s="185" t="s">
        <v>36</v>
      </c>
      <c r="O132" s="154">
        <v>0</v>
      </c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6" t="s">
        <v>200</v>
      </c>
      <c r="AT132" s="156" t="s">
        <v>196</v>
      </c>
      <c r="AU132" s="156" t="s">
        <v>73</v>
      </c>
      <c r="AY132" s="4" t="s">
        <v>113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4" t="s">
        <v>13</v>
      </c>
      <c r="BK132" s="157">
        <f>ROUND(I132*H132,2)</f>
        <v>0</v>
      </c>
      <c r="BL132" s="4" t="s">
        <v>165</v>
      </c>
      <c r="BM132" s="156" t="s">
        <v>201</v>
      </c>
    </row>
    <row r="133" spans="2:65" s="18" customFormat="1" ht="16.5" customHeight="1">
      <c r="B133" s="145"/>
      <c r="C133" s="146" t="s">
        <v>165</v>
      </c>
      <c r="D133" s="146" t="s">
        <v>116</v>
      </c>
      <c r="E133" s="147" t="s">
        <v>202</v>
      </c>
      <c r="F133" s="148" t="s">
        <v>203</v>
      </c>
      <c r="G133" s="149" t="s">
        <v>129</v>
      </c>
      <c r="H133" s="150">
        <v>2001.55</v>
      </c>
      <c r="I133" s="151"/>
      <c r="J133" s="151">
        <f>ROUND(I133*H133,2)</f>
        <v>0</v>
      </c>
      <c r="K133" s="148" t="s">
        <v>120</v>
      </c>
      <c r="L133" s="19"/>
      <c r="M133" s="152"/>
      <c r="N133" s="153" t="s">
        <v>36</v>
      </c>
      <c r="O133" s="154">
        <v>0</v>
      </c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AR133" s="156" t="s">
        <v>165</v>
      </c>
      <c r="AT133" s="156" t="s">
        <v>116</v>
      </c>
      <c r="AU133" s="156" t="s">
        <v>73</v>
      </c>
      <c r="AY133" s="4" t="s">
        <v>113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4" t="s">
        <v>13</v>
      </c>
      <c r="BK133" s="157">
        <f>ROUND(I133*H133,2)</f>
        <v>0</v>
      </c>
      <c r="BL133" s="4" t="s">
        <v>165</v>
      </c>
      <c r="BM133" s="156" t="s">
        <v>200</v>
      </c>
    </row>
    <row r="134" spans="2:51" s="158" customFormat="1" ht="12.75">
      <c r="B134" s="159"/>
      <c r="D134" s="160" t="s">
        <v>122</v>
      </c>
      <c r="E134" s="161"/>
      <c r="F134" s="162" t="s">
        <v>194</v>
      </c>
      <c r="H134" s="163">
        <v>1752.7</v>
      </c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122</v>
      </c>
      <c r="AU134" s="161" t="s">
        <v>73</v>
      </c>
      <c r="AV134" s="158" t="s">
        <v>73</v>
      </c>
      <c r="AW134" s="158" t="s">
        <v>27</v>
      </c>
      <c r="AX134" s="158" t="s">
        <v>65</v>
      </c>
      <c r="AY134" s="161" t="s">
        <v>113</v>
      </c>
    </row>
    <row r="135" spans="2:51" s="158" customFormat="1" ht="12.75">
      <c r="B135" s="159"/>
      <c r="D135" s="160" t="s">
        <v>122</v>
      </c>
      <c r="E135" s="161"/>
      <c r="F135" s="162" t="s">
        <v>195</v>
      </c>
      <c r="H135" s="163">
        <v>248.85</v>
      </c>
      <c r="L135" s="159"/>
      <c r="M135" s="164"/>
      <c r="N135" s="165"/>
      <c r="O135" s="165"/>
      <c r="P135" s="165"/>
      <c r="Q135" s="165"/>
      <c r="R135" s="165"/>
      <c r="S135" s="165"/>
      <c r="T135" s="166"/>
      <c r="AT135" s="161" t="s">
        <v>122</v>
      </c>
      <c r="AU135" s="161" t="s">
        <v>73</v>
      </c>
      <c r="AV135" s="158" t="s">
        <v>73</v>
      </c>
      <c r="AW135" s="158" t="s">
        <v>27</v>
      </c>
      <c r="AX135" s="158" t="s">
        <v>65</v>
      </c>
      <c r="AY135" s="161" t="s">
        <v>113</v>
      </c>
    </row>
    <row r="136" spans="2:51" s="167" customFormat="1" ht="12.75">
      <c r="B136" s="168"/>
      <c r="D136" s="160" t="s">
        <v>122</v>
      </c>
      <c r="E136" s="169"/>
      <c r="F136" s="170" t="s">
        <v>124</v>
      </c>
      <c r="H136" s="171">
        <v>2001.55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122</v>
      </c>
      <c r="AU136" s="169" t="s">
        <v>73</v>
      </c>
      <c r="AV136" s="167" t="s">
        <v>121</v>
      </c>
      <c r="AW136" s="167" t="s">
        <v>27</v>
      </c>
      <c r="AX136" s="167" t="s">
        <v>13</v>
      </c>
      <c r="AY136" s="169" t="s">
        <v>113</v>
      </c>
    </row>
    <row r="137" spans="2:65" s="18" customFormat="1" ht="24" customHeight="1">
      <c r="B137" s="145"/>
      <c r="C137" s="177" t="s">
        <v>204</v>
      </c>
      <c r="D137" s="177" t="s">
        <v>196</v>
      </c>
      <c r="E137" s="178" t="s">
        <v>205</v>
      </c>
      <c r="F137" s="179" t="s">
        <v>206</v>
      </c>
      <c r="G137" s="180" t="s">
        <v>129</v>
      </c>
      <c r="H137" s="181">
        <v>2301.783</v>
      </c>
      <c r="I137" s="182"/>
      <c r="J137" s="182">
        <f>ROUND(I137*H137,2)</f>
        <v>0</v>
      </c>
      <c r="K137" s="179" t="s">
        <v>120</v>
      </c>
      <c r="L137" s="183"/>
      <c r="M137" s="184"/>
      <c r="N137" s="185" t="s">
        <v>36</v>
      </c>
      <c r="O137" s="154">
        <v>0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156" t="s">
        <v>200</v>
      </c>
      <c r="AT137" s="156" t="s">
        <v>196</v>
      </c>
      <c r="AU137" s="156" t="s">
        <v>73</v>
      </c>
      <c r="AY137" s="4" t="s">
        <v>113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4" t="s">
        <v>13</v>
      </c>
      <c r="BK137" s="157">
        <f>ROUND(I137*H137,2)</f>
        <v>0</v>
      </c>
      <c r="BL137" s="4" t="s">
        <v>165</v>
      </c>
      <c r="BM137" s="156" t="s">
        <v>207</v>
      </c>
    </row>
    <row r="138" spans="2:51" s="158" customFormat="1" ht="12.75">
      <c r="B138" s="159"/>
      <c r="D138" s="160" t="s">
        <v>122</v>
      </c>
      <c r="E138" s="161"/>
      <c r="F138" s="162" t="s">
        <v>208</v>
      </c>
      <c r="H138" s="163">
        <v>2301.783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122</v>
      </c>
      <c r="AU138" s="161" t="s">
        <v>73</v>
      </c>
      <c r="AV138" s="158" t="s">
        <v>73</v>
      </c>
      <c r="AW138" s="158" t="s">
        <v>27</v>
      </c>
      <c r="AX138" s="158" t="s">
        <v>65</v>
      </c>
      <c r="AY138" s="161" t="s">
        <v>113</v>
      </c>
    </row>
    <row r="139" spans="2:51" s="167" customFormat="1" ht="12.75">
      <c r="B139" s="168"/>
      <c r="D139" s="160" t="s">
        <v>122</v>
      </c>
      <c r="E139" s="169"/>
      <c r="F139" s="170" t="s">
        <v>124</v>
      </c>
      <c r="H139" s="171">
        <v>2301.783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122</v>
      </c>
      <c r="AU139" s="169" t="s">
        <v>73</v>
      </c>
      <c r="AV139" s="167" t="s">
        <v>121</v>
      </c>
      <c r="AW139" s="167" t="s">
        <v>27</v>
      </c>
      <c r="AX139" s="167" t="s">
        <v>13</v>
      </c>
      <c r="AY139" s="169" t="s">
        <v>113</v>
      </c>
    </row>
    <row r="140" spans="2:65" s="18" customFormat="1" ht="24" customHeight="1">
      <c r="B140" s="145"/>
      <c r="C140" s="146" t="s">
        <v>168</v>
      </c>
      <c r="D140" s="146" t="s">
        <v>116</v>
      </c>
      <c r="E140" s="147" t="s">
        <v>209</v>
      </c>
      <c r="F140" s="148" t="s">
        <v>210</v>
      </c>
      <c r="G140" s="149" t="s">
        <v>129</v>
      </c>
      <c r="H140" s="150">
        <v>284.4</v>
      </c>
      <c r="I140" s="151"/>
      <c r="J140" s="151">
        <f>ROUND(I140*H140,2)</f>
        <v>0</v>
      </c>
      <c r="K140" s="148" t="s">
        <v>120</v>
      </c>
      <c r="L140" s="19"/>
      <c r="M140" s="152"/>
      <c r="N140" s="153" t="s">
        <v>36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AR140" s="156" t="s">
        <v>165</v>
      </c>
      <c r="AT140" s="156" t="s">
        <v>116</v>
      </c>
      <c r="AU140" s="156" t="s">
        <v>73</v>
      </c>
      <c r="AY140" s="4" t="s">
        <v>113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4" t="s">
        <v>13</v>
      </c>
      <c r="BK140" s="157">
        <f>ROUND(I140*H140,2)</f>
        <v>0</v>
      </c>
      <c r="BL140" s="4" t="s">
        <v>165</v>
      </c>
      <c r="BM140" s="156" t="s">
        <v>211</v>
      </c>
    </row>
    <row r="141" spans="2:65" s="18" customFormat="1" ht="24" customHeight="1">
      <c r="B141" s="145"/>
      <c r="C141" s="146" t="s">
        <v>212</v>
      </c>
      <c r="D141" s="146" t="s">
        <v>116</v>
      </c>
      <c r="E141" s="147" t="s">
        <v>213</v>
      </c>
      <c r="F141" s="148" t="s">
        <v>214</v>
      </c>
      <c r="G141" s="149" t="s">
        <v>129</v>
      </c>
      <c r="H141" s="150">
        <v>2037.1</v>
      </c>
      <c r="I141" s="151"/>
      <c r="J141" s="151">
        <f>ROUND(I141*H141,2)</f>
        <v>0</v>
      </c>
      <c r="K141" s="148" t="s">
        <v>120</v>
      </c>
      <c r="L141" s="19"/>
      <c r="M141" s="152"/>
      <c r="N141" s="153" t="s">
        <v>36</v>
      </c>
      <c r="O141" s="154">
        <v>0</v>
      </c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AR141" s="156" t="s">
        <v>165</v>
      </c>
      <c r="AT141" s="156" t="s">
        <v>116</v>
      </c>
      <c r="AU141" s="156" t="s">
        <v>73</v>
      </c>
      <c r="AY141" s="4" t="s">
        <v>113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4" t="s">
        <v>13</v>
      </c>
      <c r="BK141" s="157">
        <f>ROUND(I141*H141,2)</f>
        <v>0</v>
      </c>
      <c r="BL141" s="4" t="s">
        <v>165</v>
      </c>
      <c r="BM141" s="156" t="s">
        <v>215</v>
      </c>
    </row>
    <row r="142" spans="2:51" s="158" customFormat="1" ht="12.75">
      <c r="B142" s="159"/>
      <c r="D142" s="160" t="s">
        <v>122</v>
      </c>
      <c r="E142" s="161"/>
      <c r="F142" s="162" t="s">
        <v>194</v>
      </c>
      <c r="H142" s="163">
        <v>1752.7</v>
      </c>
      <c r="L142" s="159"/>
      <c r="M142" s="164"/>
      <c r="N142" s="165"/>
      <c r="O142" s="165"/>
      <c r="P142" s="165"/>
      <c r="Q142" s="165"/>
      <c r="R142" s="165"/>
      <c r="S142" s="165"/>
      <c r="T142" s="166"/>
      <c r="AT142" s="161" t="s">
        <v>122</v>
      </c>
      <c r="AU142" s="161" t="s">
        <v>73</v>
      </c>
      <c r="AV142" s="158" t="s">
        <v>73</v>
      </c>
      <c r="AW142" s="158" t="s">
        <v>27</v>
      </c>
      <c r="AX142" s="158" t="s">
        <v>65</v>
      </c>
      <c r="AY142" s="161" t="s">
        <v>113</v>
      </c>
    </row>
    <row r="143" spans="2:51" s="158" customFormat="1" ht="12.75">
      <c r="B143" s="159"/>
      <c r="D143" s="160" t="s">
        <v>122</v>
      </c>
      <c r="E143" s="161"/>
      <c r="F143" s="162" t="s">
        <v>216</v>
      </c>
      <c r="H143" s="163">
        <v>284.4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122</v>
      </c>
      <c r="AU143" s="161" t="s">
        <v>73</v>
      </c>
      <c r="AV143" s="158" t="s">
        <v>73</v>
      </c>
      <c r="AW143" s="158" t="s">
        <v>27</v>
      </c>
      <c r="AX143" s="158" t="s">
        <v>65</v>
      </c>
      <c r="AY143" s="161" t="s">
        <v>113</v>
      </c>
    </row>
    <row r="144" spans="2:51" s="167" customFormat="1" ht="12.75">
      <c r="B144" s="168"/>
      <c r="D144" s="160" t="s">
        <v>122</v>
      </c>
      <c r="E144" s="169"/>
      <c r="F144" s="170" t="s">
        <v>124</v>
      </c>
      <c r="H144" s="171">
        <v>2037.1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122</v>
      </c>
      <c r="AU144" s="169" t="s">
        <v>73</v>
      </c>
      <c r="AV144" s="167" t="s">
        <v>121</v>
      </c>
      <c r="AW144" s="167" t="s">
        <v>27</v>
      </c>
      <c r="AX144" s="167" t="s">
        <v>13</v>
      </c>
      <c r="AY144" s="169" t="s">
        <v>113</v>
      </c>
    </row>
    <row r="145" spans="2:65" s="18" customFormat="1" ht="16.5" customHeight="1">
      <c r="B145" s="145"/>
      <c r="C145" s="177" t="s">
        <v>175</v>
      </c>
      <c r="D145" s="177" t="s">
        <v>196</v>
      </c>
      <c r="E145" s="178" t="s">
        <v>217</v>
      </c>
      <c r="F145" s="179" t="s">
        <v>218</v>
      </c>
      <c r="G145" s="180" t="s">
        <v>129</v>
      </c>
      <c r="H145" s="181">
        <v>2342.665</v>
      </c>
      <c r="I145" s="182"/>
      <c r="J145" s="182">
        <f>ROUND(I145*H145,2)</f>
        <v>0</v>
      </c>
      <c r="K145" s="179" t="s">
        <v>120</v>
      </c>
      <c r="L145" s="183"/>
      <c r="M145" s="184"/>
      <c r="N145" s="185" t="s">
        <v>36</v>
      </c>
      <c r="O145" s="154">
        <v>0</v>
      </c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AR145" s="156" t="s">
        <v>200</v>
      </c>
      <c r="AT145" s="156" t="s">
        <v>196</v>
      </c>
      <c r="AU145" s="156" t="s">
        <v>73</v>
      </c>
      <c r="AY145" s="4" t="s">
        <v>113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4" t="s">
        <v>13</v>
      </c>
      <c r="BK145" s="157">
        <f>ROUND(I145*H145,2)</f>
        <v>0</v>
      </c>
      <c r="BL145" s="4" t="s">
        <v>165</v>
      </c>
      <c r="BM145" s="156" t="s">
        <v>219</v>
      </c>
    </row>
    <row r="146" spans="2:51" s="158" customFormat="1" ht="12.75">
      <c r="B146" s="159"/>
      <c r="D146" s="160" t="s">
        <v>122</v>
      </c>
      <c r="E146" s="161"/>
      <c r="F146" s="162" t="s">
        <v>220</v>
      </c>
      <c r="H146" s="163">
        <v>2342.665</v>
      </c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122</v>
      </c>
      <c r="AU146" s="161" t="s">
        <v>73</v>
      </c>
      <c r="AV146" s="158" t="s">
        <v>73</v>
      </c>
      <c r="AW146" s="158" t="s">
        <v>27</v>
      </c>
      <c r="AX146" s="158" t="s">
        <v>65</v>
      </c>
      <c r="AY146" s="161" t="s">
        <v>113</v>
      </c>
    </row>
    <row r="147" spans="2:51" s="167" customFormat="1" ht="12.75">
      <c r="B147" s="168"/>
      <c r="D147" s="160" t="s">
        <v>122</v>
      </c>
      <c r="E147" s="169"/>
      <c r="F147" s="170" t="s">
        <v>124</v>
      </c>
      <c r="H147" s="171">
        <v>2342.665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122</v>
      </c>
      <c r="AU147" s="169" t="s">
        <v>73</v>
      </c>
      <c r="AV147" s="167" t="s">
        <v>121</v>
      </c>
      <c r="AW147" s="167" t="s">
        <v>27</v>
      </c>
      <c r="AX147" s="167" t="s">
        <v>13</v>
      </c>
      <c r="AY147" s="169" t="s">
        <v>113</v>
      </c>
    </row>
    <row r="148" spans="2:65" s="18" customFormat="1" ht="24" customHeight="1">
      <c r="B148" s="145"/>
      <c r="C148" s="146" t="s">
        <v>7</v>
      </c>
      <c r="D148" s="146" t="s">
        <v>116</v>
      </c>
      <c r="E148" s="147" t="s">
        <v>221</v>
      </c>
      <c r="F148" s="148" t="s">
        <v>222</v>
      </c>
      <c r="G148" s="149" t="s">
        <v>189</v>
      </c>
      <c r="H148" s="150">
        <v>13656</v>
      </c>
      <c r="I148" s="151"/>
      <c r="J148" s="151">
        <f>ROUND(I148*H148,2)</f>
        <v>0</v>
      </c>
      <c r="K148" s="148" t="s">
        <v>120</v>
      </c>
      <c r="L148" s="19"/>
      <c r="M148" s="152"/>
      <c r="N148" s="153" t="s">
        <v>36</v>
      </c>
      <c r="O148" s="154">
        <v>0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AR148" s="156" t="s">
        <v>165</v>
      </c>
      <c r="AT148" s="156" t="s">
        <v>116</v>
      </c>
      <c r="AU148" s="156" t="s">
        <v>73</v>
      </c>
      <c r="AY148" s="4" t="s">
        <v>113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4" t="s">
        <v>13</v>
      </c>
      <c r="BK148" s="157">
        <f>ROUND(I148*H148,2)</f>
        <v>0</v>
      </c>
      <c r="BL148" s="4" t="s">
        <v>165</v>
      </c>
      <c r="BM148" s="156" t="s">
        <v>223</v>
      </c>
    </row>
    <row r="149" spans="2:65" s="18" customFormat="1" ht="16.5" customHeight="1">
      <c r="B149" s="145"/>
      <c r="C149" s="177" t="s">
        <v>180</v>
      </c>
      <c r="D149" s="177" t="s">
        <v>196</v>
      </c>
      <c r="E149" s="178" t="s">
        <v>224</v>
      </c>
      <c r="F149" s="179" t="s">
        <v>225</v>
      </c>
      <c r="G149" s="180" t="s">
        <v>189</v>
      </c>
      <c r="H149" s="181">
        <v>13792.56</v>
      </c>
      <c r="I149" s="182"/>
      <c r="J149" s="182">
        <f>ROUND(I149*H149,2)</f>
        <v>0</v>
      </c>
      <c r="K149" s="179" t="s">
        <v>120</v>
      </c>
      <c r="L149" s="183"/>
      <c r="M149" s="184"/>
      <c r="N149" s="185" t="s">
        <v>36</v>
      </c>
      <c r="O149" s="154">
        <v>0</v>
      </c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56" t="s">
        <v>200</v>
      </c>
      <c r="AT149" s="156" t="s">
        <v>196</v>
      </c>
      <c r="AU149" s="156" t="s">
        <v>73</v>
      </c>
      <c r="AY149" s="4" t="s">
        <v>113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4" t="s">
        <v>13</v>
      </c>
      <c r="BK149" s="157">
        <f>ROUND(I149*H149,2)</f>
        <v>0</v>
      </c>
      <c r="BL149" s="4" t="s">
        <v>165</v>
      </c>
      <c r="BM149" s="156" t="s">
        <v>226</v>
      </c>
    </row>
    <row r="150" spans="2:51" s="158" customFormat="1" ht="12.75">
      <c r="B150" s="159"/>
      <c r="D150" s="160" t="s">
        <v>122</v>
      </c>
      <c r="E150" s="161"/>
      <c r="F150" s="162" t="s">
        <v>227</v>
      </c>
      <c r="H150" s="163">
        <v>13792.56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122</v>
      </c>
      <c r="AU150" s="161" t="s">
        <v>73</v>
      </c>
      <c r="AV150" s="158" t="s">
        <v>73</v>
      </c>
      <c r="AW150" s="158" t="s">
        <v>27</v>
      </c>
      <c r="AX150" s="158" t="s">
        <v>65</v>
      </c>
      <c r="AY150" s="161" t="s">
        <v>113</v>
      </c>
    </row>
    <row r="151" spans="2:51" s="167" customFormat="1" ht="12.75">
      <c r="B151" s="168"/>
      <c r="D151" s="160" t="s">
        <v>122</v>
      </c>
      <c r="E151" s="169"/>
      <c r="F151" s="170" t="s">
        <v>124</v>
      </c>
      <c r="H151" s="171">
        <v>13792.56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122</v>
      </c>
      <c r="AU151" s="169" t="s">
        <v>73</v>
      </c>
      <c r="AV151" s="167" t="s">
        <v>121</v>
      </c>
      <c r="AW151" s="167" t="s">
        <v>27</v>
      </c>
      <c r="AX151" s="167" t="s">
        <v>13</v>
      </c>
      <c r="AY151" s="169" t="s">
        <v>113</v>
      </c>
    </row>
    <row r="152" spans="2:65" s="18" customFormat="1" ht="24" customHeight="1">
      <c r="B152" s="145"/>
      <c r="C152" s="146" t="s">
        <v>228</v>
      </c>
      <c r="D152" s="146" t="s">
        <v>116</v>
      </c>
      <c r="E152" s="147" t="s">
        <v>229</v>
      </c>
      <c r="F152" s="148" t="s">
        <v>230</v>
      </c>
      <c r="G152" s="149" t="s">
        <v>231</v>
      </c>
      <c r="H152" s="150">
        <v>360.2</v>
      </c>
      <c r="I152" s="151"/>
      <c r="J152" s="151">
        <f>ROUND(I152*H152,2)</f>
        <v>0</v>
      </c>
      <c r="K152" s="148" t="s">
        <v>120</v>
      </c>
      <c r="L152" s="19"/>
      <c r="M152" s="152"/>
      <c r="N152" s="153" t="s">
        <v>36</v>
      </c>
      <c r="O152" s="154">
        <v>0</v>
      </c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56" t="s">
        <v>165</v>
      </c>
      <c r="AT152" s="156" t="s">
        <v>116</v>
      </c>
      <c r="AU152" s="156" t="s">
        <v>73</v>
      </c>
      <c r="AY152" s="4" t="s">
        <v>113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4" t="s">
        <v>13</v>
      </c>
      <c r="BK152" s="157">
        <f>ROUND(I152*H152,2)</f>
        <v>0</v>
      </c>
      <c r="BL152" s="4" t="s">
        <v>165</v>
      </c>
      <c r="BM152" s="156" t="s">
        <v>232</v>
      </c>
    </row>
    <row r="153" spans="2:65" s="18" customFormat="1" ht="24" customHeight="1">
      <c r="B153" s="145"/>
      <c r="C153" s="146" t="s">
        <v>184</v>
      </c>
      <c r="D153" s="146" t="s">
        <v>116</v>
      </c>
      <c r="E153" s="147" t="s">
        <v>233</v>
      </c>
      <c r="F153" s="148" t="s">
        <v>234</v>
      </c>
      <c r="G153" s="149" t="s">
        <v>231</v>
      </c>
      <c r="H153" s="150">
        <v>351.3</v>
      </c>
      <c r="I153" s="151"/>
      <c r="J153" s="151">
        <f>ROUND(I153*H153,2)</f>
        <v>0</v>
      </c>
      <c r="K153" s="148" t="s">
        <v>120</v>
      </c>
      <c r="L153" s="19"/>
      <c r="M153" s="152"/>
      <c r="N153" s="153" t="s">
        <v>36</v>
      </c>
      <c r="O153" s="154">
        <v>0</v>
      </c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AR153" s="156" t="s">
        <v>165</v>
      </c>
      <c r="AT153" s="156" t="s">
        <v>116</v>
      </c>
      <c r="AU153" s="156" t="s">
        <v>73</v>
      </c>
      <c r="AY153" s="4" t="s">
        <v>113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4" t="s">
        <v>13</v>
      </c>
      <c r="BK153" s="157">
        <f>ROUND(I153*H153,2)</f>
        <v>0</v>
      </c>
      <c r="BL153" s="4" t="s">
        <v>165</v>
      </c>
      <c r="BM153" s="156" t="s">
        <v>235</v>
      </c>
    </row>
    <row r="154" spans="2:65" s="18" customFormat="1" ht="24" customHeight="1">
      <c r="B154" s="145"/>
      <c r="C154" s="146" t="s">
        <v>236</v>
      </c>
      <c r="D154" s="146" t="s">
        <v>116</v>
      </c>
      <c r="E154" s="147" t="s">
        <v>237</v>
      </c>
      <c r="F154" s="148" t="s">
        <v>238</v>
      </c>
      <c r="G154" s="149" t="s">
        <v>231</v>
      </c>
      <c r="H154" s="150">
        <v>351.3</v>
      </c>
      <c r="I154" s="151"/>
      <c r="J154" s="151">
        <f>ROUND(I154*H154,2)</f>
        <v>0</v>
      </c>
      <c r="K154" s="148"/>
      <c r="L154" s="19"/>
      <c r="M154" s="152"/>
      <c r="N154" s="153" t="s">
        <v>36</v>
      </c>
      <c r="O154" s="154">
        <v>0</v>
      </c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6" t="s">
        <v>165</v>
      </c>
      <c r="AT154" s="156" t="s">
        <v>116</v>
      </c>
      <c r="AU154" s="156" t="s">
        <v>73</v>
      </c>
      <c r="AY154" s="4" t="s">
        <v>113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4" t="s">
        <v>13</v>
      </c>
      <c r="BK154" s="157">
        <f>ROUND(I154*H154,2)</f>
        <v>0</v>
      </c>
      <c r="BL154" s="4" t="s">
        <v>165</v>
      </c>
      <c r="BM154" s="156" t="s">
        <v>239</v>
      </c>
    </row>
    <row r="155" spans="2:65" s="18" customFormat="1" ht="16.5" customHeight="1">
      <c r="B155" s="145"/>
      <c r="C155" s="146" t="s">
        <v>190</v>
      </c>
      <c r="D155" s="146" t="s">
        <v>116</v>
      </c>
      <c r="E155" s="147" t="s">
        <v>240</v>
      </c>
      <c r="F155" s="148" t="s">
        <v>241</v>
      </c>
      <c r="G155" s="149" t="s">
        <v>231</v>
      </c>
      <c r="H155" s="150">
        <v>16</v>
      </c>
      <c r="I155" s="151"/>
      <c r="J155" s="151">
        <f>ROUND(I155*H155,2)</f>
        <v>0</v>
      </c>
      <c r="K155" s="148" t="s">
        <v>120</v>
      </c>
      <c r="L155" s="19"/>
      <c r="M155" s="152"/>
      <c r="N155" s="153" t="s">
        <v>36</v>
      </c>
      <c r="O155" s="154">
        <v>0</v>
      </c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AR155" s="156" t="s">
        <v>165</v>
      </c>
      <c r="AT155" s="156" t="s">
        <v>116</v>
      </c>
      <c r="AU155" s="156" t="s">
        <v>73</v>
      </c>
      <c r="AY155" s="4" t="s">
        <v>113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4" t="s">
        <v>13</v>
      </c>
      <c r="BK155" s="157">
        <f>ROUND(I155*H155,2)</f>
        <v>0</v>
      </c>
      <c r="BL155" s="4" t="s">
        <v>165</v>
      </c>
      <c r="BM155" s="156" t="s">
        <v>242</v>
      </c>
    </row>
    <row r="156" spans="2:65" s="18" customFormat="1" ht="16.5" customHeight="1">
      <c r="B156" s="145"/>
      <c r="C156" s="146" t="s">
        <v>243</v>
      </c>
      <c r="D156" s="146" t="s">
        <v>116</v>
      </c>
      <c r="E156" s="147" t="s">
        <v>244</v>
      </c>
      <c r="F156" s="148" t="s">
        <v>245</v>
      </c>
      <c r="G156" s="149" t="s">
        <v>231</v>
      </c>
      <c r="H156" s="150">
        <v>352.1</v>
      </c>
      <c r="I156" s="151"/>
      <c r="J156" s="151">
        <f>ROUND(I156*H156,2)</f>
        <v>0</v>
      </c>
      <c r="K156" s="148" t="s">
        <v>120</v>
      </c>
      <c r="L156" s="19"/>
      <c r="M156" s="152"/>
      <c r="N156" s="153" t="s">
        <v>36</v>
      </c>
      <c r="O156" s="154">
        <v>0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165</v>
      </c>
      <c r="AT156" s="156" t="s">
        <v>116</v>
      </c>
      <c r="AU156" s="156" t="s">
        <v>73</v>
      </c>
      <c r="AY156" s="4" t="s">
        <v>113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4" t="s">
        <v>13</v>
      </c>
      <c r="BK156" s="157">
        <f>ROUND(I156*H156,2)</f>
        <v>0</v>
      </c>
      <c r="BL156" s="4" t="s">
        <v>165</v>
      </c>
      <c r="BM156" s="156" t="s">
        <v>246</v>
      </c>
    </row>
    <row r="157" spans="2:65" s="18" customFormat="1" ht="16.5" customHeight="1">
      <c r="B157" s="145"/>
      <c r="C157" s="146" t="s">
        <v>193</v>
      </c>
      <c r="D157" s="146" t="s">
        <v>116</v>
      </c>
      <c r="E157" s="147" t="s">
        <v>247</v>
      </c>
      <c r="F157" s="148" t="s">
        <v>248</v>
      </c>
      <c r="G157" s="149" t="s">
        <v>231</v>
      </c>
      <c r="H157" s="150">
        <v>15.6</v>
      </c>
      <c r="I157" s="151"/>
      <c r="J157" s="151">
        <f>ROUND(I157*H157,2)</f>
        <v>0</v>
      </c>
      <c r="K157" s="148" t="s">
        <v>120</v>
      </c>
      <c r="L157" s="19"/>
      <c r="M157" s="152"/>
      <c r="N157" s="153" t="s">
        <v>36</v>
      </c>
      <c r="O157" s="154">
        <v>0</v>
      </c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AR157" s="156" t="s">
        <v>165</v>
      </c>
      <c r="AT157" s="156" t="s">
        <v>116</v>
      </c>
      <c r="AU157" s="156" t="s">
        <v>73</v>
      </c>
      <c r="AY157" s="4" t="s">
        <v>113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4" t="s">
        <v>13</v>
      </c>
      <c r="BK157" s="157">
        <f>ROUND(I157*H157,2)</f>
        <v>0</v>
      </c>
      <c r="BL157" s="4" t="s">
        <v>165</v>
      </c>
      <c r="BM157" s="156" t="s">
        <v>249</v>
      </c>
    </row>
    <row r="158" spans="2:65" s="18" customFormat="1" ht="16.5" customHeight="1">
      <c r="B158" s="145"/>
      <c r="C158" s="146" t="s">
        <v>250</v>
      </c>
      <c r="D158" s="146" t="s">
        <v>116</v>
      </c>
      <c r="E158" s="147" t="s">
        <v>251</v>
      </c>
      <c r="F158" s="148" t="s">
        <v>252</v>
      </c>
      <c r="G158" s="149" t="s">
        <v>231</v>
      </c>
      <c r="H158" s="150">
        <v>5.5</v>
      </c>
      <c r="I158" s="151"/>
      <c r="J158" s="151">
        <f>ROUND(I158*H158,2)</f>
        <v>0</v>
      </c>
      <c r="K158" s="148" t="s">
        <v>120</v>
      </c>
      <c r="L158" s="19"/>
      <c r="M158" s="152"/>
      <c r="N158" s="153" t="s">
        <v>36</v>
      </c>
      <c r="O158" s="154">
        <v>0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156" t="s">
        <v>165</v>
      </c>
      <c r="AT158" s="156" t="s">
        <v>116</v>
      </c>
      <c r="AU158" s="156" t="s">
        <v>73</v>
      </c>
      <c r="AY158" s="4" t="s">
        <v>113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4" t="s">
        <v>13</v>
      </c>
      <c r="BK158" s="157">
        <f>ROUND(I158*H158,2)</f>
        <v>0</v>
      </c>
      <c r="BL158" s="4" t="s">
        <v>165</v>
      </c>
      <c r="BM158" s="156" t="s">
        <v>253</v>
      </c>
    </row>
    <row r="159" spans="2:65" s="18" customFormat="1" ht="24" customHeight="1">
      <c r="B159" s="145"/>
      <c r="C159" s="146" t="s">
        <v>201</v>
      </c>
      <c r="D159" s="146" t="s">
        <v>116</v>
      </c>
      <c r="E159" s="147" t="s">
        <v>254</v>
      </c>
      <c r="F159" s="148" t="s">
        <v>255</v>
      </c>
      <c r="G159" s="149" t="s">
        <v>231</v>
      </c>
      <c r="H159" s="150">
        <v>5.5</v>
      </c>
      <c r="I159" s="151"/>
      <c r="J159" s="151">
        <f>ROUND(I159*H159,2)</f>
        <v>0</v>
      </c>
      <c r="K159" s="148"/>
      <c r="L159" s="19"/>
      <c r="M159" s="152"/>
      <c r="N159" s="153" t="s">
        <v>36</v>
      </c>
      <c r="O159" s="154">
        <v>0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56" t="s">
        <v>165</v>
      </c>
      <c r="AT159" s="156" t="s">
        <v>116</v>
      </c>
      <c r="AU159" s="156" t="s">
        <v>73</v>
      </c>
      <c r="AY159" s="4" t="s">
        <v>113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4" t="s">
        <v>13</v>
      </c>
      <c r="BK159" s="157">
        <f>ROUND(I159*H159,2)</f>
        <v>0</v>
      </c>
      <c r="BL159" s="4" t="s">
        <v>165</v>
      </c>
      <c r="BM159" s="156" t="s">
        <v>256</v>
      </c>
    </row>
    <row r="160" spans="2:65" s="18" customFormat="1" ht="16.5" customHeight="1">
      <c r="B160" s="145"/>
      <c r="C160" s="146" t="s">
        <v>257</v>
      </c>
      <c r="D160" s="146" t="s">
        <v>116</v>
      </c>
      <c r="E160" s="147" t="s">
        <v>258</v>
      </c>
      <c r="F160" s="148" t="s">
        <v>259</v>
      </c>
      <c r="G160" s="149" t="s">
        <v>231</v>
      </c>
      <c r="H160" s="150">
        <v>357</v>
      </c>
      <c r="I160" s="151"/>
      <c r="J160" s="151">
        <f>ROUND(I160*H160,2)</f>
        <v>0</v>
      </c>
      <c r="K160" s="148"/>
      <c r="L160" s="19"/>
      <c r="M160" s="152"/>
      <c r="N160" s="153" t="s">
        <v>36</v>
      </c>
      <c r="O160" s="154">
        <v>0</v>
      </c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165</v>
      </c>
      <c r="AT160" s="156" t="s">
        <v>116</v>
      </c>
      <c r="AU160" s="156" t="s">
        <v>73</v>
      </c>
      <c r="AY160" s="4" t="s">
        <v>113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4" t="s">
        <v>13</v>
      </c>
      <c r="BK160" s="157">
        <f>ROUND(I160*H160,2)</f>
        <v>0</v>
      </c>
      <c r="BL160" s="4" t="s">
        <v>165</v>
      </c>
      <c r="BM160" s="156" t="s">
        <v>260</v>
      </c>
    </row>
    <row r="161" spans="2:65" s="18" customFormat="1" ht="16.5" customHeight="1">
      <c r="B161" s="145"/>
      <c r="C161" s="146" t="s">
        <v>200</v>
      </c>
      <c r="D161" s="146" t="s">
        <v>116</v>
      </c>
      <c r="E161" s="147" t="s">
        <v>261</v>
      </c>
      <c r="F161" s="148" t="s">
        <v>262</v>
      </c>
      <c r="G161" s="149" t="s">
        <v>189</v>
      </c>
      <c r="H161" s="150">
        <v>1</v>
      </c>
      <c r="I161" s="151"/>
      <c r="J161" s="151">
        <f>ROUND(I161*H161,2)</f>
        <v>0</v>
      </c>
      <c r="K161" s="148"/>
      <c r="L161" s="19"/>
      <c r="M161" s="152"/>
      <c r="N161" s="153" t="s">
        <v>36</v>
      </c>
      <c r="O161" s="154">
        <v>0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AR161" s="156" t="s">
        <v>165</v>
      </c>
      <c r="AT161" s="156" t="s">
        <v>116</v>
      </c>
      <c r="AU161" s="156" t="s">
        <v>73</v>
      </c>
      <c r="AY161" s="4" t="s">
        <v>113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4" t="s">
        <v>13</v>
      </c>
      <c r="BK161" s="157">
        <f>ROUND(I161*H161,2)</f>
        <v>0</v>
      </c>
      <c r="BL161" s="4" t="s">
        <v>165</v>
      </c>
      <c r="BM161" s="156" t="s">
        <v>263</v>
      </c>
    </row>
    <row r="162" spans="2:65" s="18" customFormat="1" ht="24" customHeight="1">
      <c r="B162" s="145"/>
      <c r="C162" s="146" t="s">
        <v>264</v>
      </c>
      <c r="D162" s="146" t="s">
        <v>116</v>
      </c>
      <c r="E162" s="147" t="s">
        <v>265</v>
      </c>
      <c r="F162" s="148" t="s">
        <v>266</v>
      </c>
      <c r="G162" s="149" t="s">
        <v>144</v>
      </c>
      <c r="H162" s="150">
        <v>17.039</v>
      </c>
      <c r="I162" s="151"/>
      <c r="J162" s="151">
        <f>ROUND(I162*H162,2)</f>
        <v>0</v>
      </c>
      <c r="K162" s="148" t="s">
        <v>120</v>
      </c>
      <c r="L162" s="19"/>
      <c r="M162" s="152"/>
      <c r="N162" s="153" t="s">
        <v>36</v>
      </c>
      <c r="O162" s="154">
        <v>0</v>
      </c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AR162" s="156" t="s">
        <v>165</v>
      </c>
      <c r="AT162" s="156" t="s">
        <v>116</v>
      </c>
      <c r="AU162" s="156" t="s">
        <v>73</v>
      </c>
      <c r="AY162" s="4" t="s">
        <v>113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4" t="s">
        <v>13</v>
      </c>
      <c r="BK162" s="157">
        <f>ROUND(I162*H162,2)</f>
        <v>0</v>
      </c>
      <c r="BL162" s="4" t="s">
        <v>165</v>
      </c>
      <c r="BM162" s="156" t="s">
        <v>267</v>
      </c>
    </row>
    <row r="163" spans="2:65" s="18" customFormat="1" ht="24" customHeight="1">
      <c r="B163" s="145"/>
      <c r="C163" s="146" t="s">
        <v>207</v>
      </c>
      <c r="D163" s="146" t="s">
        <v>116</v>
      </c>
      <c r="E163" s="147" t="s">
        <v>268</v>
      </c>
      <c r="F163" s="148" t="s">
        <v>269</v>
      </c>
      <c r="G163" s="149" t="s">
        <v>144</v>
      </c>
      <c r="H163" s="150">
        <v>17.039</v>
      </c>
      <c r="I163" s="151"/>
      <c r="J163" s="151">
        <f>ROUND(I163*H163,2)</f>
        <v>0</v>
      </c>
      <c r="K163" s="148" t="s">
        <v>120</v>
      </c>
      <c r="L163" s="19"/>
      <c r="M163" s="152"/>
      <c r="N163" s="153" t="s">
        <v>36</v>
      </c>
      <c r="O163" s="154">
        <v>0</v>
      </c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AR163" s="156" t="s">
        <v>165</v>
      </c>
      <c r="AT163" s="156" t="s">
        <v>116</v>
      </c>
      <c r="AU163" s="156" t="s">
        <v>73</v>
      </c>
      <c r="AY163" s="4" t="s">
        <v>113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4" t="s">
        <v>13</v>
      </c>
      <c r="BK163" s="157">
        <f>ROUND(I163*H163,2)</f>
        <v>0</v>
      </c>
      <c r="BL163" s="4" t="s">
        <v>165</v>
      </c>
      <c r="BM163" s="156" t="s">
        <v>270</v>
      </c>
    </row>
    <row r="164" spans="2:65" s="18" customFormat="1" ht="24" customHeight="1">
      <c r="B164" s="145"/>
      <c r="C164" s="146" t="s">
        <v>271</v>
      </c>
      <c r="D164" s="146" t="s">
        <v>116</v>
      </c>
      <c r="E164" s="147" t="s">
        <v>272</v>
      </c>
      <c r="F164" s="148" t="s">
        <v>273</v>
      </c>
      <c r="G164" s="149" t="s">
        <v>144</v>
      </c>
      <c r="H164" s="150">
        <v>85.195</v>
      </c>
      <c r="I164" s="151"/>
      <c r="J164" s="151">
        <f>ROUND(I164*H164,2)</f>
        <v>0</v>
      </c>
      <c r="K164" s="148" t="s">
        <v>120</v>
      </c>
      <c r="L164" s="19"/>
      <c r="M164" s="152"/>
      <c r="N164" s="153" t="s">
        <v>36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165</v>
      </c>
      <c r="AT164" s="156" t="s">
        <v>116</v>
      </c>
      <c r="AU164" s="156" t="s">
        <v>73</v>
      </c>
      <c r="AY164" s="4" t="s">
        <v>113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4" t="s">
        <v>13</v>
      </c>
      <c r="BK164" s="157">
        <f>ROUND(I164*H164,2)</f>
        <v>0</v>
      </c>
      <c r="BL164" s="4" t="s">
        <v>165</v>
      </c>
      <c r="BM164" s="156" t="s">
        <v>274</v>
      </c>
    </row>
    <row r="165" spans="2:51" s="158" customFormat="1" ht="12.75">
      <c r="B165" s="159"/>
      <c r="D165" s="160" t="s">
        <v>122</v>
      </c>
      <c r="E165" s="161"/>
      <c r="F165" s="162" t="s">
        <v>275</v>
      </c>
      <c r="H165" s="163">
        <v>85.195</v>
      </c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122</v>
      </c>
      <c r="AU165" s="161" t="s">
        <v>73</v>
      </c>
      <c r="AV165" s="158" t="s">
        <v>73</v>
      </c>
      <c r="AW165" s="158" t="s">
        <v>27</v>
      </c>
      <c r="AX165" s="158" t="s">
        <v>65</v>
      </c>
      <c r="AY165" s="161" t="s">
        <v>113</v>
      </c>
    </row>
    <row r="166" spans="2:51" s="167" customFormat="1" ht="12.75">
      <c r="B166" s="168"/>
      <c r="D166" s="160" t="s">
        <v>122</v>
      </c>
      <c r="E166" s="169"/>
      <c r="F166" s="170" t="s">
        <v>124</v>
      </c>
      <c r="H166" s="171">
        <v>85.195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122</v>
      </c>
      <c r="AU166" s="169" t="s">
        <v>73</v>
      </c>
      <c r="AV166" s="167" t="s">
        <v>121</v>
      </c>
      <c r="AW166" s="167" t="s">
        <v>27</v>
      </c>
      <c r="AX166" s="167" t="s">
        <v>13</v>
      </c>
      <c r="AY166" s="169" t="s">
        <v>113</v>
      </c>
    </row>
    <row r="167" spans="2:63" s="132" customFormat="1" ht="22.5" customHeight="1">
      <c r="B167" s="133"/>
      <c r="D167" s="134" t="s">
        <v>64</v>
      </c>
      <c r="E167" s="143" t="s">
        <v>276</v>
      </c>
      <c r="F167" s="143" t="s">
        <v>277</v>
      </c>
      <c r="J167" s="144">
        <f>BK167</f>
        <v>0</v>
      </c>
      <c r="L167" s="133"/>
      <c r="M167" s="137"/>
      <c r="N167" s="138"/>
      <c r="O167" s="138"/>
      <c r="P167" s="139">
        <f>SUM(P168:P187)</f>
        <v>0</v>
      </c>
      <c r="Q167" s="138"/>
      <c r="R167" s="139">
        <f>SUM(R168:R187)</f>
        <v>0</v>
      </c>
      <c r="S167" s="138"/>
      <c r="T167" s="140">
        <f>SUM(T168:T187)</f>
        <v>0</v>
      </c>
      <c r="AR167" s="134" t="s">
        <v>73</v>
      </c>
      <c r="AT167" s="141" t="s">
        <v>64</v>
      </c>
      <c r="AU167" s="141" t="s">
        <v>13</v>
      </c>
      <c r="AY167" s="134" t="s">
        <v>113</v>
      </c>
      <c r="BK167" s="142">
        <f>SUM(BK168:BK187)</f>
        <v>0</v>
      </c>
    </row>
    <row r="168" spans="2:65" s="18" customFormat="1" ht="24" customHeight="1">
      <c r="B168" s="145"/>
      <c r="C168" s="146" t="s">
        <v>211</v>
      </c>
      <c r="D168" s="146" t="s">
        <v>116</v>
      </c>
      <c r="E168" s="147" t="s">
        <v>278</v>
      </c>
      <c r="F168" s="148" t="s">
        <v>279</v>
      </c>
      <c r="G168" s="149" t="s">
        <v>129</v>
      </c>
      <c r="H168" s="150">
        <v>1752.7</v>
      </c>
      <c r="I168" s="151"/>
      <c r="J168" s="151">
        <f>ROUND(I168*H168,2)</f>
        <v>0</v>
      </c>
      <c r="K168" s="148" t="s">
        <v>120</v>
      </c>
      <c r="L168" s="19"/>
      <c r="M168" s="152"/>
      <c r="N168" s="153" t="s">
        <v>36</v>
      </c>
      <c r="O168" s="154">
        <v>0</v>
      </c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AR168" s="156" t="s">
        <v>165</v>
      </c>
      <c r="AT168" s="156" t="s">
        <v>116</v>
      </c>
      <c r="AU168" s="156" t="s">
        <v>73</v>
      </c>
      <c r="AY168" s="4" t="s">
        <v>113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4" t="s">
        <v>13</v>
      </c>
      <c r="BK168" s="157">
        <f>ROUND(I168*H168,2)</f>
        <v>0</v>
      </c>
      <c r="BL168" s="4" t="s">
        <v>165</v>
      </c>
      <c r="BM168" s="156" t="s">
        <v>280</v>
      </c>
    </row>
    <row r="169" spans="2:65" s="18" customFormat="1" ht="16.5" customHeight="1">
      <c r="B169" s="145"/>
      <c r="C169" s="177" t="s">
        <v>281</v>
      </c>
      <c r="D169" s="177" t="s">
        <v>196</v>
      </c>
      <c r="E169" s="178" t="s">
        <v>282</v>
      </c>
      <c r="F169" s="179" t="s">
        <v>283</v>
      </c>
      <c r="G169" s="180" t="s">
        <v>129</v>
      </c>
      <c r="H169" s="181">
        <v>1787.754</v>
      </c>
      <c r="I169" s="182"/>
      <c r="J169" s="182">
        <f>ROUND(I169*H169,2)</f>
        <v>0</v>
      </c>
      <c r="K169" s="179" t="s">
        <v>120</v>
      </c>
      <c r="L169" s="183"/>
      <c r="M169" s="184"/>
      <c r="N169" s="185" t="s">
        <v>36</v>
      </c>
      <c r="O169" s="154">
        <v>0</v>
      </c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56" t="s">
        <v>200</v>
      </c>
      <c r="AT169" s="156" t="s">
        <v>196</v>
      </c>
      <c r="AU169" s="156" t="s">
        <v>73</v>
      </c>
      <c r="AY169" s="4" t="s">
        <v>113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4" t="s">
        <v>13</v>
      </c>
      <c r="BK169" s="157">
        <f>ROUND(I169*H169,2)</f>
        <v>0</v>
      </c>
      <c r="BL169" s="4" t="s">
        <v>165</v>
      </c>
      <c r="BM169" s="156" t="s">
        <v>284</v>
      </c>
    </row>
    <row r="170" spans="2:51" s="158" customFormat="1" ht="12.75">
      <c r="B170" s="159"/>
      <c r="D170" s="160" t="s">
        <v>122</v>
      </c>
      <c r="E170" s="161"/>
      <c r="F170" s="162" t="s">
        <v>285</v>
      </c>
      <c r="H170" s="163">
        <v>1787.754</v>
      </c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122</v>
      </c>
      <c r="AU170" s="161" t="s">
        <v>73</v>
      </c>
      <c r="AV170" s="158" t="s">
        <v>73</v>
      </c>
      <c r="AW170" s="158" t="s">
        <v>27</v>
      </c>
      <c r="AX170" s="158" t="s">
        <v>65</v>
      </c>
      <c r="AY170" s="161" t="s">
        <v>113</v>
      </c>
    </row>
    <row r="171" spans="2:51" s="167" customFormat="1" ht="12.75">
      <c r="B171" s="168"/>
      <c r="D171" s="160" t="s">
        <v>122</v>
      </c>
      <c r="E171" s="169"/>
      <c r="F171" s="170" t="s">
        <v>124</v>
      </c>
      <c r="H171" s="171">
        <v>1787.754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122</v>
      </c>
      <c r="AU171" s="169" t="s">
        <v>73</v>
      </c>
      <c r="AV171" s="167" t="s">
        <v>121</v>
      </c>
      <c r="AW171" s="167" t="s">
        <v>27</v>
      </c>
      <c r="AX171" s="167" t="s">
        <v>13</v>
      </c>
      <c r="AY171" s="169" t="s">
        <v>113</v>
      </c>
    </row>
    <row r="172" spans="2:65" s="18" customFormat="1" ht="16.5" customHeight="1">
      <c r="B172" s="145"/>
      <c r="C172" s="177" t="s">
        <v>215</v>
      </c>
      <c r="D172" s="177" t="s">
        <v>196</v>
      </c>
      <c r="E172" s="178" t="s">
        <v>286</v>
      </c>
      <c r="F172" s="179" t="s">
        <v>287</v>
      </c>
      <c r="G172" s="180" t="s">
        <v>129</v>
      </c>
      <c r="H172" s="181">
        <v>1787.754</v>
      </c>
      <c r="I172" s="182"/>
      <c r="J172" s="182">
        <f>ROUND(I172*H172,2)</f>
        <v>0</v>
      </c>
      <c r="K172" s="179" t="s">
        <v>120</v>
      </c>
      <c r="L172" s="183"/>
      <c r="M172" s="184"/>
      <c r="N172" s="185" t="s">
        <v>36</v>
      </c>
      <c r="O172" s="154">
        <v>0</v>
      </c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AR172" s="156" t="s">
        <v>200</v>
      </c>
      <c r="AT172" s="156" t="s">
        <v>196</v>
      </c>
      <c r="AU172" s="156" t="s">
        <v>73</v>
      </c>
      <c r="AY172" s="4" t="s">
        <v>113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4" t="s">
        <v>13</v>
      </c>
      <c r="BK172" s="157">
        <f>ROUND(I172*H172,2)</f>
        <v>0</v>
      </c>
      <c r="BL172" s="4" t="s">
        <v>165</v>
      </c>
      <c r="BM172" s="156" t="s">
        <v>288</v>
      </c>
    </row>
    <row r="173" spans="2:51" s="158" customFormat="1" ht="12.75">
      <c r="B173" s="159"/>
      <c r="D173" s="160" t="s">
        <v>122</v>
      </c>
      <c r="E173" s="161"/>
      <c r="F173" s="162" t="s">
        <v>285</v>
      </c>
      <c r="H173" s="163">
        <v>1787.754</v>
      </c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122</v>
      </c>
      <c r="AU173" s="161" t="s">
        <v>73</v>
      </c>
      <c r="AV173" s="158" t="s">
        <v>73</v>
      </c>
      <c r="AW173" s="158" t="s">
        <v>27</v>
      </c>
      <c r="AX173" s="158" t="s">
        <v>65</v>
      </c>
      <c r="AY173" s="161" t="s">
        <v>113</v>
      </c>
    </row>
    <row r="174" spans="2:51" s="167" customFormat="1" ht="12.75">
      <c r="B174" s="168"/>
      <c r="D174" s="160" t="s">
        <v>122</v>
      </c>
      <c r="E174" s="169"/>
      <c r="F174" s="170" t="s">
        <v>124</v>
      </c>
      <c r="H174" s="171">
        <v>1787.754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122</v>
      </c>
      <c r="AU174" s="169" t="s">
        <v>73</v>
      </c>
      <c r="AV174" s="167" t="s">
        <v>121</v>
      </c>
      <c r="AW174" s="167" t="s">
        <v>27</v>
      </c>
      <c r="AX174" s="167" t="s">
        <v>13</v>
      </c>
      <c r="AY174" s="169" t="s">
        <v>113</v>
      </c>
    </row>
    <row r="175" spans="2:65" s="18" customFormat="1" ht="24" customHeight="1">
      <c r="B175" s="145"/>
      <c r="C175" s="146" t="s">
        <v>289</v>
      </c>
      <c r="D175" s="146" t="s">
        <v>116</v>
      </c>
      <c r="E175" s="147" t="s">
        <v>290</v>
      </c>
      <c r="F175" s="148" t="s">
        <v>291</v>
      </c>
      <c r="G175" s="149" t="s">
        <v>129</v>
      </c>
      <c r="H175" s="150">
        <v>1752.7</v>
      </c>
      <c r="I175" s="151"/>
      <c r="J175" s="151">
        <f>ROUND(I175*H175,2)</f>
        <v>0</v>
      </c>
      <c r="K175" s="148" t="s">
        <v>120</v>
      </c>
      <c r="L175" s="19"/>
      <c r="M175" s="152"/>
      <c r="N175" s="153" t="s">
        <v>36</v>
      </c>
      <c r="O175" s="154">
        <v>0</v>
      </c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6" t="s">
        <v>165</v>
      </c>
      <c r="AT175" s="156" t="s">
        <v>116</v>
      </c>
      <c r="AU175" s="156" t="s">
        <v>73</v>
      </c>
      <c r="AY175" s="4" t="s">
        <v>113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4" t="s">
        <v>13</v>
      </c>
      <c r="BK175" s="157">
        <f>ROUND(I175*H175,2)</f>
        <v>0</v>
      </c>
      <c r="BL175" s="4" t="s">
        <v>165</v>
      </c>
      <c r="BM175" s="156" t="s">
        <v>292</v>
      </c>
    </row>
    <row r="176" spans="2:65" s="18" customFormat="1" ht="16.5" customHeight="1">
      <c r="B176" s="145"/>
      <c r="C176" s="146" t="s">
        <v>219</v>
      </c>
      <c r="D176" s="146" t="s">
        <v>116</v>
      </c>
      <c r="E176" s="147" t="s">
        <v>293</v>
      </c>
      <c r="F176" s="148" t="s">
        <v>294</v>
      </c>
      <c r="G176" s="149" t="s">
        <v>129</v>
      </c>
      <c r="H176" s="150">
        <v>701.08</v>
      </c>
      <c r="I176" s="151"/>
      <c r="J176" s="151">
        <f>ROUND(I176*H176,2)</f>
        <v>0</v>
      </c>
      <c r="K176" s="148" t="s">
        <v>120</v>
      </c>
      <c r="L176" s="19"/>
      <c r="M176" s="152"/>
      <c r="N176" s="153" t="s">
        <v>36</v>
      </c>
      <c r="O176" s="154">
        <v>0</v>
      </c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AR176" s="156" t="s">
        <v>165</v>
      </c>
      <c r="AT176" s="156" t="s">
        <v>116</v>
      </c>
      <c r="AU176" s="156" t="s">
        <v>73</v>
      </c>
      <c r="AY176" s="4" t="s">
        <v>113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4" t="s">
        <v>13</v>
      </c>
      <c r="BK176" s="157">
        <f>ROUND(I176*H176,2)</f>
        <v>0</v>
      </c>
      <c r="BL176" s="4" t="s">
        <v>165</v>
      </c>
      <c r="BM176" s="156" t="s">
        <v>295</v>
      </c>
    </row>
    <row r="177" spans="2:65" s="18" customFormat="1" ht="16.5" customHeight="1">
      <c r="B177" s="145"/>
      <c r="C177" s="177" t="s">
        <v>296</v>
      </c>
      <c r="D177" s="177" t="s">
        <v>196</v>
      </c>
      <c r="E177" s="178" t="s">
        <v>297</v>
      </c>
      <c r="F177" s="179" t="s">
        <v>298</v>
      </c>
      <c r="G177" s="180" t="s">
        <v>119</v>
      </c>
      <c r="H177" s="181">
        <v>28.043</v>
      </c>
      <c r="I177" s="182"/>
      <c r="J177" s="182">
        <f>ROUND(I177*H177,2)</f>
        <v>0</v>
      </c>
      <c r="K177" s="179" t="s">
        <v>120</v>
      </c>
      <c r="L177" s="183"/>
      <c r="M177" s="184"/>
      <c r="N177" s="185" t="s">
        <v>36</v>
      </c>
      <c r="O177" s="154">
        <v>0</v>
      </c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AR177" s="156" t="s">
        <v>200</v>
      </c>
      <c r="AT177" s="156" t="s">
        <v>196</v>
      </c>
      <c r="AU177" s="156" t="s">
        <v>73</v>
      </c>
      <c r="AY177" s="4" t="s">
        <v>113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4" t="s">
        <v>13</v>
      </c>
      <c r="BK177" s="157">
        <f>ROUND(I177*H177,2)</f>
        <v>0</v>
      </c>
      <c r="BL177" s="4" t="s">
        <v>165</v>
      </c>
      <c r="BM177" s="156" t="s">
        <v>299</v>
      </c>
    </row>
    <row r="178" spans="2:51" s="158" customFormat="1" ht="12.75">
      <c r="B178" s="159"/>
      <c r="D178" s="160" t="s">
        <v>122</v>
      </c>
      <c r="E178" s="161"/>
      <c r="F178" s="162" t="s">
        <v>300</v>
      </c>
      <c r="H178" s="163">
        <v>28.043</v>
      </c>
      <c r="L178" s="159"/>
      <c r="M178" s="164"/>
      <c r="N178" s="165"/>
      <c r="O178" s="165"/>
      <c r="P178" s="165"/>
      <c r="Q178" s="165"/>
      <c r="R178" s="165"/>
      <c r="S178" s="165"/>
      <c r="T178" s="166"/>
      <c r="AT178" s="161" t="s">
        <v>122</v>
      </c>
      <c r="AU178" s="161" t="s">
        <v>73</v>
      </c>
      <c r="AV178" s="158" t="s">
        <v>73</v>
      </c>
      <c r="AW178" s="158" t="s">
        <v>27</v>
      </c>
      <c r="AX178" s="158" t="s">
        <v>65</v>
      </c>
      <c r="AY178" s="161" t="s">
        <v>113</v>
      </c>
    </row>
    <row r="179" spans="2:51" s="167" customFormat="1" ht="12.75">
      <c r="B179" s="168"/>
      <c r="D179" s="160" t="s">
        <v>122</v>
      </c>
      <c r="E179" s="169"/>
      <c r="F179" s="170" t="s">
        <v>124</v>
      </c>
      <c r="H179" s="171">
        <v>28.043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122</v>
      </c>
      <c r="AU179" s="169" t="s">
        <v>73</v>
      </c>
      <c r="AV179" s="167" t="s">
        <v>121</v>
      </c>
      <c r="AW179" s="167" t="s">
        <v>27</v>
      </c>
      <c r="AX179" s="167" t="s">
        <v>13</v>
      </c>
      <c r="AY179" s="169" t="s">
        <v>113</v>
      </c>
    </row>
    <row r="180" spans="2:65" s="18" customFormat="1" ht="16.5" customHeight="1">
      <c r="B180" s="145"/>
      <c r="C180" s="146" t="s">
        <v>223</v>
      </c>
      <c r="D180" s="146" t="s">
        <v>116</v>
      </c>
      <c r="E180" s="147" t="s">
        <v>301</v>
      </c>
      <c r="F180" s="148" t="s">
        <v>302</v>
      </c>
      <c r="G180" s="149" t="s">
        <v>189</v>
      </c>
      <c r="H180" s="150">
        <v>134</v>
      </c>
      <c r="I180" s="151"/>
      <c r="J180" s="151">
        <f>ROUND(I180*H180,2)</f>
        <v>0</v>
      </c>
      <c r="K180" s="148"/>
      <c r="L180" s="19"/>
      <c r="M180" s="152"/>
      <c r="N180" s="153" t="s">
        <v>36</v>
      </c>
      <c r="O180" s="154">
        <v>0</v>
      </c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156" t="s">
        <v>165</v>
      </c>
      <c r="AT180" s="156" t="s">
        <v>116</v>
      </c>
      <c r="AU180" s="156" t="s">
        <v>73</v>
      </c>
      <c r="AY180" s="4" t="s">
        <v>113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4" t="s">
        <v>13</v>
      </c>
      <c r="BK180" s="157">
        <f>ROUND(I180*H180,2)</f>
        <v>0</v>
      </c>
      <c r="BL180" s="4" t="s">
        <v>165</v>
      </c>
      <c r="BM180" s="156" t="s">
        <v>303</v>
      </c>
    </row>
    <row r="181" spans="2:51" s="158" customFormat="1" ht="12.75">
      <c r="B181" s="159"/>
      <c r="D181" s="160" t="s">
        <v>122</v>
      </c>
      <c r="E181" s="161"/>
      <c r="F181" s="162" t="s">
        <v>304</v>
      </c>
      <c r="H181" s="163">
        <v>134</v>
      </c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122</v>
      </c>
      <c r="AU181" s="161" t="s">
        <v>73</v>
      </c>
      <c r="AV181" s="158" t="s">
        <v>73</v>
      </c>
      <c r="AW181" s="158" t="s">
        <v>27</v>
      </c>
      <c r="AX181" s="158" t="s">
        <v>65</v>
      </c>
      <c r="AY181" s="161" t="s">
        <v>113</v>
      </c>
    </row>
    <row r="182" spans="2:51" s="167" customFormat="1" ht="12.75">
      <c r="B182" s="168"/>
      <c r="D182" s="160" t="s">
        <v>122</v>
      </c>
      <c r="E182" s="169"/>
      <c r="F182" s="170" t="s">
        <v>124</v>
      </c>
      <c r="H182" s="171">
        <v>134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122</v>
      </c>
      <c r="AU182" s="169" t="s">
        <v>73</v>
      </c>
      <c r="AV182" s="167" t="s">
        <v>121</v>
      </c>
      <c r="AW182" s="167" t="s">
        <v>27</v>
      </c>
      <c r="AX182" s="167" t="s">
        <v>13</v>
      </c>
      <c r="AY182" s="169" t="s">
        <v>113</v>
      </c>
    </row>
    <row r="183" spans="2:65" s="18" customFormat="1" ht="24" customHeight="1">
      <c r="B183" s="145"/>
      <c r="C183" s="146" t="s">
        <v>305</v>
      </c>
      <c r="D183" s="146" t="s">
        <v>116</v>
      </c>
      <c r="E183" s="147" t="s">
        <v>306</v>
      </c>
      <c r="F183" s="148" t="s">
        <v>307</v>
      </c>
      <c r="G183" s="149" t="s">
        <v>144</v>
      </c>
      <c r="H183" s="150">
        <v>10.551</v>
      </c>
      <c r="I183" s="151"/>
      <c r="J183" s="151">
        <f>ROUND(I183*H183,2)</f>
        <v>0</v>
      </c>
      <c r="K183" s="148" t="s">
        <v>120</v>
      </c>
      <c r="L183" s="19"/>
      <c r="M183" s="152"/>
      <c r="N183" s="153" t="s">
        <v>36</v>
      </c>
      <c r="O183" s="154">
        <v>0</v>
      </c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AR183" s="156" t="s">
        <v>165</v>
      </c>
      <c r="AT183" s="156" t="s">
        <v>116</v>
      </c>
      <c r="AU183" s="156" t="s">
        <v>73</v>
      </c>
      <c r="AY183" s="4" t="s">
        <v>113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4" t="s">
        <v>13</v>
      </c>
      <c r="BK183" s="157">
        <f>ROUND(I183*H183,2)</f>
        <v>0</v>
      </c>
      <c r="BL183" s="4" t="s">
        <v>165</v>
      </c>
      <c r="BM183" s="156" t="s">
        <v>308</v>
      </c>
    </row>
    <row r="184" spans="2:65" s="18" customFormat="1" ht="24" customHeight="1">
      <c r="B184" s="145"/>
      <c r="C184" s="146" t="s">
        <v>226</v>
      </c>
      <c r="D184" s="146" t="s">
        <v>116</v>
      </c>
      <c r="E184" s="147" t="s">
        <v>309</v>
      </c>
      <c r="F184" s="148" t="s">
        <v>310</v>
      </c>
      <c r="G184" s="149" t="s">
        <v>144</v>
      </c>
      <c r="H184" s="150">
        <v>10.551</v>
      </c>
      <c r="I184" s="151"/>
      <c r="J184" s="151">
        <f>ROUND(I184*H184,2)</f>
        <v>0</v>
      </c>
      <c r="K184" s="148" t="s">
        <v>120</v>
      </c>
      <c r="L184" s="19"/>
      <c r="M184" s="152"/>
      <c r="N184" s="153" t="s">
        <v>36</v>
      </c>
      <c r="O184" s="154">
        <v>0</v>
      </c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AR184" s="156" t="s">
        <v>165</v>
      </c>
      <c r="AT184" s="156" t="s">
        <v>116</v>
      </c>
      <c r="AU184" s="156" t="s">
        <v>73</v>
      </c>
      <c r="AY184" s="4" t="s">
        <v>113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4" t="s">
        <v>13</v>
      </c>
      <c r="BK184" s="157">
        <f>ROUND(I184*H184,2)</f>
        <v>0</v>
      </c>
      <c r="BL184" s="4" t="s">
        <v>165</v>
      </c>
      <c r="BM184" s="156" t="s">
        <v>311</v>
      </c>
    </row>
    <row r="185" spans="2:65" s="18" customFormat="1" ht="24" customHeight="1">
      <c r="B185" s="145"/>
      <c r="C185" s="146" t="s">
        <v>312</v>
      </c>
      <c r="D185" s="146" t="s">
        <v>116</v>
      </c>
      <c r="E185" s="147" t="s">
        <v>313</v>
      </c>
      <c r="F185" s="148" t="s">
        <v>314</v>
      </c>
      <c r="G185" s="149" t="s">
        <v>144</v>
      </c>
      <c r="H185" s="150">
        <v>52.755</v>
      </c>
      <c r="I185" s="151"/>
      <c r="J185" s="151">
        <f>ROUND(I185*H185,2)</f>
        <v>0</v>
      </c>
      <c r="K185" s="148" t="s">
        <v>120</v>
      </c>
      <c r="L185" s="19"/>
      <c r="M185" s="152"/>
      <c r="N185" s="153" t="s">
        <v>36</v>
      </c>
      <c r="O185" s="154">
        <v>0</v>
      </c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AR185" s="156" t="s">
        <v>165</v>
      </c>
      <c r="AT185" s="156" t="s">
        <v>116</v>
      </c>
      <c r="AU185" s="156" t="s">
        <v>73</v>
      </c>
      <c r="AY185" s="4" t="s">
        <v>113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4" t="s">
        <v>13</v>
      </c>
      <c r="BK185" s="157">
        <f>ROUND(I185*H185,2)</f>
        <v>0</v>
      </c>
      <c r="BL185" s="4" t="s">
        <v>165</v>
      </c>
      <c r="BM185" s="156" t="s">
        <v>315</v>
      </c>
    </row>
    <row r="186" spans="2:51" s="158" customFormat="1" ht="12.75">
      <c r="B186" s="159"/>
      <c r="D186" s="160" t="s">
        <v>122</v>
      </c>
      <c r="E186" s="161"/>
      <c r="F186" s="162" t="s">
        <v>316</v>
      </c>
      <c r="H186" s="163">
        <v>52.755</v>
      </c>
      <c r="L186" s="159"/>
      <c r="M186" s="164"/>
      <c r="N186" s="165"/>
      <c r="O186" s="165"/>
      <c r="P186" s="165"/>
      <c r="Q186" s="165"/>
      <c r="R186" s="165"/>
      <c r="S186" s="165"/>
      <c r="T186" s="166"/>
      <c r="AT186" s="161" t="s">
        <v>122</v>
      </c>
      <c r="AU186" s="161" t="s">
        <v>73</v>
      </c>
      <c r="AV186" s="158" t="s">
        <v>73</v>
      </c>
      <c r="AW186" s="158" t="s">
        <v>27</v>
      </c>
      <c r="AX186" s="158" t="s">
        <v>65</v>
      </c>
      <c r="AY186" s="161" t="s">
        <v>113</v>
      </c>
    </row>
    <row r="187" spans="2:51" s="167" customFormat="1" ht="12.75">
      <c r="B187" s="168"/>
      <c r="D187" s="160" t="s">
        <v>122</v>
      </c>
      <c r="E187" s="169"/>
      <c r="F187" s="170" t="s">
        <v>124</v>
      </c>
      <c r="H187" s="171">
        <v>52.755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122</v>
      </c>
      <c r="AU187" s="169" t="s">
        <v>73</v>
      </c>
      <c r="AV187" s="167" t="s">
        <v>121</v>
      </c>
      <c r="AW187" s="167" t="s">
        <v>27</v>
      </c>
      <c r="AX187" s="167" t="s">
        <v>13</v>
      </c>
      <c r="AY187" s="169" t="s">
        <v>113</v>
      </c>
    </row>
    <row r="188" spans="2:63" s="132" customFormat="1" ht="22.5" customHeight="1">
      <c r="B188" s="133"/>
      <c r="D188" s="134" t="s">
        <v>64</v>
      </c>
      <c r="E188" s="143" t="s">
        <v>317</v>
      </c>
      <c r="F188" s="143" t="s">
        <v>318</v>
      </c>
      <c r="J188" s="144">
        <f>BK188</f>
        <v>0</v>
      </c>
      <c r="L188" s="133"/>
      <c r="M188" s="137"/>
      <c r="N188" s="138"/>
      <c r="O188" s="138"/>
      <c r="P188" s="139">
        <f>SUM(P189:P198)</f>
        <v>0</v>
      </c>
      <c r="Q188" s="138"/>
      <c r="R188" s="139">
        <f>SUM(R189:R198)</f>
        <v>0</v>
      </c>
      <c r="S188" s="138"/>
      <c r="T188" s="140">
        <f>SUM(T189:T198)</f>
        <v>0</v>
      </c>
      <c r="AR188" s="134" t="s">
        <v>73</v>
      </c>
      <c r="AT188" s="141" t="s">
        <v>64</v>
      </c>
      <c r="AU188" s="141" t="s">
        <v>13</v>
      </c>
      <c r="AY188" s="134" t="s">
        <v>113</v>
      </c>
      <c r="BK188" s="142">
        <f>SUM(BK189:BK198)</f>
        <v>0</v>
      </c>
    </row>
    <row r="189" spans="2:65" s="18" customFormat="1" ht="16.5" customHeight="1">
      <c r="B189" s="145"/>
      <c r="C189" s="146" t="s">
        <v>232</v>
      </c>
      <c r="D189" s="146" t="s">
        <v>116</v>
      </c>
      <c r="E189" s="147" t="s">
        <v>319</v>
      </c>
      <c r="F189" s="148" t="s">
        <v>320</v>
      </c>
      <c r="G189" s="149" t="s">
        <v>231</v>
      </c>
      <c r="H189" s="150">
        <v>25</v>
      </c>
      <c r="I189" s="151"/>
      <c r="J189" s="151">
        <f>ROUND(I189*H189,2)</f>
        <v>0</v>
      </c>
      <c r="K189" s="148"/>
      <c r="L189" s="19"/>
      <c r="M189" s="152"/>
      <c r="N189" s="153" t="s">
        <v>36</v>
      </c>
      <c r="O189" s="154">
        <v>0</v>
      </c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AR189" s="156" t="s">
        <v>165</v>
      </c>
      <c r="AT189" s="156" t="s">
        <v>116</v>
      </c>
      <c r="AU189" s="156" t="s">
        <v>73</v>
      </c>
      <c r="AY189" s="4" t="s">
        <v>113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4" t="s">
        <v>13</v>
      </c>
      <c r="BK189" s="157">
        <f>ROUND(I189*H189,2)</f>
        <v>0</v>
      </c>
      <c r="BL189" s="4" t="s">
        <v>165</v>
      </c>
      <c r="BM189" s="156" t="s">
        <v>321</v>
      </c>
    </row>
    <row r="190" spans="2:51" s="158" customFormat="1" ht="12.75">
      <c r="B190" s="159"/>
      <c r="D190" s="160" t="s">
        <v>122</v>
      </c>
      <c r="E190" s="161"/>
      <c r="F190" s="162" t="s">
        <v>236</v>
      </c>
      <c r="H190" s="163">
        <v>25</v>
      </c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122</v>
      </c>
      <c r="AU190" s="161" t="s">
        <v>73</v>
      </c>
      <c r="AV190" s="158" t="s">
        <v>73</v>
      </c>
      <c r="AW190" s="158" t="s">
        <v>27</v>
      </c>
      <c r="AX190" s="158" t="s">
        <v>65</v>
      </c>
      <c r="AY190" s="161" t="s">
        <v>113</v>
      </c>
    </row>
    <row r="191" spans="2:51" s="167" customFormat="1" ht="12.75">
      <c r="B191" s="168"/>
      <c r="D191" s="160" t="s">
        <v>122</v>
      </c>
      <c r="E191" s="169"/>
      <c r="F191" s="170" t="s">
        <v>124</v>
      </c>
      <c r="H191" s="171">
        <v>25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122</v>
      </c>
      <c r="AU191" s="169" t="s">
        <v>73</v>
      </c>
      <c r="AV191" s="167" t="s">
        <v>121</v>
      </c>
      <c r="AW191" s="167" t="s">
        <v>27</v>
      </c>
      <c r="AX191" s="167" t="s">
        <v>13</v>
      </c>
      <c r="AY191" s="169" t="s">
        <v>113</v>
      </c>
    </row>
    <row r="192" spans="2:65" s="18" customFormat="1" ht="16.5" customHeight="1">
      <c r="B192" s="145"/>
      <c r="C192" s="146" t="s">
        <v>322</v>
      </c>
      <c r="D192" s="146" t="s">
        <v>116</v>
      </c>
      <c r="E192" s="147" t="s">
        <v>323</v>
      </c>
      <c r="F192" s="148" t="s">
        <v>324</v>
      </c>
      <c r="G192" s="149" t="s">
        <v>189</v>
      </c>
      <c r="H192" s="150">
        <v>13</v>
      </c>
      <c r="I192" s="151"/>
      <c r="J192" s="151">
        <f>ROUND(I192*H192,2)</f>
        <v>0</v>
      </c>
      <c r="K192" s="148" t="s">
        <v>120</v>
      </c>
      <c r="L192" s="19"/>
      <c r="M192" s="152"/>
      <c r="N192" s="153" t="s">
        <v>36</v>
      </c>
      <c r="O192" s="154">
        <v>0</v>
      </c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AR192" s="156" t="s">
        <v>165</v>
      </c>
      <c r="AT192" s="156" t="s">
        <v>116</v>
      </c>
      <c r="AU192" s="156" t="s">
        <v>73</v>
      </c>
      <c r="AY192" s="4" t="s">
        <v>113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4" t="s">
        <v>13</v>
      </c>
      <c r="BK192" s="157">
        <f>ROUND(I192*H192,2)</f>
        <v>0</v>
      </c>
      <c r="BL192" s="4" t="s">
        <v>165</v>
      </c>
      <c r="BM192" s="156" t="s">
        <v>325</v>
      </c>
    </row>
    <row r="193" spans="2:65" s="18" customFormat="1" ht="16.5" customHeight="1">
      <c r="B193" s="145"/>
      <c r="C193" s="146" t="s">
        <v>235</v>
      </c>
      <c r="D193" s="146" t="s">
        <v>116</v>
      </c>
      <c r="E193" s="147" t="s">
        <v>326</v>
      </c>
      <c r="F193" s="148" t="s">
        <v>327</v>
      </c>
      <c r="G193" s="149" t="s">
        <v>189</v>
      </c>
      <c r="H193" s="150">
        <v>13</v>
      </c>
      <c r="I193" s="151"/>
      <c r="J193" s="151">
        <f>ROUND(I193*H193,2)</f>
        <v>0</v>
      </c>
      <c r="K193" s="148" t="s">
        <v>120</v>
      </c>
      <c r="L193" s="19"/>
      <c r="M193" s="152"/>
      <c r="N193" s="153" t="s">
        <v>36</v>
      </c>
      <c r="O193" s="154">
        <v>0</v>
      </c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56" t="s">
        <v>165</v>
      </c>
      <c r="AT193" s="156" t="s">
        <v>116</v>
      </c>
      <c r="AU193" s="156" t="s">
        <v>73</v>
      </c>
      <c r="AY193" s="4" t="s">
        <v>113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4" t="s">
        <v>13</v>
      </c>
      <c r="BK193" s="157">
        <f>ROUND(I193*H193,2)</f>
        <v>0</v>
      </c>
      <c r="BL193" s="4" t="s">
        <v>165</v>
      </c>
      <c r="BM193" s="156" t="s">
        <v>328</v>
      </c>
    </row>
    <row r="194" spans="2:65" s="18" customFormat="1" ht="24" customHeight="1">
      <c r="B194" s="145"/>
      <c r="C194" s="146" t="s">
        <v>329</v>
      </c>
      <c r="D194" s="146" t="s">
        <v>116</v>
      </c>
      <c r="E194" s="147" t="s">
        <v>330</v>
      </c>
      <c r="F194" s="148" t="s">
        <v>331</v>
      </c>
      <c r="G194" s="149" t="s">
        <v>144</v>
      </c>
      <c r="H194" s="150">
        <v>0.14600000000000002</v>
      </c>
      <c r="I194" s="151"/>
      <c r="J194" s="151">
        <f>ROUND(I194*H194,2)</f>
        <v>0</v>
      </c>
      <c r="K194" s="148" t="s">
        <v>120</v>
      </c>
      <c r="L194" s="19"/>
      <c r="M194" s="152"/>
      <c r="N194" s="153" t="s">
        <v>36</v>
      </c>
      <c r="O194" s="154">
        <v>0</v>
      </c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AR194" s="156" t="s">
        <v>165</v>
      </c>
      <c r="AT194" s="156" t="s">
        <v>116</v>
      </c>
      <c r="AU194" s="156" t="s">
        <v>73</v>
      </c>
      <c r="AY194" s="4" t="s">
        <v>113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4" t="s">
        <v>13</v>
      </c>
      <c r="BK194" s="157">
        <f>ROUND(I194*H194,2)</f>
        <v>0</v>
      </c>
      <c r="BL194" s="4" t="s">
        <v>165</v>
      </c>
      <c r="BM194" s="156" t="s">
        <v>332</v>
      </c>
    </row>
    <row r="195" spans="2:65" s="18" customFormat="1" ht="24" customHeight="1">
      <c r="B195" s="145"/>
      <c r="C195" s="146" t="s">
        <v>239</v>
      </c>
      <c r="D195" s="146" t="s">
        <v>116</v>
      </c>
      <c r="E195" s="147" t="s">
        <v>333</v>
      </c>
      <c r="F195" s="148" t="s">
        <v>334</v>
      </c>
      <c r="G195" s="149" t="s">
        <v>144</v>
      </c>
      <c r="H195" s="150">
        <v>0.14600000000000002</v>
      </c>
      <c r="I195" s="151"/>
      <c r="J195" s="151">
        <f>ROUND(I195*H195,2)</f>
        <v>0</v>
      </c>
      <c r="K195" s="148" t="s">
        <v>120</v>
      </c>
      <c r="L195" s="19"/>
      <c r="M195" s="152"/>
      <c r="N195" s="153" t="s">
        <v>36</v>
      </c>
      <c r="O195" s="154">
        <v>0</v>
      </c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AR195" s="156" t="s">
        <v>165</v>
      </c>
      <c r="AT195" s="156" t="s">
        <v>116</v>
      </c>
      <c r="AU195" s="156" t="s">
        <v>73</v>
      </c>
      <c r="AY195" s="4" t="s">
        <v>113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4" t="s">
        <v>13</v>
      </c>
      <c r="BK195" s="157">
        <f>ROUND(I195*H195,2)</f>
        <v>0</v>
      </c>
      <c r="BL195" s="4" t="s">
        <v>165</v>
      </c>
      <c r="BM195" s="156" t="s">
        <v>335</v>
      </c>
    </row>
    <row r="196" spans="2:65" s="18" customFormat="1" ht="24" customHeight="1">
      <c r="B196" s="145"/>
      <c r="C196" s="146" t="s">
        <v>336</v>
      </c>
      <c r="D196" s="146" t="s">
        <v>116</v>
      </c>
      <c r="E196" s="147" t="s">
        <v>337</v>
      </c>
      <c r="F196" s="148" t="s">
        <v>338</v>
      </c>
      <c r="G196" s="149" t="s">
        <v>144</v>
      </c>
      <c r="H196" s="150">
        <v>0.7300000000000001</v>
      </c>
      <c r="I196" s="151"/>
      <c r="J196" s="151">
        <f>ROUND(I196*H196,2)</f>
        <v>0</v>
      </c>
      <c r="K196" s="148" t="s">
        <v>120</v>
      </c>
      <c r="L196" s="19"/>
      <c r="M196" s="152"/>
      <c r="N196" s="153" t="s">
        <v>36</v>
      </c>
      <c r="O196" s="154">
        <v>0</v>
      </c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AR196" s="156" t="s">
        <v>165</v>
      </c>
      <c r="AT196" s="156" t="s">
        <v>116</v>
      </c>
      <c r="AU196" s="156" t="s">
        <v>73</v>
      </c>
      <c r="AY196" s="4" t="s">
        <v>113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4" t="s">
        <v>13</v>
      </c>
      <c r="BK196" s="157">
        <f>ROUND(I196*H196,2)</f>
        <v>0</v>
      </c>
      <c r="BL196" s="4" t="s">
        <v>165</v>
      </c>
      <c r="BM196" s="156" t="s">
        <v>339</v>
      </c>
    </row>
    <row r="197" spans="2:51" s="158" customFormat="1" ht="12.75">
      <c r="B197" s="159"/>
      <c r="D197" s="160" t="s">
        <v>122</v>
      </c>
      <c r="E197" s="161"/>
      <c r="F197" s="162" t="s">
        <v>340</v>
      </c>
      <c r="H197" s="163">
        <v>0.7300000000000001</v>
      </c>
      <c r="L197" s="159"/>
      <c r="M197" s="164"/>
      <c r="N197" s="165"/>
      <c r="O197" s="165"/>
      <c r="P197" s="165"/>
      <c r="Q197" s="165"/>
      <c r="R197" s="165"/>
      <c r="S197" s="165"/>
      <c r="T197" s="166"/>
      <c r="AT197" s="161" t="s">
        <v>122</v>
      </c>
      <c r="AU197" s="161" t="s">
        <v>73</v>
      </c>
      <c r="AV197" s="158" t="s">
        <v>73</v>
      </c>
      <c r="AW197" s="158" t="s">
        <v>27</v>
      </c>
      <c r="AX197" s="158" t="s">
        <v>65</v>
      </c>
      <c r="AY197" s="161" t="s">
        <v>113</v>
      </c>
    </row>
    <row r="198" spans="2:51" s="167" customFormat="1" ht="12.75">
      <c r="B198" s="168"/>
      <c r="D198" s="160" t="s">
        <v>122</v>
      </c>
      <c r="E198" s="169"/>
      <c r="F198" s="170" t="s">
        <v>124</v>
      </c>
      <c r="H198" s="171">
        <v>0.7300000000000001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122</v>
      </c>
      <c r="AU198" s="169" t="s">
        <v>73</v>
      </c>
      <c r="AV198" s="167" t="s">
        <v>121</v>
      </c>
      <c r="AW198" s="167" t="s">
        <v>27</v>
      </c>
      <c r="AX198" s="167" t="s">
        <v>13</v>
      </c>
      <c r="AY198" s="169" t="s">
        <v>113</v>
      </c>
    </row>
    <row r="199" spans="2:63" s="132" customFormat="1" ht="22.5" customHeight="1">
      <c r="B199" s="133"/>
      <c r="D199" s="134" t="s">
        <v>64</v>
      </c>
      <c r="E199" s="143" t="s">
        <v>341</v>
      </c>
      <c r="F199" s="143" t="s">
        <v>342</v>
      </c>
      <c r="J199" s="144">
        <f>BK199</f>
        <v>0</v>
      </c>
      <c r="L199" s="133"/>
      <c r="M199" s="137"/>
      <c r="N199" s="138"/>
      <c r="O199" s="138"/>
      <c r="P199" s="139">
        <f>SUM(P200:P231)</f>
        <v>0</v>
      </c>
      <c r="Q199" s="138"/>
      <c r="R199" s="139">
        <f>SUM(R200:R231)</f>
        <v>0</v>
      </c>
      <c r="S199" s="138"/>
      <c r="T199" s="140">
        <f>SUM(T200:T231)</f>
        <v>0</v>
      </c>
      <c r="AR199" s="134" t="s">
        <v>73</v>
      </c>
      <c r="AT199" s="141" t="s">
        <v>64</v>
      </c>
      <c r="AU199" s="141" t="s">
        <v>13</v>
      </c>
      <c r="AY199" s="134" t="s">
        <v>113</v>
      </c>
      <c r="BK199" s="142">
        <f>SUM(BK200:BK231)</f>
        <v>0</v>
      </c>
    </row>
    <row r="200" spans="2:65" s="18" customFormat="1" ht="16.5" customHeight="1">
      <c r="B200" s="145"/>
      <c r="C200" s="146" t="s">
        <v>242</v>
      </c>
      <c r="D200" s="146" t="s">
        <v>116</v>
      </c>
      <c r="E200" s="147" t="s">
        <v>343</v>
      </c>
      <c r="F200" s="148" t="s">
        <v>344</v>
      </c>
      <c r="G200" s="149" t="s">
        <v>189</v>
      </c>
      <c r="H200" s="150">
        <v>19</v>
      </c>
      <c r="I200" s="151"/>
      <c r="J200" s="151">
        <f>ROUND(I200*H200,2)</f>
        <v>0</v>
      </c>
      <c r="K200" s="148"/>
      <c r="L200" s="19"/>
      <c r="M200" s="152"/>
      <c r="N200" s="153" t="s">
        <v>36</v>
      </c>
      <c r="O200" s="154">
        <v>0</v>
      </c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AR200" s="156" t="s">
        <v>165</v>
      </c>
      <c r="AT200" s="156" t="s">
        <v>116</v>
      </c>
      <c r="AU200" s="156" t="s">
        <v>73</v>
      </c>
      <c r="AY200" s="4" t="s">
        <v>113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4" t="s">
        <v>13</v>
      </c>
      <c r="BK200" s="157">
        <f>ROUND(I200*H200,2)</f>
        <v>0</v>
      </c>
      <c r="BL200" s="4" t="s">
        <v>165</v>
      </c>
      <c r="BM200" s="156" t="s">
        <v>345</v>
      </c>
    </row>
    <row r="201" spans="2:65" s="18" customFormat="1" ht="16.5" customHeight="1">
      <c r="B201" s="145"/>
      <c r="C201" s="146" t="s">
        <v>346</v>
      </c>
      <c r="D201" s="146" t="s">
        <v>116</v>
      </c>
      <c r="E201" s="147" t="s">
        <v>347</v>
      </c>
      <c r="F201" s="148" t="s">
        <v>348</v>
      </c>
      <c r="G201" s="149" t="s">
        <v>189</v>
      </c>
      <c r="H201" s="150">
        <v>121</v>
      </c>
      <c r="I201" s="151"/>
      <c r="J201" s="151">
        <f>ROUND(I201*H201,2)</f>
        <v>0</v>
      </c>
      <c r="K201" s="148"/>
      <c r="L201" s="19"/>
      <c r="M201" s="152"/>
      <c r="N201" s="153" t="s">
        <v>36</v>
      </c>
      <c r="O201" s="154">
        <v>0</v>
      </c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AR201" s="156" t="s">
        <v>165</v>
      </c>
      <c r="AT201" s="156" t="s">
        <v>116</v>
      </c>
      <c r="AU201" s="156" t="s">
        <v>73</v>
      </c>
      <c r="AY201" s="4" t="s">
        <v>113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4" t="s">
        <v>13</v>
      </c>
      <c r="BK201" s="157">
        <f>ROUND(I201*H201,2)</f>
        <v>0</v>
      </c>
      <c r="BL201" s="4" t="s">
        <v>165</v>
      </c>
      <c r="BM201" s="156" t="s">
        <v>349</v>
      </c>
    </row>
    <row r="202" spans="2:65" s="18" customFormat="1" ht="16.5" customHeight="1">
      <c r="B202" s="145"/>
      <c r="C202" s="146" t="s">
        <v>246</v>
      </c>
      <c r="D202" s="146" t="s">
        <v>116</v>
      </c>
      <c r="E202" s="147" t="s">
        <v>350</v>
      </c>
      <c r="F202" s="148" t="s">
        <v>351</v>
      </c>
      <c r="G202" s="149" t="s">
        <v>189</v>
      </c>
      <c r="H202" s="150">
        <v>28</v>
      </c>
      <c r="I202" s="151"/>
      <c r="J202" s="151">
        <f>ROUND(I202*H202,2)</f>
        <v>0</v>
      </c>
      <c r="K202" s="148"/>
      <c r="L202" s="19"/>
      <c r="M202" s="152"/>
      <c r="N202" s="153" t="s">
        <v>36</v>
      </c>
      <c r="O202" s="154">
        <v>0</v>
      </c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AR202" s="156" t="s">
        <v>165</v>
      </c>
      <c r="AT202" s="156" t="s">
        <v>116</v>
      </c>
      <c r="AU202" s="156" t="s">
        <v>73</v>
      </c>
      <c r="AY202" s="4" t="s">
        <v>113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4" t="s">
        <v>13</v>
      </c>
      <c r="BK202" s="157">
        <f>ROUND(I202*H202,2)</f>
        <v>0</v>
      </c>
      <c r="BL202" s="4" t="s">
        <v>165</v>
      </c>
      <c r="BM202" s="156" t="s">
        <v>352</v>
      </c>
    </row>
    <row r="203" spans="2:65" s="18" customFormat="1" ht="16.5" customHeight="1">
      <c r="B203" s="145"/>
      <c r="C203" s="146" t="s">
        <v>353</v>
      </c>
      <c r="D203" s="146" t="s">
        <v>116</v>
      </c>
      <c r="E203" s="147" t="s">
        <v>354</v>
      </c>
      <c r="F203" s="148" t="s">
        <v>355</v>
      </c>
      <c r="G203" s="149" t="s">
        <v>189</v>
      </c>
      <c r="H203" s="150">
        <v>14</v>
      </c>
      <c r="I203" s="151"/>
      <c r="J203" s="151">
        <f>ROUND(I203*H203,2)</f>
        <v>0</v>
      </c>
      <c r="K203" s="148"/>
      <c r="L203" s="19"/>
      <c r="M203" s="152"/>
      <c r="N203" s="153" t="s">
        <v>36</v>
      </c>
      <c r="O203" s="154">
        <v>0</v>
      </c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AR203" s="156" t="s">
        <v>165</v>
      </c>
      <c r="AT203" s="156" t="s">
        <v>116</v>
      </c>
      <c r="AU203" s="156" t="s">
        <v>73</v>
      </c>
      <c r="AY203" s="4" t="s">
        <v>113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4" t="s">
        <v>13</v>
      </c>
      <c r="BK203" s="157">
        <f>ROUND(I203*H203,2)</f>
        <v>0</v>
      </c>
      <c r="BL203" s="4" t="s">
        <v>165</v>
      </c>
      <c r="BM203" s="156" t="s">
        <v>356</v>
      </c>
    </row>
    <row r="204" spans="2:65" s="18" customFormat="1" ht="16.5" customHeight="1">
      <c r="B204" s="145"/>
      <c r="C204" s="146" t="s">
        <v>249</v>
      </c>
      <c r="D204" s="146" t="s">
        <v>116</v>
      </c>
      <c r="E204" s="147" t="s">
        <v>357</v>
      </c>
      <c r="F204" s="148" t="s">
        <v>358</v>
      </c>
      <c r="G204" s="149" t="s">
        <v>231</v>
      </c>
      <c r="H204" s="150">
        <v>816</v>
      </c>
      <c r="I204" s="151"/>
      <c r="J204" s="151">
        <f>ROUND(I204*H204,2)</f>
        <v>0</v>
      </c>
      <c r="K204" s="148"/>
      <c r="L204" s="19"/>
      <c r="M204" s="152"/>
      <c r="N204" s="153" t="s">
        <v>36</v>
      </c>
      <c r="O204" s="154">
        <v>0</v>
      </c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AR204" s="156" t="s">
        <v>165</v>
      </c>
      <c r="AT204" s="156" t="s">
        <v>116</v>
      </c>
      <c r="AU204" s="156" t="s">
        <v>73</v>
      </c>
      <c r="AY204" s="4" t="s">
        <v>113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4" t="s">
        <v>13</v>
      </c>
      <c r="BK204" s="157">
        <f>ROUND(I204*H204,2)</f>
        <v>0</v>
      </c>
      <c r="BL204" s="4" t="s">
        <v>165</v>
      </c>
      <c r="BM204" s="156" t="s">
        <v>359</v>
      </c>
    </row>
    <row r="205" spans="2:65" s="18" customFormat="1" ht="16.5" customHeight="1">
      <c r="B205" s="145"/>
      <c r="C205" s="146" t="s">
        <v>360</v>
      </c>
      <c r="D205" s="146" t="s">
        <v>116</v>
      </c>
      <c r="E205" s="147" t="s">
        <v>361</v>
      </c>
      <c r="F205" s="148" t="s">
        <v>362</v>
      </c>
      <c r="G205" s="149" t="s">
        <v>189</v>
      </c>
      <c r="H205" s="150">
        <v>19</v>
      </c>
      <c r="I205" s="151"/>
      <c r="J205" s="151">
        <f>ROUND(I205*H205,2)</f>
        <v>0</v>
      </c>
      <c r="K205" s="148"/>
      <c r="L205" s="19"/>
      <c r="M205" s="152"/>
      <c r="N205" s="153" t="s">
        <v>36</v>
      </c>
      <c r="O205" s="154">
        <v>0</v>
      </c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AR205" s="156" t="s">
        <v>165</v>
      </c>
      <c r="AT205" s="156" t="s">
        <v>116</v>
      </c>
      <c r="AU205" s="156" t="s">
        <v>73</v>
      </c>
      <c r="AY205" s="4" t="s">
        <v>113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4" t="s">
        <v>13</v>
      </c>
      <c r="BK205" s="157">
        <f>ROUND(I205*H205,2)</f>
        <v>0</v>
      </c>
      <c r="BL205" s="4" t="s">
        <v>165</v>
      </c>
      <c r="BM205" s="156" t="s">
        <v>130</v>
      </c>
    </row>
    <row r="206" spans="2:65" s="18" customFormat="1" ht="16.5" customHeight="1">
      <c r="B206" s="145"/>
      <c r="C206" s="177" t="s">
        <v>253</v>
      </c>
      <c r="D206" s="177" t="s">
        <v>196</v>
      </c>
      <c r="E206" s="178" t="s">
        <v>363</v>
      </c>
      <c r="F206" s="179" t="s">
        <v>364</v>
      </c>
      <c r="G206" s="180" t="s">
        <v>365</v>
      </c>
      <c r="H206" s="181">
        <v>19</v>
      </c>
      <c r="I206" s="182"/>
      <c r="J206" s="182">
        <f>ROUND(I206*H206,2)</f>
        <v>0</v>
      </c>
      <c r="K206" s="179"/>
      <c r="L206" s="183"/>
      <c r="M206" s="184"/>
      <c r="N206" s="185" t="s">
        <v>36</v>
      </c>
      <c r="O206" s="154">
        <v>0</v>
      </c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AR206" s="156" t="s">
        <v>200</v>
      </c>
      <c r="AT206" s="156" t="s">
        <v>196</v>
      </c>
      <c r="AU206" s="156" t="s">
        <v>73</v>
      </c>
      <c r="AY206" s="4" t="s">
        <v>113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4" t="s">
        <v>13</v>
      </c>
      <c r="BK206" s="157">
        <f>ROUND(I206*H206,2)</f>
        <v>0</v>
      </c>
      <c r="BL206" s="4" t="s">
        <v>165</v>
      </c>
      <c r="BM206" s="156" t="s">
        <v>366</v>
      </c>
    </row>
    <row r="207" spans="2:65" s="18" customFormat="1" ht="16.5" customHeight="1">
      <c r="B207" s="145"/>
      <c r="C207" s="146" t="s">
        <v>367</v>
      </c>
      <c r="D207" s="146" t="s">
        <v>116</v>
      </c>
      <c r="E207" s="147" t="s">
        <v>368</v>
      </c>
      <c r="F207" s="148" t="s">
        <v>369</v>
      </c>
      <c r="G207" s="149" t="s">
        <v>189</v>
      </c>
      <c r="H207" s="150">
        <v>14</v>
      </c>
      <c r="I207" s="151"/>
      <c r="J207" s="151">
        <f>ROUND(I207*H207,2)</f>
        <v>0</v>
      </c>
      <c r="K207" s="148"/>
      <c r="L207" s="19"/>
      <c r="M207" s="152"/>
      <c r="N207" s="153" t="s">
        <v>36</v>
      </c>
      <c r="O207" s="154">
        <v>0</v>
      </c>
      <c r="P207" s="154">
        <f>O207*H207</f>
        <v>0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AR207" s="156" t="s">
        <v>165</v>
      </c>
      <c r="AT207" s="156" t="s">
        <v>116</v>
      </c>
      <c r="AU207" s="156" t="s">
        <v>73</v>
      </c>
      <c r="AY207" s="4" t="s">
        <v>113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4" t="s">
        <v>13</v>
      </c>
      <c r="BK207" s="157">
        <f>ROUND(I207*H207,2)</f>
        <v>0</v>
      </c>
      <c r="BL207" s="4" t="s">
        <v>165</v>
      </c>
      <c r="BM207" s="156" t="s">
        <v>370</v>
      </c>
    </row>
    <row r="208" spans="2:65" s="18" customFormat="1" ht="16.5" customHeight="1">
      <c r="B208" s="145"/>
      <c r="C208" s="177" t="s">
        <v>256</v>
      </c>
      <c r="D208" s="177" t="s">
        <v>196</v>
      </c>
      <c r="E208" s="178" t="s">
        <v>371</v>
      </c>
      <c r="F208" s="179" t="s">
        <v>372</v>
      </c>
      <c r="G208" s="180" t="s">
        <v>365</v>
      </c>
      <c r="H208" s="181">
        <v>14</v>
      </c>
      <c r="I208" s="182"/>
      <c r="J208" s="182">
        <f>ROUND(I208*H208,2)</f>
        <v>0</v>
      </c>
      <c r="K208" s="179"/>
      <c r="L208" s="183"/>
      <c r="M208" s="184"/>
      <c r="N208" s="185" t="s">
        <v>36</v>
      </c>
      <c r="O208" s="154">
        <v>0</v>
      </c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AR208" s="156" t="s">
        <v>200</v>
      </c>
      <c r="AT208" s="156" t="s">
        <v>196</v>
      </c>
      <c r="AU208" s="156" t="s">
        <v>73</v>
      </c>
      <c r="AY208" s="4" t="s">
        <v>113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4" t="s">
        <v>13</v>
      </c>
      <c r="BK208" s="157">
        <f>ROUND(I208*H208,2)</f>
        <v>0</v>
      </c>
      <c r="BL208" s="4" t="s">
        <v>165</v>
      </c>
      <c r="BM208" s="156" t="s">
        <v>373</v>
      </c>
    </row>
    <row r="209" spans="2:65" s="18" customFormat="1" ht="16.5" customHeight="1">
      <c r="B209" s="145"/>
      <c r="C209" s="146" t="s">
        <v>374</v>
      </c>
      <c r="D209" s="146" t="s">
        <v>116</v>
      </c>
      <c r="E209" s="147" t="s">
        <v>368</v>
      </c>
      <c r="F209" s="148" t="s">
        <v>369</v>
      </c>
      <c r="G209" s="149" t="s">
        <v>189</v>
      </c>
      <c r="H209" s="150">
        <v>14</v>
      </c>
      <c r="I209" s="151"/>
      <c r="J209" s="151">
        <f>ROUND(I209*H209,2)</f>
        <v>0</v>
      </c>
      <c r="K209" s="148"/>
      <c r="L209" s="19"/>
      <c r="M209" s="152"/>
      <c r="N209" s="153" t="s">
        <v>36</v>
      </c>
      <c r="O209" s="154">
        <v>0</v>
      </c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AR209" s="156" t="s">
        <v>165</v>
      </c>
      <c r="AT209" s="156" t="s">
        <v>116</v>
      </c>
      <c r="AU209" s="156" t="s">
        <v>73</v>
      </c>
      <c r="AY209" s="4" t="s">
        <v>113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4" t="s">
        <v>13</v>
      </c>
      <c r="BK209" s="157">
        <f>ROUND(I209*H209,2)</f>
        <v>0</v>
      </c>
      <c r="BL209" s="4" t="s">
        <v>165</v>
      </c>
      <c r="BM209" s="156" t="s">
        <v>375</v>
      </c>
    </row>
    <row r="210" spans="2:65" s="18" customFormat="1" ht="16.5" customHeight="1">
      <c r="B210" s="145"/>
      <c r="C210" s="177" t="s">
        <v>260</v>
      </c>
      <c r="D210" s="177" t="s">
        <v>196</v>
      </c>
      <c r="E210" s="178" t="s">
        <v>376</v>
      </c>
      <c r="F210" s="179" t="s">
        <v>377</v>
      </c>
      <c r="G210" s="180" t="s">
        <v>365</v>
      </c>
      <c r="H210" s="181">
        <v>14</v>
      </c>
      <c r="I210" s="182"/>
      <c r="J210" s="182">
        <f>ROUND(I210*H210,2)</f>
        <v>0</v>
      </c>
      <c r="K210" s="179"/>
      <c r="L210" s="183"/>
      <c r="M210" s="184"/>
      <c r="N210" s="185" t="s">
        <v>36</v>
      </c>
      <c r="O210" s="154">
        <v>0</v>
      </c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AR210" s="156" t="s">
        <v>200</v>
      </c>
      <c r="AT210" s="156" t="s">
        <v>196</v>
      </c>
      <c r="AU210" s="156" t="s">
        <v>73</v>
      </c>
      <c r="AY210" s="4" t="s">
        <v>113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4" t="s">
        <v>13</v>
      </c>
      <c r="BK210" s="157">
        <f>ROUND(I210*H210,2)</f>
        <v>0</v>
      </c>
      <c r="BL210" s="4" t="s">
        <v>165</v>
      </c>
      <c r="BM210" s="156" t="s">
        <v>378</v>
      </c>
    </row>
    <row r="211" spans="2:65" s="18" customFormat="1" ht="16.5" customHeight="1">
      <c r="B211" s="145"/>
      <c r="C211" s="146" t="s">
        <v>379</v>
      </c>
      <c r="D211" s="146" t="s">
        <v>116</v>
      </c>
      <c r="E211" s="147" t="s">
        <v>380</v>
      </c>
      <c r="F211" s="148" t="s">
        <v>381</v>
      </c>
      <c r="G211" s="149" t="s">
        <v>189</v>
      </c>
      <c r="H211" s="150">
        <v>109</v>
      </c>
      <c r="I211" s="151"/>
      <c r="J211" s="151">
        <f>ROUND(I211*H211,2)</f>
        <v>0</v>
      </c>
      <c r="K211" s="148"/>
      <c r="L211" s="19"/>
      <c r="M211" s="152"/>
      <c r="N211" s="153" t="s">
        <v>36</v>
      </c>
      <c r="O211" s="154">
        <v>0</v>
      </c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AR211" s="156" t="s">
        <v>165</v>
      </c>
      <c r="AT211" s="156" t="s">
        <v>116</v>
      </c>
      <c r="AU211" s="156" t="s">
        <v>73</v>
      </c>
      <c r="AY211" s="4" t="s">
        <v>113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4" t="s">
        <v>13</v>
      </c>
      <c r="BK211" s="157">
        <f>ROUND(I211*H211,2)</f>
        <v>0</v>
      </c>
      <c r="BL211" s="4" t="s">
        <v>165</v>
      </c>
      <c r="BM211" s="156" t="s">
        <v>382</v>
      </c>
    </row>
    <row r="212" spans="2:65" s="18" customFormat="1" ht="16.5" customHeight="1">
      <c r="B212" s="145"/>
      <c r="C212" s="177" t="s">
        <v>263</v>
      </c>
      <c r="D212" s="177" t="s">
        <v>196</v>
      </c>
      <c r="E212" s="178" t="s">
        <v>383</v>
      </c>
      <c r="F212" s="179" t="s">
        <v>384</v>
      </c>
      <c r="G212" s="180" t="s">
        <v>365</v>
      </c>
      <c r="H212" s="181">
        <v>109</v>
      </c>
      <c r="I212" s="182"/>
      <c r="J212" s="182">
        <f>ROUND(I212*H212,2)</f>
        <v>0</v>
      </c>
      <c r="K212" s="179"/>
      <c r="L212" s="183"/>
      <c r="M212" s="184"/>
      <c r="N212" s="185" t="s">
        <v>36</v>
      </c>
      <c r="O212" s="154">
        <v>0</v>
      </c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AR212" s="156" t="s">
        <v>200</v>
      </c>
      <c r="AT212" s="156" t="s">
        <v>196</v>
      </c>
      <c r="AU212" s="156" t="s">
        <v>73</v>
      </c>
      <c r="AY212" s="4" t="s">
        <v>113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4" t="s">
        <v>13</v>
      </c>
      <c r="BK212" s="157">
        <f>ROUND(I212*H212,2)</f>
        <v>0</v>
      </c>
      <c r="BL212" s="4" t="s">
        <v>165</v>
      </c>
      <c r="BM212" s="156" t="s">
        <v>385</v>
      </c>
    </row>
    <row r="213" spans="2:65" s="18" customFormat="1" ht="16.5" customHeight="1">
      <c r="B213" s="145"/>
      <c r="C213" s="146" t="s">
        <v>386</v>
      </c>
      <c r="D213" s="146" t="s">
        <v>116</v>
      </c>
      <c r="E213" s="147" t="s">
        <v>387</v>
      </c>
      <c r="F213" s="148" t="s">
        <v>388</v>
      </c>
      <c r="G213" s="149" t="s">
        <v>189</v>
      </c>
      <c r="H213" s="150">
        <v>12</v>
      </c>
      <c r="I213" s="151"/>
      <c r="J213" s="151">
        <f>ROUND(I213*H213,2)</f>
        <v>0</v>
      </c>
      <c r="K213" s="148"/>
      <c r="L213" s="19"/>
      <c r="M213" s="152"/>
      <c r="N213" s="153" t="s">
        <v>36</v>
      </c>
      <c r="O213" s="154">
        <v>0</v>
      </c>
      <c r="P213" s="154">
        <f>O213*H213</f>
        <v>0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AR213" s="156" t="s">
        <v>165</v>
      </c>
      <c r="AT213" s="156" t="s">
        <v>116</v>
      </c>
      <c r="AU213" s="156" t="s">
        <v>73</v>
      </c>
      <c r="AY213" s="4" t="s">
        <v>113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4" t="s">
        <v>13</v>
      </c>
      <c r="BK213" s="157">
        <f>ROUND(I213*H213,2)</f>
        <v>0</v>
      </c>
      <c r="BL213" s="4" t="s">
        <v>165</v>
      </c>
      <c r="BM213" s="156" t="s">
        <v>389</v>
      </c>
    </row>
    <row r="214" spans="2:65" s="18" customFormat="1" ht="16.5" customHeight="1">
      <c r="B214" s="145"/>
      <c r="C214" s="177" t="s">
        <v>267</v>
      </c>
      <c r="D214" s="177" t="s">
        <v>196</v>
      </c>
      <c r="E214" s="178" t="s">
        <v>390</v>
      </c>
      <c r="F214" s="179" t="s">
        <v>391</v>
      </c>
      <c r="G214" s="180" t="s">
        <v>365</v>
      </c>
      <c r="H214" s="181">
        <v>12</v>
      </c>
      <c r="I214" s="182"/>
      <c r="J214" s="182">
        <f>ROUND(I214*H214,2)</f>
        <v>0</v>
      </c>
      <c r="K214" s="179"/>
      <c r="L214" s="183"/>
      <c r="M214" s="184"/>
      <c r="N214" s="185" t="s">
        <v>36</v>
      </c>
      <c r="O214" s="154">
        <v>0</v>
      </c>
      <c r="P214" s="154">
        <f>O214*H214</f>
        <v>0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AR214" s="156" t="s">
        <v>200</v>
      </c>
      <c r="AT214" s="156" t="s">
        <v>196</v>
      </c>
      <c r="AU214" s="156" t="s">
        <v>73</v>
      </c>
      <c r="AY214" s="4" t="s">
        <v>113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4" t="s">
        <v>13</v>
      </c>
      <c r="BK214" s="157">
        <f>ROUND(I214*H214,2)</f>
        <v>0</v>
      </c>
      <c r="BL214" s="4" t="s">
        <v>165</v>
      </c>
      <c r="BM214" s="156" t="s">
        <v>392</v>
      </c>
    </row>
    <row r="215" spans="2:65" s="18" customFormat="1" ht="16.5" customHeight="1">
      <c r="B215" s="145"/>
      <c r="C215" s="146" t="s">
        <v>393</v>
      </c>
      <c r="D215" s="146" t="s">
        <v>116</v>
      </c>
      <c r="E215" s="147" t="s">
        <v>380</v>
      </c>
      <c r="F215" s="148" t="s">
        <v>381</v>
      </c>
      <c r="G215" s="149" t="s">
        <v>189</v>
      </c>
      <c r="H215" s="150">
        <v>12</v>
      </c>
      <c r="I215" s="151"/>
      <c r="J215" s="151">
        <f>ROUND(I215*H215,2)</f>
        <v>0</v>
      </c>
      <c r="K215" s="148"/>
      <c r="L215" s="19"/>
      <c r="M215" s="152"/>
      <c r="N215" s="153" t="s">
        <v>36</v>
      </c>
      <c r="O215" s="154">
        <v>0</v>
      </c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AR215" s="156" t="s">
        <v>165</v>
      </c>
      <c r="AT215" s="156" t="s">
        <v>116</v>
      </c>
      <c r="AU215" s="156" t="s">
        <v>73</v>
      </c>
      <c r="AY215" s="4" t="s">
        <v>113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4" t="s">
        <v>13</v>
      </c>
      <c r="BK215" s="157">
        <f>ROUND(I215*H215,2)</f>
        <v>0</v>
      </c>
      <c r="BL215" s="4" t="s">
        <v>165</v>
      </c>
      <c r="BM215" s="156" t="s">
        <v>394</v>
      </c>
    </row>
    <row r="216" spans="2:65" s="18" customFormat="1" ht="16.5" customHeight="1">
      <c r="B216" s="145"/>
      <c r="C216" s="177" t="s">
        <v>270</v>
      </c>
      <c r="D216" s="177" t="s">
        <v>196</v>
      </c>
      <c r="E216" s="178" t="s">
        <v>395</v>
      </c>
      <c r="F216" s="179" t="s">
        <v>396</v>
      </c>
      <c r="G216" s="180" t="s">
        <v>365</v>
      </c>
      <c r="H216" s="181">
        <v>12</v>
      </c>
      <c r="I216" s="182"/>
      <c r="J216" s="182">
        <f>ROUND(I216*H216,2)</f>
        <v>0</v>
      </c>
      <c r="K216" s="179"/>
      <c r="L216" s="183"/>
      <c r="M216" s="184"/>
      <c r="N216" s="185" t="s">
        <v>36</v>
      </c>
      <c r="O216" s="154">
        <v>0</v>
      </c>
      <c r="P216" s="154">
        <f>O216*H216</f>
        <v>0</v>
      </c>
      <c r="Q216" s="154">
        <v>0</v>
      </c>
      <c r="R216" s="154">
        <f>Q216*H216</f>
        <v>0</v>
      </c>
      <c r="S216" s="154">
        <v>0</v>
      </c>
      <c r="T216" s="155">
        <f>S216*H216</f>
        <v>0</v>
      </c>
      <c r="AR216" s="156" t="s">
        <v>200</v>
      </c>
      <c r="AT216" s="156" t="s">
        <v>196</v>
      </c>
      <c r="AU216" s="156" t="s">
        <v>73</v>
      </c>
      <c r="AY216" s="4" t="s">
        <v>113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4" t="s">
        <v>13</v>
      </c>
      <c r="BK216" s="157">
        <f>ROUND(I216*H216,2)</f>
        <v>0</v>
      </c>
      <c r="BL216" s="4" t="s">
        <v>165</v>
      </c>
      <c r="BM216" s="156" t="s">
        <v>397</v>
      </c>
    </row>
    <row r="217" spans="2:65" s="18" customFormat="1" ht="16.5" customHeight="1">
      <c r="B217" s="145"/>
      <c r="C217" s="146" t="s">
        <v>398</v>
      </c>
      <c r="D217" s="146" t="s">
        <v>116</v>
      </c>
      <c r="E217" s="147" t="s">
        <v>399</v>
      </c>
      <c r="F217" s="148" t="s">
        <v>400</v>
      </c>
      <c r="G217" s="149" t="s">
        <v>189</v>
      </c>
      <c r="H217" s="150">
        <v>14</v>
      </c>
      <c r="I217" s="151"/>
      <c r="J217" s="151">
        <f>ROUND(I217*H217,2)</f>
        <v>0</v>
      </c>
      <c r="K217" s="148"/>
      <c r="L217" s="19"/>
      <c r="M217" s="152"/>
      <c r="N217" s="153" t="s">
        <v>36</v>
      </c>
      <c r="O217" s="154">
        <v>0</v>
      </c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AR217" s="156" t="s">
        <v>165</v>
      </c>
      <c r="AT217" s="156" t="s">
        <v>116</v>
      </c>
      <c r="AU217" s="156" t="s">
        <v>73</v>
      </c>
      <c r="AY217" s="4" t="s">
        <v>113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4" t="s">
        <v>13</v>
      </c>
      <c r="BK217" s="157">
        <f>ROUND(I217*H217,2)</f>
        <v>0</v>
      </c>
      <c r="BL217" s="4" t="s">
        <v>165</v>
      </c>
      <c r="BM217" s="156" t="s">
        <v>401</v>
      </c>
    </row>
    <row r="218" spans="2:65" s="18" customFormat="1" ht="16.5" customHeight="1">
      <c r="B218" s="145"/>
      <c r="C218" s="177" t="s">
        <v>274</v>
      </c>
      <c r="D218" s="177" t="s">
        <v>196</v>
      </c>
      <c r="E218" s="178" t="s">
        <v>402</v>
      </c>
      <c r="F218" s="179" t="s">
        <v>403</v>
      </c>
      <c r="G218" s="180" t="s">
        <v>365</v>
      </c>
      <c r="H218" s="181">
        <v>14</v>
      </c>
      <c r="I218" s="182"/>
      <c r="J218" s="182">
        <f>ROUND(I218*H218,2)</f>
        <v>0</v>
      </c>
      <c r="K218" s="179"/>
      <c r="L218" s="183"/>
      <c r="M218" s="184"/>
      <c r="N218" s="185" t="s">
        <v>36</v>
      </c>
      <c r="O218" s="154">
        <v>0</v>
      </c>
      <c r="P218" s="154">
        <f>O218*H218</f>
        <v>0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AR218" s="156" t="s">
        <v>200</v>
      </c>
      <c r="AT218" s="156" t="s">
        <v>196</v>
      </c>
      <c r="AU218" s="156" t="s">
        <v>73</v>
      </c>
      <c r="AY218" s="4" t="s">
        <v>113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4" t="s">
        <v>13</v>
      </c>
      <c r="BK218" s="157">
        <f>ROUND(I218*H218,2)</f>
        <v>0</v>
      </c>
      <c r="BL218" s="4" t="s">
        <v>165</v>
      </c>
      <c r="BM218" s="156" t="s">
        <v>404</v>
      </c>
    </row>
    <row r="219" spans="2:65" s="18" customFormat="1" ht="16.5" customHeight="1">
      <c r="B219" s="145"/>
      <c r="C219" s="177" t="s">
        <v>405</v>
      </c>
      <c r="D219" s="177" t="s">
        <v>196</v>
      </c>
      <c r="E219" s="178" t="s">
        <v>406</v>
      </c>
      <c r="F219" s="179" t="s">
        <v>407</v>
      </c>
      <c r="G219" s="180" t="s">
        <v>365</v>
      </c>
      <c r="H219" s="181">
        <v>28</v>
      </c>
      <c r="I219" s="182"/>
      <c r="J219" s="182">
        <f>ROUND(I219*H219,2)</f>
        <v>0</v>
      </c>
      <c r="K219" s="179"/>
      <c r="L219" s="183"/>
      <c r="M219" s="184"/>
      <c r="N219" s="185" t="s">
        <v>36</v>
      </c>
      <c r="O219" s="154">
        <v>0</v>
      </c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AR219" s="156" t="s">
        <v>200</v>
      </c>
      <c r="AT219" s="156" t="s">
        <v>196</v>
      </c>
      <c r="AU219" s="156" t="s">
        <v>73</v>
      </c>
      <c r="AY219" s="4" t="s">
        <v>113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4" t="s">
        <v>13</v>
      </c>
      <c r="BK219" s="157">
        <f>ROUND(I219*H219,2)</f>
        <v>0</v>
      </c>
      <c r="BL219" s="4" t="s">
        <v>165</v>
      </c>
      <c r="BM219" s="156" t="s">
        <v>408</v>
      </c>
    </row>
    <row r="220" spans="2:65" s="18" customFormat="1" ht="16.5" customHeight="1">
      <c r="B220" s="145"/>
      <c r="C220" s="177" t="s">
        <v>280</v>
      </c>
      <c r="D220" s="177" t="s">
        <v>196</v>
      </c>
      <c r="E220" s="178" t="s">
        <v>409</v>
      </c>
      <c r="F220" s="179" t="s">
        <v>410</v>
      </c>
      <c r="G220" s="180" t="s">
        <v>365</v>
      </c>
      <c r="H220" s="181">
        <v>14</v>
      </c>
      <c r="I220" s="182"/>
      <c r="J220" s="182">
        <f>ROUND(I220*H220,2)</f>
        <v>0</v>
      </c>
      <c r="K220" s="179"/>
      <c r="L220" s="183"/>
      <c r="M220" s="184"/>
      <c r="N220" s="185" t="s">
        <v>36</v>
      </c>
      <c r="O220" s="154">
        <v>0</v>
      </c>
      <c r="P220" s="154">
        <f>O220*H220</f>
        <v>0</v>
      </c>
      <c r="Q220" s="154">
        <v>0</v>
      </c>
      <c r="R220" s="154">
        <f>Q220*H220</f>
        <v>0</v>
      </c>
      <c r="S220" s="154">
        <v>0</v>
      </c>
      <c r="T220" s="155">
        <f>S220*H220</f>
        <v>0</v>
      </c>
      <c r="AR220" s="156" t="s">
        <v>200</v>
      </c>
      <c r="AT220" s="156" t="s">
        <v>196</v>
      </c>
      <c r="AU220" s="156" t="s">
        <v>73</v>
      </c>
      <c r="AY220" s="4" t="s">
        <v>113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4" t="s">
        <v>13</v>
      </c>
      <c r="BK220" s="157">
        <f>ROUND(I220*H220,2)</f>
        <v>0</v>
      </c>
      <c r="BL220" s="4" t="s">
        <v>165</v>
      </c>
      <c r="BM220" s="156" t="s">
        <v>411</v>
      </c>
    </row>
    <row r="221" spans="2:65" s="18" customFormat="1" ht="16.5" customHeight="1">
      <c r="B221" s="145"/>
      <c r="C221" s="177" t="s">
        <v>412</v>
      </c>
      <c r="D221" s="177" t="s">
        <v>196</v>
      </c>
      <c r="E221" s="178" t="s">
        <v>413</v>
      </c>
      <c r="F221" s="179" t="s">
        <v>414</v>
      </c>
      <c r="G221" s="180" t="s">
        <v>365</v>
      </c>
      <c r="H221" s="181">
        <v>168</v>
      </c>
      <c r="I221" s="182"/>
      <c r="J221" s="182">
        <f>ROUND(I221*H221,2)</f>
        <v>0</v>
      </c>
      <c r="K221" s="179"/>
      <c r="L221" s="183"/>
      <c r="M221" s="184"/>
      <c r="N221" s="185" t="s">
        <v>36</v>
      </c>
      <c r="O221" s="154">
        <v>0</v>
      </c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AR221" s="156" t="s">
        <v>200</v>
      </c>
      <c r="AT221" s="156" t="s">
        <v>196</v>
      </c>
      <c r="AU221" s="156" t="s">
        <v>73</v>
      </c>
      <c r="AY221" s="4" t="s">
        <v>113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4" t="s">
        <v>13</v>
      </c>
      <c r="BK221" s="157">
        <f>ROUND(I221*H221,2)</f>
        <v>0</v>
      </c>
      <c r="BL221" s="4" t="s">
        <v>165</v>
      </c>
      <c r="BM221" s="156" t="s">
        <v>415</v>
      </c>
    </row>
    <row r="222" spans="2:65" s="18" customFormat="1" ht="16.5" customHeight="1">
      <c r="B222" s="145"/>
      <c r="C222" s="177" t="s">
        <v>284</v>
      </c>
      <c r="D222" s="177" t="s">
        <v>196</v>
      </c>
      <c r="E222" s="178" t="s">
        <v>416</v>
      </c>
      <c r="F222" s="179" t="s">
        <v>417</v>
      </c>
      <c r="G222" s="180" t="s">
        <v>365</v>
      </c>
      <c r="H222" s="181">
        <v>80</v>
      </c>
      <c r="I222" s="182"/>
      <c r="J222" s="182">
        <f>ROUND(I222*H222,2)</f>
        <v>0</v>
      </c>
      <c r="K222" s="179"/>
      <c r="L222" s="183"/>
      <c r="M222" s="184"/>
      <c r="N222" s="185" t="s">
        <v>36</v>
      </c>
      <c r="O222" s="154">
        <v>0</v>
      </c>
      <c r="P222" s="154">
        <f>O222*H222</f>
        <v>0</v>
      </c>
      <c r="Q222" s="154">
        <v>0</v>
      </c>
      <c r="R222" s="154">
        <f>Q222*H222</f>
        <v>0</v>
      </c>
      <c r="S222" s="154">
        <v>0</v>
      </c>
      <c r="T222" s="155">
        <f>S222*H222</f>
        <v>0</v>
      </c>
      <c r="AR222" s="156" t="s">
        <v>200</v>
      </c>
      <c r="AT222" s="156" t="s">
        <v>196</v>
      </c>
      <c r="AU222" s="156" t="s">
        <v>73</v>
      </c>
      <c r="AY222" s="4" t="s">
        <v>113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4" t="s">
        <v>13</v>
      </c>
      <c r="BK222" s="157">
        <f>ROUND(I222*H222,2)</f>
        <v>0</v>
      </c>
      <c r="BL222" s="4" t="s">
        <v>165</v>
      </c>
      <c r="BM222" s="156" t="s">
        <v>418</v>
      </c>
    </row>
    <row r="223" spans="2:65" s="18" customFormat="1" ht="16.5" customHeight="1">
      <c r="B223" s="145"/>
      <c r="C223" s="177" t="s">
        <v>419</v>
      </c>
      <c r="D223" s="177" t="s">
        <v>196</v>
      </c>
      <c r="E223" s="178" t="s">
        <v>420</v>
      </c>
      <c r="F223" s="179" t="s">
        <v>421</v>
      </c>
      <c r="G223" s="180" t="s">
        <v>365</v>
      </c>
      <c r="H223" s="181">
        <v>365</v>
      </c>
      <c r="I223" s="182"/>
      <c r="J223" s="182">
        <f>ROUND(I223*H223,2)</f>
        <v>0</v>
      </c>
      <c r="K223" s="179"/>
      <c r="L223" s="183"/>
      <c r="M223" s="184"/>
      <c r="N223" s="185" t="s">
        <v>36</v>
      </c>
      <c r="O223" s="154">
        <v>0</v>
      </c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56" t="s">
        <v>200</v>
      </c>
      <c r="AT223" s="156" t="s">
        <v>196</v>
      </c>
      <c r="AU223" s="156" t="s">
        <v>73</v>
      </c>
      <c r="AY223" s="4" t="s">
        <v>113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4" t="s">
        <v>13</v>
      </c>
      <c r="BK223" s="157">
        <f>ROUND(I223*H223,2)</f>
        <v>0</v>
      </c>
      <c r="BL223" s="4" t="s">
        <v>165</v>
      </c>
      <c r="BM223" s="156" t="s">
        <v>422</v>
      </c>
    </row>
    <row r="224" spans="2:65" s="18" customFormat="1" ht="16.5" customHeight="1">
      <c r="B224" s="145"/>
      <c r="C224" s="146" t="s">
        <v>288</v>
      </c>
      <c r="D224" s="146" t="s">
        <v>116</v>
      </c>
      <c r="E224" s="147" t="s">
        <v>423</v>
      </c>
      <c r="F224" s="148" t="s">
        <v>424</v>
      </c>
      <c r="G224" s="149" t="s">
        <v>231</v>
      </c>
      <c r="H224" s="150">
        <v>663</v>
      </c>
      <c r="I224" s="151"/>
      <c r="J224" s="151">
        <f>ROUND(I224*H224,2)</f>
        <v>0</v>
      </c>
      <c r="K224" s="148"/>
      <c r="L224" s="19"/>
      <c r="M224" s="152"/>
      <c r="N224" s="153" t="s">
        <v>36</v>
      </c>
      <c r="O224" s="154">
        <v>0</v>
      </c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AR224" s="156" t="s">
        <v>165</v>
      </c>
      <c r="AT224" s="156" t="s">
        <v>116</v>
      </c>
      <c r="AU224" s="156" t="s">
        <v>73</v>
      </c>
      <c r="AY224" s="4" t="s">
        <v>113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4" t="s">
        <v>13</v>
      </c>
      <c r="BK224" s="157">
        <f>ROUND(I224*H224,2)</f>
        <v>0</v>
      </c>
      <c r="BL224" s="4" t="s">
        <v>165</v>
      </c>
      <c r="BM224" s="156" t="s">
        <v>425</v>
      </c>
    </row>
    <row r="225" spans="2:65" s="18" customFormat="1" ht="16.5" customHeight="1">
      <c r="B225" s="145"/>
      <c r="C225" s="177" t="s">
        <v>426</v>
      </c>
      <c r="D225" s="177" t="s">
        <v>196</v>
      </c>
      <c r="E225" s="178" t="s">
        <v>427</v>
      </c>
      <c r="F225" s="179" t="s">
        <v>428</v>
      </c>
      <c r="G225" s="180" t="s">
        <v>199</v>
      </c>
      <c r="H225" s="181">
        <v>89.6</v>
      </c>
      <c r="I225" s="182"/>
      <c r="J225" s="182">
        <f>ROUND(I225*H225,2)</f>
        <v>0</v>
      </c>
      <c r="K225" s="179"/>
      <c r="L225" s="183"/>
      <c r="M225" s="184"/>
      <c r="N225" s="185" t="s">
        <v>36</v>
      </c>
      <c r="O225" s="154">
        <v>0</v>
      </c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56" t="s">
        <v>200</v>
      </c>
      <c r="AT225" s="156" t="s">
        <v>196</v>
      </c>
      <c r="AU225" s="156" t="s">
        <v>73</v>
      </c>
      <c r="AY225" s="4" t="s">
        <v>113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4" t="s">
        <v>13</v>
      </c>
      <c r="BK225" s="157">
        <f>ROUND(I225*H225,2)</f>
        <v>0</v>
      </c>
      <c r="BL225" s="4" t="s">
        <v>165</v>
      </c>
      <c r="BM225" s="156" t="s">
        <v>429</v>
      </c>
    </row>
    <row r="226" spans="2:65" s="18" customFormat="1" ht="16.5" customHeight="1">
      <c r="B226" s="145"/>
      <c r="C226" s="146" t="s">
        <v>292</v>
      </c>
      <c r="D226" s="146" t="s">
        <v>116</v>
      </c>
      <c r="E226" s="147" t="s">
        <v>423</v>
      </c>
      <c r="F226" s="148" t="s">
        <v>424</v>
      </c>
      <c r="G226" s="149" t="s">
        <v>231</v>
      </c>
      <c r="H226" s="150">
        <v>153</v>
      </c>
      <c r="I226" s="151"/>
      <c r="J226" s="151">
        <f>ROUND(I226*H226,2)</f>
        <v>0</v>
      </c>
      <c r="K226" s="148"/>
      <c r="L226" s="19"/>
      <c r="M226" s="152"/>
      <c r="N226" s="153" t="s">
        <v>36</v>
      </c>
      <c r="O226" s="154">
        <v>0</v>
      </c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AR226" s="156" t="s">
        <v>165</v>
      </c>
      <c r="AT226" s="156" t="s">
        <v>116</v>
      </c>
      <c r="AU226" s="156" t="s">
        <v>73</v>
      </c>
      <c r="AY226" s="4" t="s">
        <v>113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4" t="s">
        <v>13</v>
      </c>
      <c r="BK226" s="157">
        <f>ROUND(I226*H226,2)</f>
        <v>0</v>
      </c>
      <c r="BL226" s="4" t="s">
        <v>165</v>
      </c>
      <c r="BM226" s="156" t="s">
        <v>430</v>
      </c>
    </row>
    <row r="227" spans="2:65" s="18" customFormat="1" ht="16.5" customHeight="1">
      <c r="B227" s="145"/>
      <c r="C227" s="177" t="s">
        <v>431</v>
      </c>
      <c r="D227" s="177" t="s">
        <v>196</v>
      </c>
      <c r="E227" s="178" t="s">
        <v>432</v>
      </c>
      <c r="F227" s="179" t="s">
        <v>433</v>
      </c>
      <c r="G227" s="180" t="s">
        <v>199</v>
      </c>
      <c r="H227" s="181">
        <v>95</v>
      </c>
      <c r="I227" s="182"/>
      <c r="J227" s="182">
        <f>ROUND(I227*H227,2)</f>
        <v>0</v>
      </c>
      <c r="K227" s="179"/>
      <c r="L227" s="183"/>
      <c r="M227" s="184"/>
      <c r="N227" s="185" t="s">
        <v>36</v>
      </c>
      <c r="O227" s="154">
        <v>0</v>
      </c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AR227" s="156" t="s">
        <v>200</v>
      </c>
      <c r="AT227" s="156" t="s">
        <v>196</v>
      </c>
      <c r="AU227" s="156" t="s">
        <v>73</v>
      </c>
      <c r="AY227" s="4" t="s">
        <v>113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4" t="s">
        <v>13</v>
      </c>
      <c r="BK227" s="157">
        <f>ROUND(I227*H227,2)</f>
        <v>0</v>
      </c>
      <c r="BL227" s="4" t="s">
        <v>165</v>
      </c>
      <c r="BM227" s="156" t="s">
        <v>434</v>
      </c>
    </row>
    <row r="228" spans="2:65" s="18" customFormat="1" ht="16.5" customHeight="1">
      <c r="B228" s="145"/>
      <c r="C228" s="146" t="s">
        <v>295</v>
      </c>
      <c r="D228" s="146" t="s">
        <v>116</v>
      </c>
      <c r="E228" s="147" t="s">
        <v>435</v>
      </c>
      <c r="F228" s="148" t="s">
        <v>436</v>
      </c>
      <c r="G228" s="149" t="s">
        <v>189</v>
      </c>
      <c r="H228" s="150">
        <v>1</v>
      </c>
      <c r="I228" s="151"/>
      <c r="J228" s="151">
        <f>ROUND(I228*H228,2)</f>
        <v>0</v>
      </c>
      <c r="K228" s="148"/>
      <c r="L228" s="19"/>
      <c r="M228" s="152"/>
      <c r="N228" s="153" t="s">
        <v>36</v>
      </c>
      <c r="O228" s="154">
        <v>0</v>
      </c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56" t="s">
        <v>165</v>
      </c>
      <c r="AT228" s="156" t="s">
        <v>116</v>
      </c>
      <c r="AU228" s="156" t="s">
        <v>73</v>
      </c>
      <c r="AY228" s="4" t="s">
        <v>113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4" t="s">
        <v>13</v>
      </c>
      <c r="BK228" s="157">
        <f>ROUND(I228*H228,2)</f>
        <v>0</v>
      </c>
      <c r="BL228" s="4" t="s">
        <v>165</v>
      </c>
      <c r="BM228" s="156" t="s">
        <v>437</v>
      </c>
    </row>
    <row r="229" spans="2:65" s="18" customFormat="1" ht="16.5" customHeight="1">
      <c r="B229" s="145"/>
      <c r="C229" s="146" t="s">
        <v>438</v>
      </c>
      <c r="D229" s="146" t="s">
        <v>116</v>
      </c>
      <c r="E229" s="147" t="s">
        <v>439</v>
      </c>
      <c r="F229" s="148" t="s">
        <v>440</v>
      </c>
      <c r="G229" s="149" t="s">
        <v>189</v>
      </c>
      <c r="H229" s="150">
        <v>1</v>
      </c>
      <c r="I229" s="151"/>
      <c r="J229" s="151">
        <f>ROUND(I229*H229,2)</f>
        <v>0</v>
      </c>
      <c r="K229" s="148"/>
      <c r="L229" s="19"/>
      <c r="M229" s="152"/>
      <c r="N229" s="153" t="s">
        <v>36</v>
      </c>
      <c r="O229" s="154">
        <v>0</v>
      </c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AR229" s="156" t="s">
        <v>165</v>
      </c>
      <c r="AT229" s="156" t="s">
        <v>116</v>
      </c>
      <c r="AU229" s="156" t="s">
        <v>73</v>
      </c>
      <c r="AY229" s="4" t="s">
        <v>113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4" t="s">
        <v>13</v>
      </c>
      <c r="BK229" s="157">
        <f>ROUND(I229*H229,2)</f>
        <v>0</v>
      </c>
      <c r="BL229" s="4" t="s">
        <v>165</v>
      </c>
      <c r="BM229" s="156" t="s">
        <v>441</v>
      </c>
    </row>
    <row r="230" spans="2:65" s="18" customFormat="1" ht="16.5" customHeight="1">
      <c r="B230" s="145"/>
      <c r="C230" s="146" t="s">
        <v>299</v>
      </c>
      <c r="D230" s="146" t="s">
        <v>116</v>
      </c>
      <c r="E230" s="147" t="s">
        <v>442</v>
      </c>
      <c r="F230" s="148" t="s">
        <v>443</v>
      </c>
      <c r="G230" s="149" t="s">
        <v>189</v>
      </c>
      <c r="H230" s="150">
        <v>13</v>
      </c>
      <c r="I230" s="151"/>
      <c r="J230" s="151">
        <f>ROUND(I230*H230,2)</f>
        <v>0</v>
      </c>
      <c r="K230" s="148"/>
      <c r="L230" s="19"/>
      <c r="M230" s="152"/>
      <c r="N230" s="153" t="s">
        <v>36</v>
      </c>
      <c r="O230" s="154">
        <v>0</v>
      </c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56" t="s">
        <v>165</v>
      </c>
      <c r="AT230" s="156" t="s">
        <v>116</v>
      </c>
      <c r="AU230" s="156" t="s">
        <v>73</v>
      </c>
      <c r="AY230" s="4" t="s">
        <v>113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4" t="s">
        <v>13</v>
      </c>
      <c r="BK230" s="157">
        <f>ROUND(I230*H230,2)</f>
        <v>0</v>
      </c>
      <c r="BL230" s="4" t="s">
        <v>165</v>
      </c>
      <c r="BM230" s="156" t="s">
        <v>444</v>
      </c>
    </row>
    <row r="231" spans="2:65" s="18" customFormat="1" ht="16.5" customHeight="1">
      <c r="B231" s="145"/>
      <c r="C231" s="177" t="s">
        <v>445</v>
      </c>
      <c r="D231" s="177" t="s">
        <v>196</v>
      </c>
      <c r="E231" s="178" t="s">
        <v>446</v>
      </c>
      <c r="F231" s="179" t="s">
        <v>447</v>
      </c>
      <c r="G231" s="180" t="s">
        <v>448</v>
      </c>
      <c r="H231" s="181">
        <v>5</v>
      </c>
      <c r="I231" s="182"/>
      <c r="J231" s="182">
        <f>ROUND(I231*H231,2)</f>
        <v>0</v>
      </c>
      <c r="K231" s="179"/>
      <c r="L231" s="183"/>
      <c r="M231" s="184"/>
      <c r="N231" s="185" t="s">
        <v>36</v>
      </c>
      <c r="O231" s="154">
        <v>0</v>
      </c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AR231" s="156" t="s">
        <v>200</v>
      </c>
      <c r="AT231" s="156" t="s">
        <v>196</v>
      </c>
      <c r="AU231" s="156" t="s">
        <v>73</v>
      </c>
      <c r="AY231" s="4" t="s">
        <v>113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4" t="s">
        <v>13</v>
      </c>
      <c r="BK231" s="157">
        <f>ROUND(I231*H231,2)</f>
        <v>0</v>
      </c>
      <c r="BL231" s="4" t="s">
        <v>165</v>
      </c>
      <c r="BM231" s="156" t="s">
        <v>449</v>
      </c>
    </row>
    <row r="232" spans="2:63" s="132" customFormat="1" ht="22.5" customHeight="1">
      <c r="B232" s="133"/>
      <c r="D232" s="134" t="s">
        <v>64</v>
      </c>
      <c r="E232" s="143" t="s">
        <v>450</v>
      </c>
      <c r="F232" s="143" t="s">
        <v>451</v>
      </c>
      <c r="J232" s="144">
        <f>BK232</f>
        <v>0</v>
      </c>
      <c r="L232" s="133"/>
      <c r="M232" s="137"/>
      <c r="N232" s="138"/>
      <c r="O232" s="138"/>
      <c r="P232" s="139">
        <f>SUM(P233:P241)</f>
        <v>0</v>
      </c>
      <c r="Q232" s="138"/>
      <c r="R232" s="139">
        <f>SUM(R233:R241)</f>
        <v>0</v>
      </c>
      <c r="S232" s="138"/>
      <c r="T232" s="140">
        <f>SUM(T233:T241)</f>
        <v>0</v>
      </c>
      <c r="AR232" s="134" t="s">
        <v>73</v>
      </c>
      <c r="AT232" s="141" t="s">
        <v>64</v>
      </c>
      <c r="AU232" s="141" t="s">
        <v>13</v>
      </c>
      <c r="AY232" s="134" t="s">
        <v>113</v>
      </c>
      <c r="BK232" s="142">
        <f>SUM(BK233:BK241)</f>
        <v>0</v>
      </c>
    </row>
    <row r="233" spans="2:65" s="18" customFormat="1" ht="24" customHeight="1">
      <c r="B233" s="145"/>
      <c r="C233" s="146" t="s">
        <v>303</v>
      </c>
      <c r="D233" s="146" t="s">
        <v>116</v>
      </c>
      <c r="E233" s="147" t="s">
        <v>452</v>
      </c>
      <c r="F233" s="148" t="s">
        <v>453</v>
      </c>
      <c r="G233" s="149" t="s">
        <v>129</v>
      </c>
      <c r="H233" s="150">
        <v>190</v>
      </c>
      <c r="I233" s="151"/>
      <c r="J233" s="151">
        <f>ROUND(I233*H233,2)</f>
        <v>0</v>
      </c>
      <c r="K233" s="148" t="s">
        <v>120</v>
      </c>
      <c r="L233" s="19"/>
      <c r="M233" s="152"/>
      <c r="N233" s="153" t="s">
        <v>36</v>
      </c>
      <c r="O233" s="154">
        <v>0</v>
      </c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AR233" s="156" t="s">
        <v>165</v>
      </c>
      <c r="AT233" s="156" t="s">
        <v>116</v>
      </c>
      <c r="AU233" s="156" t="s">
        <v>73</v>
      </c>
      <c r="AY233" s="4" t="s">
        <v>113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4" t="s">
        <v>13</v>
      </c>
      <c r="BK233" s="157">
        <f>ROUND(I233*H233,2)</f>
        <v>0</v>
      </c>
      <c r="BL233" s="4" t="s">
        <v>165</v>
      </c>
      <c r="BM233" s="156" t="s">
        <v>454</v>
      </c>
    </row>
    <row r="234" spans="2:65" s="18" customFormat="1" ht="16.5" customHeight="1">
      <c r="B234" s="145"/>
      <c r="C234" s="177" t="s">
        <v>455</v>
      </c>
      <c r="D234" s="177" t="s">
        <v>196</v>
      </c>
      <c r="E234" s="178" t="s">
        <v>456</v>
      </c>
      <c r="F234" s="179" t="s">
        <v>457</v>
      </c>
      <c r="G234" s="180" t="s">
        <v>129</v>
      </c>
      <c r="H234" s="181">
        <v>228</v>
      </c>
      <c r="I234" s="182"/>
      <c r="J234" s="182">
        <f>ROUND(I234*H234,2)</f>
        <v>0</v>
      </c>
      <c r="K234" s="179" t="s">
        <v>120</v>
      </c>
      <c r="L234" s="183"/>
      <c r="M234" s="184"/>
      <c r="N234" s="185" t="s">
        <v>36</v>
      </c>
      <c r="O234" s="154">
        <v>0</v>
      </c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AR234" s="156" t="s">
        <v>200</v>
      </c>
      <c r="AT234" s="156" t="s">
        <v>196</v>
      </c>
      <c r="AU234" s="156" t="s">
        <v>73</v>
      </c>
      <c r="AY234" s="4" t="s">
        <v>113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4" t="s">
        <v>13</v>
      </c>
      <c r="BK234" s="157">
        <f>ROUND(I234*H234,2)</f>
        <v>0</v>
      </c>
      <c r="BL234" s="4" t="s">
        <v>165</v>
      </c>
      <c r="BM234" s="156" t="s">
        <v>458</v>
      </c>
    </row>
    <row r="235" spans="2:51" s="158" customFormat="1" ht="12.75">
      <c r="B235" s="159"/>
      <c r="D235" s="160" t="s">
        <v>122</v>
      </c>
      <c r="E235" s="161"/>
      <c r="F235" s="162" t="s">
        <v>459</v>
      </c>
      <c r="H235" s="163">
        <v>228</v>
      </c>
      <c r="L235" s="159"/>
      <c r="M235" s="164"/>
      <c r="N235" s="165"/>
      <c r="O235" s="165"/>
      <c r="P235" s="165"/>
      <c r="Q235" s="165"/>
      <c r="R235" s="165"/>
      <c r="S235" s="165"/>
      <c r="T235" s="166"/>
      <c r="AT235" s="161" t="s">
        <v>122</v>
      </c>
      <c r="AU235" s="161" t="s">
        <v>73</v>
      </c>
      <c r="AV235" s="158" t="s">
        <v>73</v>
      </c>
      <c r="AW235" s="158" t="s">
        <v>27</v>
      </c>
      <c r="AX235" s="158" t="s">
        <v>65</v>
      </c>
      <c r="AY235" s="161" t="s">
        <v>113</v>
      </c>
    </row>
    <row r="236" spans="2:51" s="167" customFormat="1" ht="12.75">
      <c r="B236" s="168"/>
      <c r="D236" s="160" t="s">
        <v>122</v>
      </c>
      <c r="E236" s="169"/>
      <c r="F236" s="170" t="s">
        <v>124</v>
      </c>
      <c r="H236" s="171">
        <v>228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122</v>
      </c>
      <c r="AU236" s="169" t="s">
        <v>73</v>
      </c>
      <c r="AV236" s="167" t="s">
        <v>121</v>
      </c>
      <c r="AW236" s="167" t="s">
        <v>27</v>
      </c>
      <c r="AX236" s="167" t="s">
        <v>13</v>
      </c>
      <c r="AY236" s="169" t="s">
        <v>113</v>
      </c>
    </row>
    <row r="237" spans="2:65" s="18" customFormat="1" ht="24" customHeight="1">
      <c r="B237" s="145"/>
      <c r="C237" s="146" t="s">
        <v>308</v>
      </c>
      <c r="D237" s="146" t="s">
        <v>116</v>
      </c>
      <c r="E237" s="147" t="s">
        <v>460</v>
      </c>
      <c r="F237" s="148" t="s">
        <v>461</v>
      </c>
      <c r="G237" s="149" t="s">
        <v>129</v>
      </c>
      <c r="H237" s="150">
        <v>740</v>
      </c>
      <c r="I237" s="151"/>
      <c r="J237" s="151">
        <f>ROUND(I237*H237,2)</f>
        <v>0</v>
      </c>
      <c r="K237" s="148" t="s">
        <v>120</v>
      </c>
      <c r="L237" s="19"/>
      <c r="M237" s="152"/>
      <c r="N237" s="153" t="s">
        <v>36</v>
      </c>
      <c r="O237" s="154">
        <v>0</v>
      </c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AR237" s="156" t="s">
        <v>165</v>
      </c>
      <c r="AT237" s="156" t="s">
        <v>116</v>
      </c>
      <c r="AU237" s="156" t="s">
        <v>73</v>
      </c>
      <c r="AY237" s="4" t="s">
        <v>113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4" t="s">
        <v>13</v>
      </c>
      <c r="BK237" s="157">
        <f>ROUND(I237*H237,2)</f>
        <v>0</v>
      </c>
      <c r="BL237" s="4" t="s">
        <v>165</v>
      </c>
      <c r="BM237" s="156" t="s">
        <v>462</v>
      </c>
    </row>
    <row r="238" spans="2:65" s="18" customFormat="1" ht="16.5" customHeight="1">
      <c r="B238" s="145"/>
      <c r="C238" s="177" t="s">
        <v>463</v>
      </c>
      <c r="D238" s="177" t="s">
        <v>196</v>
      </c>
      <c r="E238" s="178" t="s">
        <v>464</v>
      </c>
      <c r="F238" s="179" t="s">
        <v>465</v>
      </c>
      <c r="G238" s="180" t="s">
        <v>119</v>
      </c>
      <c r="H238" s="181">
        <v>2.131</v>
      </c>
      <c r="I238" s="182"/>
      <c r="J238" s="182">
        <f>ROUND(I238*H238,2)</f>
        <v>0</v>
      </c>
      <c r="K238" s="179" t="s">
        <v>120</v>
      </c>
      <c r="L238" s="183"/>
      <c r="M238" s="184"/>
      <c r="N238" s="185" t="s">
        <v>36</v>
      </c>
      <c r="O238" s="154">
        <v>0</v>
      </c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AR238" s="156" t="s">
        <v>200</v>
      </c>
      <c r="AT238" s="156" t="s">
        <v>196</v>
      </c>
      <c r="AU238" s="156" t="s">
        <v>73</v>
      </c>
      <c r="AY238" s="4" t="s">
        <v>113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4" t="s">
        <v>13</v>
      </c>
      <c r="BK238" s="157">
        <f>ROUND(I238*H238,2)</f>
        <v>0</v>
      </c>
      <c r="BL238" s="4" t="s">
        <v>165</v>
      </c>
      <c r="BM238" s="156" t="s">
        <v>466</v>
      </c>
    </row>
    <row r="239" spans="2:51" s="158" customFormat="1" ht="12.75">
      <c r="B239" s="159"/>
      <c r="D239" s="160" t="s">
        <v>122</v>
      </c>
      <c r="E239" s="161"/>
      <c r="F239" s="162" t="s">
        <v>467</v>
      </c>
      <c r="H239" s="163">
        <v>2.131</v>
      </c>
      <c r="L239" s="159"/>
      <c r="M239" s="164"/>
      <c r="N239" s="165"/>
      <c r="O239" s="165"/>
      <c r="P239" s="165"/>
      <c r="Q239" s="165"/>
      <c r="R239" s="165"/>
      <c r="S239" s="165"/>
      <c r="T239" s="166"/>
      <c r="AT239" s="161" t="s">
        <v>122</v>
      </c>
      <c r="AU239" s="161" t="s">
        <v>73</v>
      </c>
      <c r="AV239" s="158" t="s">
        <v>73</v>
      </c>
      <c r="AW239" s="158" t="s">
        <v>27</v>
      </c>
      <c r="AX239" s="158" t="s">
        <v>65</v>
      </c>
      <c r="AY239" s="161" t="s">
        <v>113</v>
      </c>
    </row>
    <row r="240" spans="2:51" s="167" customFormat="1" ht="12.75">
      <c r="B240" s="168"/>
      <c r="D240" s="160" t="s">
        <v>122</v>
      </c>
      <c r="E240" s="169"/>
      <c r="F240" s="170" t="s">
        <v>124</v>
      </c>
      <c r="H240" s="171">
        <v>2.131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122</v>
      </c>
      <c r="AU240" s="169" t="s">
        <v>73</v>
      </c>
      <c r="AV240" s="167" t="s">
        <v>121</v>
      </c>
      <c r="AW240" s="167" t="s">
        <v>27</v>
      </c>
      <c r="AX240" s="167" t="s">
        <v>13</v>
      </c>
      <c r="AY240" s="169" t="s">
        <v>113</v>
      </c>
    </row>
    <row r="241" spans="2:65" s="18" customFormat="1" ht="24" customHeight="1">
      <c r="B241" s="145"/>
      <c r="C241" s="146" t="s">
        <v>311</v>
      </c>
      <c r="D241" s="146" t="s">
        <v>116</v>
      </c>
      <c r="E241" s="147" t="s">
        <v>468</v>
      </c>
      <c r="F241" s="148" t="s">
        <v>469</v>
      </c>
      <c r="G241" s="149" t="s">
        <v>119</v>
      </c>
      <c r="H241" s="150">
        <v>2.131</v>
      </c>
      <c r="I241" s="151"/>
      <c r="J241" s="151">
        <f>ROUND(I241*H241,2)</f>
        <v>0</v>
      </c>
      <c r="K241" s="148" t="s">
        <v>120</v>
      </c>
      <c r="L241" s="19"/>
      <c r="M241" s="152"/>
      <c r="N241" s="153" t="s">
        <v>36</v>
      </c>
      <c r="O241" s="154">
        <v>0</v>
      </c>
      <c r="P241" s="154">
        <f>O241*H241</f>
        <v>0</v>
      </c>
      <c r="Q241" s="154">
        <v>0</v>
      </c>
      <c r="R241" s="154">
        <f>Q241*H241</f>
        <v>0</v>
      </c>
      <c r="S241" s="154">
        <v>0</v>
      </c>
      <c r="T241" s="155">
        <f>S241*H241</f>
        <v>0</v>
      </c>
      <c r="AR241" s="156" t="s">
        <v>165</v>
      </c>
      <c r="AT241" s="156" t="s">
        <v>116</v>
      </c>
      <c r="AU241" s="156" t="s">
        <v>73</v>
      </c>
      <c r="AY241" s="4" t="s">
        <v>113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4" t="s">
        <v>13</v>
      </c>
      <c r="BK241" s="157">
        <f>ROUND(I241*H241,2)</f>
        <v>0</v>
      </c>
      <c r="BL241" s="4" t="s">
        <v>165</v>
      </c>
      <c r="BM241" s="156" t="s">
        <v>470</v>
      </c>
    </row>
    <row r="242" spans="2:63" s="132" customFormat="1" ht="22.5" customHeight="1">
      <c r="B242" s="133"/>
      <c r="D242" s="134" t="s">
        <v>64</v>
      </c>
      <c r="E242" s="143" t="s">
        <v>471</v>
      </c>
      <c r="F242" s="143" t="s">
        <v>472</v>
      </c>
      <c r="J242" s="144">
        <f>BK242</f>
        <v>0</v>
      </c>
      <c r="L242" s="133"/>
      <c r="M242" s="137"/>
      <c r="N242" s="138"/>
      <c r="O242" s="138"/>
      <c r="P242" s="139">
        <f>SUM(P243:P258)</f>
        <v>0</v>
      </c>
      <c r="Q242" s="138"/>
      <c r="R242" s="139">
        <f>SUM(R243:R258)</f>
        <v>0</v>
      </c>
      <c r="S242" s="138"/>
      <c r="T242" s="140">
        <f>SUM(T243:T258)</f>
        <v>0</v>
      </c>
      <c r="AR242" s="134" t="s">
        <v>73</v>
      </c>
      <c r="AT242" s="141" t="s">
        <v>64</v>
      </c>
      <c r="AU242" s="141" t="s">
        <v>13</v>
      </c>
      <c r="AY242" s="134" t="s">
        <v>113</v>
      </c>
      <c r="BK242" s="142">
        <f>SUM(BK243:BK258)</f>
        <v>0</v>
      </c>
    </row>
    <row r="243" spans="2:65" s="18" customFormat="1" ht="16.5" customHeight="1">
      <c r="B243" s="145"/>
      <c r="C243" s="146" t="s">
        <v>473</v>
      </c>
      <c r="D243" s="146" t="s">
        <v>116</v>
      </c>
      <c r="E243" s="147" t="s">
        <v>474</v>
      </c>
      <c r="F243" s="148" t="s">
        <v>475</v>
      </c>
      <c r="G243" s="149" t="s">
        <v>231</v>
      </c>
      <c r="H243" s="150">
        <v>15.8</v>
      </c>
      <c r="I243" s="151"/>
      <c r="J243" s="151">
        <f>ROUND(I243*H243,2)</f>
        <v>0</v>
      </c>
      <c r="K243" s="148" t="s">
        <v>120</v>
      </c>
      <c r="L243" s="19"/>
      <c r="M243" s="152"/>
      <c r="N243" s="153" t="s">
        <v>36</v>
      </c>
      <c r="O243" s="154">
        <v>0</v>
      </c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AR243" s="156" t="s">
        <v>165</v>
      </c>
      <c r="AT243" s="156" t="s">
        <v>116</v>
      </c>
      <c r="AU243" s="156" t="s">
        <v>73</v>
      </c>
      <c r="AY243" s="4" t="s">
        <v>113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4" t="s">
        <v>13</v>
      </c>
      <c r="BK243" s="157">
        <f>ROUND(I243*H243,2)</f>
        <v>0</v>
      </c>
      <c r="BL243" s="4" t="s">
        <v>165</v>
      </c>
      <c r="BM243" s="156" t="s">
        <v>476</v>
      </c>
    </row>
    <row r="244" spans="2:65" s="18" customFormat="1" ht="16.5" customHeight="1">
      <c r="B244" s="145"/>
      <c r="C244" s="146" t="s">
        <v>315</v>
      </c>
      <c r="D244" s="146" t="s">
        <v>116</v>
      </c>
      <c r="E244" s="147" t="s">
        <v>477</v>
      </c>
      <c r="F244" s="148" t="s">
        <v>478</v>
      </c>
      <c r="G244" s="149" t="s">
        <v>189</v>
      </c>
      <c r="H244" s="150">
        <v>1</v>
      </c>
      <c r="I244" s="151"/>
      <c r="J244" s="151">
        <f>ROUND(I244*H244,2)</f>
        <v>0</v>
      </c>
      <c r="K244" s="148" t="s">
        <v>120</v>
      </c>
      <c r="L244" s="19"/>
      <c r="M244" s="152"/>
      <c r="N244" s="153" t="s">
        <v>36</v>
      </c>
      <c r="O244" s="154">
        <v>0</v>
      </c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AR244" s="156" t="s">
        <v>165</v>
      </c>
      <c r="AT244" s="156" t="s">
        <v>116</v>
      </c>
      <c r="AU244" s="156" t="s">
        <v>73</v>
      </c>
      <c r="AY244" s="4" t="s">
        <v>113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4" t="s">
        <v>13</v>
      </c>
      <c r="BK244" s="157">
        <f>ROUND(I244*H244,2)</f>
        <v>0</v>
      </c>
      <c r="BL244" s="4" t="s">
        <v>165</v>
      </c>
      <c r="BM244" s="156" t="s">
        <v>479</v>
      </c>
    </row>
    <row r="245" spans="2:65" s="18" customFormat="1" ht="16.5" customHeight="1">
      <c r="B245" s="145"/>
      <c r="C245" s="146" t="s">
        <v>480</v>
      </c>
      <c r="D245" s="146" t="s">
        <v>116</v>
      </c>
      <c r="E245" s="147" t="s">
        <v>481</v>
      </c>
      <c r="F245" s="148" t="s">
        <v>482</v>
      </c>
      <c r="G245" s="149" t="s">
        <v>231</v>
      </c>
      <c r="H245" s="150">
        <v>360</v>
      </c>
      <c r="I245" s="151"/>
      <c r="J245" s="151">
        <f>ROUND(I245*H245,2)</f>
        <v>0</v>
      </c>
      <c r="K245" s="148" t="s">
        <v>120</v>
      </c>
      <c r="L245" s="19"/>
      <c r="M245" s="152"/>
      <c r="N245" s="153" t="s">
        <v>36</v>
      </c>
      <c r="O245" s="154">
        <v>0</v>
      </c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AR245" s="156" t="s">
        <v>165</v>
      </c>
      <c r="AT245" s="156" t="s">
        <v>116</v>
      </c>
      <c r="AU245" s="156" t="s">
        <v>73</v>
      </c>
      <c r="AY245" s="4" t="s">
        <v>113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4" t="s">
        <v>13</v>
      </c>
      <c r="BK245" s="157">
        <f>ROUND(I245*H245,2)</f>
        <v>0</v>
      </c>
      <c r="BL245" s="4" t="s">
        <v>165</v>
      </c>
      <c r="BM245" s="156" t="s">
        <v>483</v>
      </c>
    </row>
    <row r="246" spans="2:65" s="18" customFormat="1" ht="16.5" customHeight="1">
      <c r="B246" s="145"/>
      <c r="C246" s="146" t="s">
        <v>321</v>
      </c>
      <c r="D246" s="146" t="s">
        <v>116</v>
      </c>
      <c r="E246" s="147" t="s">
        <v>484</v>
      </c>
      <c r="F246" s="148" t="s">
        <v>485</v>
      </c>
      <c r="G246" s="149" t="s">
        <v>231</v>
      </c>
      <c r="H246" s="150">
        <v>355.5</v>
      </c>
      <c r="I246" s="151"/>
      <c r="J246" s="151">
        <f>ROUND(I246*H246,2)</f>
        <v>0</v>
      </c>
      <c r="K246" s="148" t="s">
        <v>120</v>
      </c>
      <c r="L246" s="19"/>
      <c r="M246" s="152"/>
      <c r="N246" s="153" t="s">
        <v>36</v>
      </c>
      <c r="O246" s="154">
        <v>0</v>
      </c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AR246" s="156" t="s">
        <v>165</v>
      </c>
      <c r="AT246" s="156" t="s">
        <v>116</v>
      </c>
      <c r="AU246" s="156" t="s">
        <v>73</v>
      </c>
      <c r="AY246" s="4" t="s">
        <v>113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4" t="s">
        <v>13</v>
      </c>
      <c r="BK246" s="157">
        <f>ROUND(I246*H246,2)</f>
        <v>0</v>
      </c>
      <c r="BL246" s="4" t="s">
        <v>165</v>
      </c>
      <c r="BM246" s="156" t="s">
        <v>486</v>
      </c>
    </row>
    <row r="247" spans="2:51" s="158" customFormat="1" ht="12.75">
      <c r="B247" s="159"/>
      <c r="D247" s="160" t="s">
        <v>122</v>
      </c>
      <c r="E247" s="161"/>
      <c r="F247" s="162" t="s">
        <v>487</v>
      </c>
      <c r="H247" s="163">
        <v>355.5</v>
      </c>
      <c r="L247" s="159"/>
      <c r="M247" s="164"/>
      <c r="N247" s="165"/>
      <c r="O247" s="165"/>
      <c r="P247" s="165"/>
      <c r="Q247" s="165"/>
      <c r="R247" s="165"/>
      <c r="S247" s="165"/>
      <c r="T247" s="166"/>
      <c r="AT247" s="161" t="s">
        <v>122</v>
      </c>
      <c r="AU247" s="161" t="s">
        <v>73</v>
      </c>
      <c r="AV247" s="158" t="s">
        <v>73</v>
      </c>
      <c r="AW247" s="158" t="s">
        <v>27</v>
      </c>
      <c r="AX247" s="158" t="s">
        <v>65</v>
      </c>
      <c r="AY247" s="161" t="s">
        <v>113</v>
      </c>
    </row>
    <row r="248" spans="2:51" s="167" customFormat="1" ht="12.75">
      <c r="B248" s="168"/>
      <c r="D248" s="160" t="s">
        <v>122</v>
      </c>
      <c r="E248" s="169"/>
      <c r="F248" s="170" t="s">
        <v>124</v>
      </c>
      <c r="H248" s="171">
        <v>355.5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122</v>
      </c>
      <c r="AU248" s="169" t="s">
        <v>73</v>
      </c>
      <c r="AV248" s="167" t="s">
        <v>121</v>
      </c>
      <c r="AW248" s="167" t="s">
        <v>27</v>
      </c>
      <c r="AX248" s="167" t="s">
        <v>13</v>
      </c>
      <c r="AY248" s="169" t="s">
        <v>113</v>
      </c>
    </row>
    <row r="249" spans="2:65" s="18" customFormat="1" ht="16.5" customHeight="1">
      <c r="B249" s="145"/>
      <c r="C249" s="146" t="s">
        <v>488</v>
      </c>
      <c r="D249" s="146" t="s">
        <v>116</v>
      </c>
      <c r="E249" s="147" t="s">
        <v>489</v>
      </c>
      <c r="F249" s="148" t="s">
        <v>490</v>
      </c>
      <c r="G249" s="149" t="s">
        <v>231</v>
      </c>
      <c r="H249" s="150">
        <v>15.8</v>
      </c>
      <c r="I249" s="151"/>
      <c r="J249" s="151">
        <f>ROUND(I249*H249,2)</f>
        <v>0</v>
      </c>
      <c r="K249" s="148" t="s">
        <v>120</v>
      </c>
      <c r="L249" s="19"/>
      <c r="M249" s="152"/>
      <c r="N249" s="153" t="s">
        <v>36</v>
      </c>
      <c r="O249" s="154">
        <v>0</v>
      </c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56" t="s">
        <v>165</v>
      </c>
      <c r="AT249" s="156" t="s">
        <v>116</v>
      </c>
      <c r="AU249" s="156" t="s">
        <v>73</v>
      </c>
      <c r="AY249" s="4" t="s">
        <v>113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4" t="s">
        <v>13</v>
      </c>
      <c r="BK249" s="157">
        <f>ROUND(I249*H249,2)</f>
        <v>0</v>
      </c>
      <c r="BL249" s="4" t="s">
        <v>165</v>
      </c>
      <c r="BM249" s="156" t="s">
        <v>491</v>
      </c>
    </row>
    <row r="250" spans="2:65" s="18" customFormat="1" ht="16.5" customHeight="1">
      <c r="B250" s="145"/>
      <c r="C250" s="146" t="s">
        <v>325</v>
      </c>
      <c r="D250" s="146" t="s">
        <v>116</v>
      </c>
      <c r="E250" s="147" t="s">
        <v>492</v>
      </c>
      <c r="F250" s="148" t="s">
        <v>493</v>
      </c>
      <c r="G250" s="149" t="s">
        <v>231</v>
      </c>
      <c r="H250" s="150">
        <v>5.2</v>
      </c>
      <c r="I250" s="151"/>
      <c r="J250" s="151">
        <f>ROUND(I250*H250,2)</f>
        <v>0</v>
      </c>
      <c r="K250" s="148" t="s">
        <v>120</v>
      </c>
      <c r="L250" s="19"/>
      <c r="M250" s="152"/>
      <c r="N250" s="153" t="s">
        <v>36</v>
      </c>
      <c r="O250" s="154">
        <v>0</v>
      </c>
      <c r="P250" s="154">
        <f>O250*H250</f>
        <v>0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AR250" s="156" t="s">
        <v>165</v>
      </c>
      <c r="AT250" s="156" t="s">
        <v>116</v>
      </c>
      <c r="AU250" s="156" t="s">
        <v>73</v>
      </c>
      <c r="AY250" s="4" t="s">
        <v>113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4" t="s">
        <v>13</v>
      </c>
      <c r="BK250" s="157">
        <f>ROUND(I250*H250,2)</f>
        <v>0</v>
      </c>
      <c r="BL250" s="4" t="s">
        <v>165</v>
      </c>
      <c r="BM250" s="156" t="s">
        <v>494</v>
      </c>
    </row>
    <row r="251" spans="2:65" s="18" customFormat="1" ht="16.5" customHeight="1">
      <c r="B251" s="145"/>
      <c r="C251" s="177" t="s">
        <v>495</v>
      </c>
      <c r="D251" s="177" t="s">
        <v>196</v>
      </c>
      <c r="E251" s="178" t="s">
        <v>496</v>
      </c>
      <c r="F251" s="179" t="s">
        <v>497</v>
      </c>
      <c r="G251" s="180" t="s">
        <v>231</v>
      </c>
      <c r="H251" s="181">
        <v>5.2</v>
      </c>
      <c r="I251" s="182"/>
      <c r="J251" s="182">
        <f>ROUND(I251*H251,2)</f>
        <v>0</v>
      </c>
      <c r="K251" s="179" t="s">
        <v>120</v>
      </c>
      <c r="L251" s="183"/>
      <c r="M251" s="184"/>
      <c r="N251" s="185" t="s">
        <v>36</v>
      </c>
      <c r="O251" s="154">
        <v>0</v>
      </c>
      <c r="P251" s="154">
        <f>O251*H251</f>
        <v>0</v>
      </c>
      <c r="Q251" s="154">
        <v>0</v>
      </c>
      <c r="R251" s="154">
        <f>Q251*H251</f>
        <v>0</v>
      </c>
      <c r="S251" s="154">
        <v>0</v>
      </c>
      <c r="T251" s="155">
        <f>S251*H251</f>
        <v>0</v>
      </c>
      <c r="AR251" s="156" t="s">
        <v>200</v>
      </c>
      <c r="AT251" s="156" t="s">
        <v>196</v>
      </c>
      <c r="AU251" s="156" t="s">
        <v>73</v>
      </c>
      <c r="AY251" s="4" t="s">
        <v>113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4" t="s">
        <v>13</v>
      </c>
      <c r="BK251" s="157">
        <f>ROUND(I251*H251,2)</f>
        <v>0</v>
      </c>
      <c r="BL251" s="4" t="s">
        <v>165</v>
      </c>
      <c r="BM251" s="156" t="s">
        <v>498</v>
      </c>
    </row>
    <row r="252" spans="2:65" s="18" customFormat="1" ht="16.5" customHeight="1">
      <c r="B252" s="145"/>
      <c r="C252" s="146" t="s">
        <v>328</v>
      </c>
      <c r="D252" s="146" t="s">
        <v>116</v>
      </c>
      <c r="E252" s="147" t="s">
        <v>499</v>
      </c>
      <c r="F252" s="148" t="s">
        <v>500</v>
      </c>
      <c r="G252" s="149" t="s">
        <v>189</v>
      </c>
      <c r="H252" s="150">
        <v>1</v>
      </c>
      <c r="I252" s="151"/>
      <c r="J252" s="151">
        <f>ROUND(I252*H252,2)</f>
        <v>0</v>
      </c>
      <c r="K252" s="148" t="s">
        <v>120</v>
      </c>
      <c r="L252" s="19"/>
      <c r="M252" s="152"/>
      <c r="N252" s="153" t="s">
        <v>36</v>
      </c>
      <c r="O252" s="154">
        <v>0</v>
      </c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AR252" s="156" t="s">
        <v>165</v>
      </c>
      <c r="AT252" s="156" t="s">
        <v>116</v>
      </c>
      <c r="AU252" s="156" t="s">
        <v>73</v>
      </c>
      <c r="AY252" s="4" t="s">
        <v>113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4" t="s">
        <v>13</v>
      </c>
      <c r="BK252" s="157">
        <f>ROUND(I252*H252,2)</f>
        <v>0</v>
      </c>
      <c r="BL252" s="4" t="s">
        <v>165</v>
      </c>
      <c r="BM252" s="156" t="s">
        <v>501</v>
      </c>
    </row>
    <row r="253" spans="2:65" s="18" customFormat="1" ht="16.5" customHeight="1">
      <c r="B253" s="145"/>
      <c r="C253" s="177" t="s">
        <v>502</v>
      </c>
      <c r="D253" s="177" t="s">
        <v>196</v>
      </c>
      <c r="E253" s="178" t="s">
        <v>503</v>
      </c>
      <c r="F253" s="179" t="s">
        <v>504</v>
      </c>
      <c r="G253" s="180" t="s">
        <v>189</v>
      </c>
      <c r="H253" s="181">
        <v>1</v>
      </c>
      <c r="I253" s="182"/>
      <c r="J253" s="182">
        <f>ROUND(I253*H253,2)</f>
        <v>0</v>
      </c>
      <c r="K253" s="179" t="s">
        <v>120</v>
      </c>
      <c r="L253" s="183"/>
      <c r="M253" s="184"/>
      <c r="N253" s="185" t="s">
        <v>36</v>
      </c>
      <c r="O253" s="154">
        <v>0</v>
      </c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AR253" s="156" t="s">
        <v>200</v>
      </c>
      <c r="AT253" s="156" t="s">
        <v>196</v>
      </c>
      <c r="AU253" s="156" t="s">
        <v>73</v>
      </c>
      <c r="AY253" s="4" t="s">
        <v>113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4" t="s">
        <v>13</v>
      </c>
      <c r="BK253" s="157">
        <f>ROUND(I253*H253,2)</f>
        <v>0</v>
      </c>
      <c r="BL253" s="4" t="s">
        <v>165</v>
      </c>
      <c r="BM253" s="156" t="s">
        <v>505</v>
      </c>
    </row>
    <row r="254" spans="2:65" s="18" customFormat="1" ht="16.5" customHeight="1">
      <c r="B254" s="145"/>
      <c r="C254" s="146" t="s">
        <v>332</v>
      </c>
      <c r="D254" s="146" t="s">
        <v>116</v>
      </c>
      <c r="E254" s="147" t="s">
        <v>506</v>
      </c>
      <c r="F254" s="148" t="s">
        <v>507</v>
      </c>
      <c r="G254" s="149" t="s">
        <v>231</v>
      </c>
      <c r="H254" s="150">
        <v>2.8</v>
      </c>
      <c r="I254" s="151"/>
      <c r="J254" s="151">
        <f>ROUND(I254*H254,2)</f>
        <v>0</v>
      </c>
      <c r="K254" s="148" t="s">
        <v>120</v>
      </c>
      <c r="L254" s="19"/>
      <c r="M254" s="152"/>
      <c r="N254" s="153" t="s">
        <v>36</v>
      </c>
      <c r="O254" s="154">
        <v>0</v>
      </c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AR254" s="156" t="s">
        <v>165</v>
      </c>
      <c r="AT254" s="156" t="s">
        <v>116</v>
      </c>
      <c r="AU254" s="156" t="s">
        <v>73</v>
      </c>
      <c r="AY254" s="4" t="s">
        <v>113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4" t="s">
        <v>13</v>
      </c>
      <c r="BK254" s="157">
        <f>ROUND(I254*H254,2)</f>
        <v>0</v>
      </c>
      <c r="BL254" s="4" t="s">
        <v>165</v>
      </c>
      <c r="BM254" s="156" t="s">
        <v>508</v>
      </c>
    </row>
    <row r="255" spans="2:65" s="18" customFormat="1" ht="16.5" customHeight="1">
      <c r="B255" s="145"/>
      <c r="C255" s="177" t="s">
        <v>509</v>
      </c>
      <c r="D255" s="177" t="s">
        <v>196</v>
      </c>
      <c r="E255" s="178" t="s">
        <v>510</v>
      </c>
      <c r="F255" s="179" t="s">
        <v>511</v>
      </c>
      <c r="G255" s="180" t="s">
        <v>231</v>
      </c>
      <c r="H255" s="181">
        <v>2.8</v>
      </c>
      <c r="I255" s="182"/>
      <c r="J255" s="182">
        <f>ROUND(I255*H255,2)</f>
        <v>0</v>
      </c>
      <c r="K255" s="179" t="s">
        <v>120</v>
      </c>
      <c r="L255" s="183"/>
      <c r="M255" s="184"/>
      <c r="N255" s="185" t="s">
        <v>36</v>
      </c>
      <c r="O255" s="154">
        <v>0</v>
      </c>
      <c r="P255" s="154">
        <f>O255*H255</f>
        <v>0</v>
      </c>
      <c r="Q255" s="154">
        <v>0</v>
      </c>
      <c r="R255" s="154">
        <f>Q255*H255</f>
        <v>0</v>
      </c>
      <c r="S255" s="154">
        <v>0</v>
      </c>
      <c r="T255" s="155">
        <f>S255*H255</f>
        <v>0</v>
      </c>
      <c r="AR255" s="156" t="s">
        <v>200</v>
      </c>
      <c r="AT255" s="156" t="s">
        <v>196</v>
      </c>
      <c r="AU255" s="156" t="s">
        <v>73</v>
      </c>
      <c r="AY255" s="4" t="s">
        <v>113</v>
      </c>
      <c r="BE255" s="157">
        <f>IF(N255="základní",J255,0)</f>
        <v>0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4" t="s">
        <v>13</v>
      </c>
      <c r="BK255" s="157">
        <f>ROUND(I255*H255,2)</f>
        <v>0</v>
      </c>
      <c r="BL255" s="4" t="s">
        <v>165</v>
      </c>
      <c r="BM255" s="156" t="s">
        <v>512</v>
      </c>
    </row>
    <row r="256" spans="2:65" s="18" customFormat="1" ht="16.5" customHeight="1">
      <c r="B256" s="145"/>
      <c r="C256" s="146" t="s">
        <v>335</v>
      </c>
      <c r="D256" s="146" t="s">
        <v>116</v>
      </c>
      <c r="E256" s="147" t="s">
        <v>513</v>
      </c>
      <c r="F256" s="148" t="s">
        <v>514</v>
      </c>
      <c r="G256" s="149" t="s">
        <v>189</v>
      </c>
      <c r="H256" s="150">
        <v>1</v>
      </c>
      <c r="I256" s="151"/>
      <c r="J256" s="151">
        <f>ROUND(I256*H256,2)</f>
        <v>0</v>
      </c>
      <c r="K256" s="148" t="s">
        <v>120</v>
      </c>
      <c r="L256" s="19"/>
      <c r="M256" s="152"/>
      <c r="N256" s="153" t="s">
        <v>36</v>
      </c>
      <c r="O256" s="154">
        <v>0</v>
      </c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AR256" s="156" t="s">
        <v>165</v>
      </c>
      <c r="AT256" s="156" t="s">
        <v>116</v>
      </c>
      <c r="AU256" s="156" t="s">
        <v>73</v>
      </c>
      <c r="AY256" s="4" t="s">
        <v>113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4" t="s">
        <v>13</v>
      </c>
      <c r="BK256" s="157">
        <f>ROUND(I256*H256,2)</f>
        <v>0</v>
      </c>
      <c r="BL256" s="4" t="s">
        <v>165</v>
      </c>
      <c r="BM256" s="156" t="s">
        <v>515</v>
      </c>
    </row>
    <row r="257" spans="2:65" s="18" customFormat="1" ht="16.5" customHeight="1">
      <c r="B257" s="145"/>
      <c r="C257" s="177" t="s">
        <v>516</v>
      </c>
      <c r="D257" s="177" t="s">
        <v>196</v>
      </c>
      <c r="E257" s="178" t="s">
        <v>517</v>
      </c>
      <c r="F257" s="179" t="s">
        <v>518</v>
      </c>
      <c r="G257" s="180" t="s">
        <v>189</v>
      </c>
      <c r="H257" s="181">
        <v>1</v>
      </c>
      <c r="I257" s="182"/>
      <c r="J257" s="182">
        <f>ROUND(I257*H257,2)</f>
        <v>0</v>
      </c>
      <c r="K257" s="179" t="s">
        <v>120</v>
      </c>
      <c r="L257" s="183"/>
      <c r="M257" s="184"/>
      <c r="N257" s="185" t="s">
        <v>36</v>
      </c>
      <c r="O257" s="154">
        <v>0</v>
      </c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AR257" s="156" t="s">
        <v>200</v>
      </c>
      <c r="AT257" s="156" t="s">
        <v>196</v>
      </c>
      <c r="AU257" s="156" t="s">
        <v>73</v>
      </c>
      <c r="AY257" s="4" t="s">
        <v>113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4" t="s">
        <v>13</v>
      </c>
      <c r="BK257" s="157">
        <f>ROUND(I257*H257,2)</f>
        <v>0</v>
      </c>
      <c r="BL257" s="4" t="s">
        <v>165</v>
      </c>
      <c r="BM257" s="156" t="s">
        <v>519</v>
      </c>
    </row>
    <row r="258" spans="2:65" s="18" customFormat="1" ht="16.5" customHeight="1">
      <c r="B258" s="145"/>
      <c r="C258" s="146" t="s">
        <v>339</v>
      </c>
      <c r="D258" s="146" t="s">
        <v>116</v>
      </c>
      <c r="E258" s="147" t="s">
        <v>520</v>
      </c>
      <c r="F258" s="148" t="s">
        <v>521</v>
      </c>
      <c r="G258" s="149" t="s">
        <v>189</v>
      </c>
      <c r="H258" s="150">
        <v>1</v>
      </c>
      <c r="I258" s="151"/>
      <c r="J258" s="151">
        <f>ROUND(I258*H258,2)</f>
        <v>0</v>
      </c>
      <c r="K258" s="148" t="s">
        <v>120</v>
      </c>
      <c r="L258" s="19"/>
      <c r="M258" s="152"/>
      <c r="N258" s="153" t="s">
        <v>36</v>
      </c>
      <c r="O258" s="154">
        <v>0</v>
      </c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56" t="s">
        <v>165</v>
      </c>
      <c r="AT258" s="156" t="s">
        <v>116</v>
      </c>
      <c r="AU258" s="156" t="s">
        <v>73</v>
      </c>
      <c r="AY258" s="4" t="s">
        <v>113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4" t="s">
        <v>13</v>
      </c>
      <c r="BK258" s="157">
        <f>ROUND(I258*H258,2)</f>
        <v>0</v>
      </c>
      <c r="BL258" s="4" t="s">
        <v>165</v>
      </c>
      <c r="BM258" s="156" t="s">
        <v>522</v>
      </c>
    </row>
    <row r="259" spans="2:63" s="132" customFormat="1" ht="22.5" customHeight="1">
      <c r="B259" s="133"/>
      <c r="D259" s="134" t="s">
        <v>64</v>
      </c>
      <c r="E259" s="143" t="s">
        <v>523</v>
      </c>
      <c r="F259" s="143" t="s">
        <v>524</v>
      </c>
      <c r="J259" s="144">
        <f>BK259</f>
        <v>0</v>
      </c>
      <c r="L259" s="133"/>
      <c r="M259" s="137"/>
      <c r="N259" s="138"/>
      <c r="O259" s="138"/>
      <c r="P259" s="139">
        <f>SUM(P260:P269)</f>
        <v>0</v>
      </c>
      <c r="Q259" s="138"/>
      <c r="R259" s="139">
        <f>SUM(R260:R269)</f>
        <v>0</v>
      </c>
      <c r="S259" s="138"/>
      <c r="T259" s="140">
        <f>SUM(T260:T269)</f>
        <v>0</v>
      </c>
      <c r="AR259" s="134" t="s">
        <v>73</v>
      </c>
      <c r="AT259" s="141" t="s">
        <v>64</v>
      </c>
      <c r="AU259" s="141" t="s">
        <v>13</v>
      </c>
      <c r="AY259" s="134" t="s">
        <v>113</v>
      </c>
      <c r="BK259" s="142">
        <f>SUM(BK260:BK269)</f>
        <v>0</v>
      </c>
    </row>
    <row r="260" spans="2:65" s="18" customFormat="1" ht="16.5" customHeight="1">
      <c r="B260" s="145"/>
      <c r="C260" s="146" t="s">
        <v>525</v>
      </c>
      <c r="D260" s="146" t="s">
        <v>116</v>
      </c>
      <c r="E260" s="147" t="s">
        <v>526</v>
      </c>
      <c r="F260" s="148" t="s">
        <v>527</v>
      </c>
      <c r="G260" s="149" t="s">
        <v>189</v>
      </c>
      <c r="H260" s="150">
        <v>2</v>
      </c>
      <c r="I260" s="151"/>
      <c r="J260" s="151">
        <f>ROUND(I260*H260,2)</f>
        <v>0</v>
      </c>
      <c r="K260" s="148" t="s">
        <v>120</v>
      </c>
      <c r="L260" s="19"/>
      <c r="M260" s="152"/>
      <c r="N260" s="153" t="s">
        <v>36</v>
      </c>
      <c r="O260" s="154">
        <v>0</v>
      </c>
      <c r="P260" s="154">
        <f>O260*H260</f>
        <v>0</v>
      </c>
      <c r="Q260" s="154">
        <v>0</v>
      </c>
      <c r="R260" s="154">
        <f>Q260*H260</f>
        <v>0</v>
      </c>
      <c r="S260" s="154">
        <v>0</v>
      </c>
      <c r="T260" s="155">
        <f>S260*H260</f>
        <v>0</v>
      </c>
      <c r="AR260" s="156" t="s">
        <v>165</v>
      </c>
      <c r="AT260" s="156" t="s">
        <v>116</v>
      </c>
      <c r="AU260" s="156" t="s">
        <v>73</v>
      </c>
      <c r="AY260" s="4" t="s">
        <v>113</v>
      </c>
      <c r="BE260" s="157">
        <f>IF(N260="základní",J260,0)</f>
        <v>0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4" t="s">
        <v>13</v>
      </c>
      <c r="BK260" s="157">
        <f>ROUND(I260*H260,2)</f>
        <v>0</v>
      </c>
      <c r="BL260" s="4" t="s">
        <v>165</v>
      </c>
      <c r="BM260" s="156" t="s">
        <v>528</v>
      </c>
    </row>
    <row r="261" spans="2:65" s="18" customFormat="1" ht="24" customHeight="1">
      <c r="B261" s="145"/>
      <c r="C261" s="146" t="s">
        <v>345</v>
      </c>
      <c r="D261" s="146" t="s">
        <v>116</v>
      </c>
      <c r="E261" s="147" t="s">
        <v>529</v>
      </c>
      <c r="F261" s="148" t="s">
        <v>530</v>
      </c>
      <c r="G261" s="149" t="s">
        <v>189</v>
      </c>
      <c r="H261" s="150">
        <v>2</v>
      </c>
      <c r="I261" s="151"/>
      <c r="J261" s="151">
        <f>ROUND(I261*H261,2)</f>
        <v>0</v>
      </c>
      <c r="K261" s="148" t="s">
        <v>120</v>
      </c>
      <c r="L261" s="19"/>
      <c r="M261" s="152"/>
      <c r="N261" s="153" t="s">
        <v>36</v>
      </c>
      <c r="O261" s="154">
        <v>0</v>
      </c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56" t="s">
        <v>165</v>
      </c>
      <c r="AT261" s="156" t="s">
        <v>116</v>
      </c>
      <c r="AU261" s="156" t="s">
        <v>73</v>
      </c>
      <c r="AY261" s="4" t="s">
        <v>113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4" t="s">
        <v>13</v>
      </c>
      <c r="BK261" s="157">
        <f>ROUND(I261*H261,2)</f>
        <v>0</v>
      </c>
      <c r="BL261" s="4" t="s">
        <v>165</v>
      </c>
      <c r="BM261" s="156" t="s">
        <v>531</v>
      </c>
    </row>
    <row r="262" spans="2:65" s="18" customFormat="1" ht="24" customHeight="1">
      <c r="B262" s="145"/>
      <c r="C262" s="146" t="s">
        <v>532</v>
      </c>
      <c r="D262" s="146" t="s">
        <v>116</v>
      </c>
      <c r="E262" s="147" t="s">
        <v>533</v>
      </c>
      <c r="F262" s="148" t="s">
        <v>534</v>
      </c>
      <c r="G262" s="149" t="s">
        <v>189</v>
      </c>
      <c r="H262" s="150">
        <v>44</v>
      </c>
      <c r="I262" s="151"/>
      <c r="J262" s="151">
        <f>ROUND(I262*H262,2)</f>
        <v>0</v>
      </c>
      <c r="K262" s="148" t="s">
        <v>120</v>
      </c>
      <c r="L262" s="19"/>
      <c r="M262" s="152"/>
      <c r="N262" s="153" t="s">
        <v>36</v>
      </c>
      <c r="O262" s="154">
        <v>0</v>
      </c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AR262" s="156" t="s">
        <v>165</v>
      </c>
      <c r="AT262" s="156" t="s">
        <v>116</v>
      </c>
      <c r="AU262" s="156" t="s">
        <v>73</v>
      </c>
      <c r="AY262" s="4" t="s">
        <v>113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4" t="s">
        <v>13</v>
      </c>
      <c r="BK262" s="157">
        <f>ROUND(I262*H262,2)</f>
        <v>0</v>
      </c>
      <c r="BL262" s="4" t="s">
        <v>165</v>
      </c>
      <c r="BM262" s="156" t="s">
        <v>535</v>
      </c>
    </row>
    <row r="263" spans="2:65" s="18" customFormat="1" ht="16.5" customHeight="1">
      <c r="B263" s="145"/>
      <c r="C263" s="146" t="s">
        <v>349</v>
      </c>
      <c r="D263" s="146" t="s">
        <v>116</v>
      </c>
      <c r="E263" s="147" t="s">
        <v>536</v>
      </c>
      <c r="F263" s="148" t="s">
        <v>537</v>
      </c>
      <c r="G263" s="149" t="s">
        <v>365</v>
      </c>
      <c r="H263" s="150">
        <v>1</v>
      </c>
      <c r="I263" s="151"/>
      <c r="J263" s="151">
        <f>ROUND(I263*H263,2)</f>
        <v>0</v>
      </c>
      <c r="K263" s="148"/>
      <c r="L263" s="19"/>
      <c r="M263" s="152"/>
      <c r="N263" s="153" t="s">
        <v>36</v>
      </c>
      <c r="O263" s="154">
        <v>0</v>
      </c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AR263" s="156" t="s">
        <v>165</v>
      </c>
      <c r="AT263" s="156" t="s">
        <v>116</v>
      </c>
      <c r="AU263" s="156" t="s">
        <v>73</v>
      </c>
      <c r="AY263" s="4" t="s">
        <v>113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4" t="s">
        <v>13</v>
      </c>
      <c r="BK263" s="157">
        <f>ROUND(I263*H263,2)</f>
        <v>0</v>
      </c>
      <c r="BL263" s="4" t="s">
        <v>165</v>
      </c>
      <c r="BM263" s="156" t="s">
        <v>538</v>
      </c>
    </row>
    <row r="264" spans="2:65" s="18" customFormat="1" ht="16.5" customHeight="1">
      <c r="B264" s="145"/>
      <c r="C264" s="146" t="s">
        <v>539</v>
      </c>
      <c r="D264" s="146" t="s">
        <v>116</v>
      </c>
      <c r="E264" s="147" t="s">
        <v>540</v>
      </c>
      <c r="F264" s="148" t="s">
        <v>541</v>
      </c>
      <c r="G264" s="149" t="s">
        <v>189</v>
      </c>
      <c r="H264" s="150">
        <v>1</v>
      </c>
      <c r="I264" s="151"/>
      <c r="J264" s="151">
        <f>ROUND(I264*H264,2)</f>
        <v>0</v>
      </c>
      <c r="K264" s="148"/>
      <c r="L264" s="19"/>
      <c r="M264" s="152"/>
      <c r="N264" s="153" t="s">
        <v>36</v>
      </c>
      <c r="O264" s="154">
        <v>0</v>
      </c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56" t="s">
        <v>165</v>
      </c>
      <c r="AT264" s="156" t="s">
        <v>116</v>
      </c>
      <c r="AU264" s="156" t="s">
        <v>73</v>
      </c>
      <c r="AY264" s="4" t="s">
        <v>113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4" t="s">
        <v>13</v>
      </c>
      <c r="BK264" s="157">
        <f>ROUND(I264*H264,2)</f>
        <v>0</v>
      </c>
      <c r="BL264" s="4" t="s">
        <v>165</v>
      </c>
      <c r="BM264" s="156" t="s">
        <v>542</v>
      </c>
    </row>
    <row r="265" spans="2:65" s="18" customFormat="1" ht="24" customHeight="1">
      <c r="B265" s="145"/>
      <c r="C265" s="146" t="s">
        <v>352</v>
      </c>
      <c r="D265" s="146" t="s">
        <v>116</v>
      </c>
      <c r="E265" s="147" t="s">
        <v>543</v>
      </c>
      <c r="F265" s="148" t="s">
        <v>544</v>
      </c>
      <c r="G265" s="149" t="s">
        <v>144</v>
      </c>
      <c r="H265" s="150">
        <v>0.07399999999999998</v>
      </c>
      <c r="I265" s="151"/>
      <c r="J265" s="151">
        <f>ROUND(I265*H265,2)</f>
        <v>0</v>
      </c>
      <c r="K265" s="148" t="s">
        <v>120</v>
      </c>
      <c r="L265" s="19"/>
      <c r="M265" s="152"/>
      <c r="N265" s="153" t="s">
        <v>36</v>
      </c>
      <c r="O265" s="154">
        <v>0</v>
      </c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AR265" s="156" t="s">
        <v>165</v>
      </c>
      <c r="AT265" s="156" t="s">
        <v>116</v>
      </c>
      <c r="AU265" s="156" t="s">
        <v>73</v>
      </c>
      <c r="AY265" s="4" t="s">
        <v>113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4" t="s">
        <v>13</v>
      </c>
      <c r="BK265" s="157">
        <f>ROUND(I265*H265,2)</f>
        <v>0</v>
      </c>
      <c r="BL265" s="4" t="s">
        <v>165</v>
      </c>
      <c r="BM265" s="156" t="s">
        <v>545</v>
      </c>
    </row>
    <row r="266" spans="2:65" s="18" customFormat="1" ht="24" customHeight="1">
      <c r="B266" s="145"/>
      <c r="C266" s="146" t="s">
        <v>546</v>
      </c>
      <c r="D266" s="146" t="s">
        <v>116</v>
      </c>
      <c r="E266" s="147" t="s">
        <v>547</v>
      </c>
      <c r="F266" s="148" t="s">
        <v>548</v>
      </c>
      <c r="G266" s="149" t="s">
        <v>144</v>
      </c>
      <c r="H266" s="150">
        <v>0.07399999999999998</v>
      </c>
      <c r="I266" s="151"/>
      <c r="J266" s="151">
        <f>ROUND(I266*H266,2)</f>
        <v>0</v>
      </c>
      <c r="K266" s="148" t="s">
        <v>120</v>
      </c>
      <c r="L266" s="19"/>
      <c r="M266" s="152"/>
      <c r="N266" s="153" t="s">
        <v>36</v>
      </c>
      <c r="O266" s="154">
        <v>0</v>
      </c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AR266" s="156" t="s">
        <v>165</v>
      </c>
      <c r="AT266" s="156" t="s">
        <v>116</v>
      </c>
      <c r="AU266" s="156" t="s">
        <v>73</v>
      </c>
      <c r="AY266" s="4" t="s">
        <v>113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4" t="s">
        <v>13</v>
      </c>
      <c r="BK266" s="157">
        <f>ROUND(I266*H266,2)</f>
        <v>0</v>
      </c>
      <c r="BL266" s="4" t="s">
        <v>165</v>
      </c>
      <c r="BM266" s="156" t="s">
        <v>549</v>
      </c>
    </row>
    <row r="267" spans="2:65" s="18" customFormat="1" ht="24" customHeight="1">
      <c r="B267" s="145"/>
      <c r="C267" s="146" t="s">
        <v>356</v>
      </c>
      <c r="D267" s="146" t="s">
        <v>116</v>
      </c>
      <c r="E267" s="147" t="s">
        <v>550</v>
      </c>
      <c r="F267" s="148" t="s">
        <v>551</v>
      </c>
      <c r="G267" s="149" t="s">
        <v>144</v>
      </c>
      <c r="H267" s="150">
        <v>0.37</v>
      </c>
      <c r="I267" s="151"/>
      <c r="J267" s="151">
        <f>ROUND(I267*H267,2)</f>
        <v>0</v>
      </c>
      <c r="K267" s="148" t="s">
        <v>120</v>
      </c>
      <c r="L267" s="19"/>
      <c r="M267" s="152"/>
      <c r="N267" s="153" t="s">
        <v>36</v>
      </c>
      <c r="O267" s="154">
        <v>0</v>
      </c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AR267" s="156" t="s">
        <v>165</v>
      </c>
      <c r="AT267" s="156" t="s">
        <v>116</v>
      </c>
      <c r="AU267" s="156" t="s">
        <v>73</v>
      </c>
      <c r="AY267" s="4" t="s">
        <v>113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4" t="s">
        <v>13</v>
      </c>
      <c r="BK267" s="157">
        <f>ROUND(I267*H267,2)</f>
        <v>0</v>
      </c>
      <c r="BL267" s="4" t="s">
        <v>165</v>
      </c>
      <c r="BM267" s="156" t="s">
        <v>552</v>
      </c>
    </row>
    <row r="268" spans="2:51" s="158" customFormat="1" ht="12.75">
      <c r="B268" s="159"/>
      <c r="D268" s="160" t="s">
        <v>122</v>
      </c>
      <c r="E268" s="161"/>
      <c r="F268" s="162" t="s">
        <v>553</v>
      </c>
      <c r="H268" s="163">
        <v>0.37</v>
      </c>
      <c r="L268" s="159"/>
      <c r="M268" s="164"/>
      <c r="N268" s="165"/>
      <c r="O268" s="165"/>
      <c r="P268" s="165"/>
      <c r="Q268" s="165"/>
      <c r="R268" s="165"/>
      <c r="S268" s="165"/>
      <c r="T268" s="166"/>
      <c r="AT268" s="161" t="s">
        <v>122</v>
      </c>
      <c r="AU268" s="161" t="s">
        <v>73</v>
      </c>
      <c r="AV268" s="158" t="s">
        <v>73</v>
      </c>
      <c r="AW268" s="158" t="s">
        <v>27</v>
      </c>
      <c r="AX268" s="158" t="s">
        <v>65</v>
      </c>
      <c r="AY268" s="161" t="s">
        <v>113</v>
      </c>
    </row>
    <row r="269" spans="2:51" s="167" customFormat="1" ht="12.75">
      <c r="B269" s="168"/>
      <c r="D269" s="160" t="s">
        <v>122</v>
      </c>
      <c r="E269" s="169"/>
      <c r="F269" s="170" t="s">
        <v>124</v>
      </c>
      <c r="H269" s="171">
        <v>0.37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122</v>
      </c>
      <c r="AU269" s="169" t="s">
        <v>73</v>
      </c>
      <c r="AV269" s="167" t="s">
        <v>121</v>
      </c>
      <c r="AW269" s="167" t="s">
        <v>27</v>
      </c>
      <c r="AX269" s="167" t="s">
        <v>13</v>
      </c>
      <c r="AY269" s="169" t="s">
        <v>113</v>
      </c>
    </row>
    <row r="270" spans="2:63" s="132" customFormat="1" ht="22.5" customHeight="1">
      <c r="B270" s="133"/>
      <c r="D270" s="134" t="s">
        <v>64</v>
      </c>
      <c r="E270" s="143" t="s">
        <v>554</v>
      </c>
      <c r="F270" s="143" t="s">
        <v>555</v>
      </c>
      <c r="J270" s="144">
        <f>BK270</f>
        <v>0</v>
      </c>
      <c r="L270" s="133"/>
      <c r="M270" s="137"/>
      <c r="N270" s="138"/>
      <c r="O270" s="138"/>
      <c r="P270" s="139">
        <f>SUM(P271:P273)</f>
        <v>0</v>
      </c>
      <c r="Q270" s="138"/>
      <c r="R270" s="139">
        <f>SUM(R271:R273)</f>
        <v>0</v>
      </c>
      <c r="S270" s="138"/>
      <c r="T270" s="140">
        <f>SUM(T271:T273)</f>
        <v>0</v>
      </c>
      <c r="AR270" s="134" t="s">
        <v>73</v>
      </c>
      <c r="AT270" s="141" t="s">
        <v>64</v>
      </c>
      <c r="AU270" s="141" t="s">
        <v>13</v>
      </c>
      <c r="AY270" s="134" t="s">
        <v>113</v>
      </c>
      <c r="BK270" s="142">
        <f>SUM(BK271:BK273)</f>
        <v>0</v>
      </c>
    </row>
    <row r="271" spans="2:65" s="18" customFormat="1" ht="24" customHeight="1">
      <c r="B271" s="145"/>
      <c r="C271" s="146" t="s">
        <v>556</v>
      </c>
      <c r="D271" s="146" t="s">
        <v>116</v>
      </c>
      <c r="E271" s="147" t="s">
        <v>557</v>
      </c>
      <c r="F271" s="148" t="s">
        <v>558</v>
      </c>
      <c r="G271" s="149" t="s">
        <v>129</v>
      </c>
      <c r="H271" s="150">
        <v>3.2</v>
      </c>
      <c r="I271" s="151"/>
      <c r="J271" s="151">
        <f>ROUND(I271*H271,2)</f>
        <v>0</v>
      </c>
      <c r="K271" s="148" t="s">
        <v>120</v>
      </c>
      <c r="L271" s="19"/>
      <c r="M271" s="152"/>
      <c r="N271" s="153" t="s">
        <v>36</v>
      </c>
      <c r="O271" s="154">
        <v>0</v>
      </c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AR271" s="156" t="s">
        <v>165</v>
      </c>
      <c r="AT271" s="156" t="s">
        <v>116</v>
      </c>
      <c r="AU271" s="156" t="s">
        <v>73</v>
      </c>
      <c r="AY271" s="4" t="s">
        <v>113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4" t="s">
        <v>13</v>
      </c>
      <c r="BK271" s="157">
        <f>ROUND(I271*H271,2)</f>
        <v>0</v>
      </c>
      <c r="BL271" s="4" t="s">
        <v>165</v>
      </c>
      <c r="BM271" s="156" t="s">
        <v>559</v>
      </c>
    </row>
    <row r="272" spans="2:65" s="18" customFormat="1" ht="16.5" customHeight="1">
      <c r="B272" s="145"/>
      <c r="C272" s="146" t="s">
        <v>359</v>
      </c>
      <c r="D272" s="146" t="s">
        <v>116</v>
      </c>
      <c r="E272" s="147" t="s">
        <v>560</v>
      </c>
      <c r="F272" s="148" t="s">
        <v>561</v>
      </c>
      <c r="G272" s="149" t="s">
        <v>129</v>
      </c>
      <c r="H272" s="150">
        <v>3.2</v>
      </c>
      <c r="I272" s="151"/>
      <c r="J272" s="151">
        <f>ROUND(I272*H272,2)</f>
        <v>0</v>
      </c>
      <c r="K272" s="148" t="s">
        <v>120</v>
      </c>
      <c r="L272" s="19"/>
      <c r="M272" s="152"/>
      <c r="N272" s="153" t="s">
        <v>36</v>
      </c>
      <c r="O272" s="154">
        <v>0</v>
      </c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AR272" s="156" t="s">
        <v>165</v>
      </c>
      <c r="AT272" s="156" t="s">
        <v>116</v>
      </c>
      <c r="AU272" s="156" t="s">
        <v>73</v>
      </c>
      <c r="AY272" s="4" t="s">
        <v>113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4" t="s">
        <v>13</v>
      </c>
      <c r="BK272" s="157">
        <f>ROUND(I272*H272,2)</f>
        <v>0</v>
      </c>
      <c r="BL272" s="4" t="s">
        <v>165</v>
      </c>
      <c r="BM272" s="156" t="s">
        <v>562</v>
      </c>
    </row>
    <row r="273" spans="2:65" s="18" customFormat="1" ht="16.5" customHeight="1">
      <c r="B273" s="145"/>
      <c r="C273" s="146" t="s">
        <v>563</v>
      </c>
      <c r="D273" s="146" t="s">
        <v>116</v>
      </c>
      <c r="E273" s="147" t="s">
        <v>564</v>
      </c>
      <c r="F273" s="148" t="s">
        <v>565</v>
      </c>
      <c r="G273" s="149" t="s">
        <v>129</v>
      </c>
      <c r="H273" s="150">
        <v>6.4</v>
      </c>
      <c r="I273" s="151"/>
      <c r="J273" s="151">
        <f>ROUND(I273*H273,2)</f>
        <v>0</v>
      </c>
      <c r="K273" s="148" t="s">
        <v>120</v>
      </c>
      <c r="L273" s="19"/>
      <c r="M273" s="186"/>
      <c r="N273" s="187" t="s">
        <v>36</v>
      </c>
      <c r="O273" s="188">
        <v>0</v>
      </c>
      <c r="P273" s="188">
        <f>O273*H273</f>
        <v>0</v>
      </c>
      <c r="Q273" s="188">
        <v>0</v>
      </c>
      <c r="R273" s="188">
        <f>Q273*H273</f>
        <v>0</v>
      </c>
      <c r="S273" s="188">
        <v>0</v>
      </c>
      <c r="T273" s="189">
        <f>S273*H273</f>
        <v>0</v>
      </c>
      <c r="AR273" s="156" t="s">
        <v>165</v>
      </c>
      <c r="AT273" s="156" t="s">
        <v>116</v>
      </c>
      <c r="AU273" s="156" t="s">
        <v>73</v>
      </c>
      <c r="AY273" s="4" t="s">
        <v>113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4" t="s">
        <v>13</v>
      </c>
      <c r="BK273" s="157">
        <f>ROUND(I273*H273,2)</f>
        <v>0</v>
      </c>
      <c r="BL273" s="4" t="s">
        <v>165</v>
      </c>
      <c r="BM273" s="156" t="s">
        <v>566</v>
      </c>
    </row>
    <row r="274" spans="2:12" s="18" customFormat="1" ht="6.75" customHeight="1"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19"/>
    </row>
  </sheetData>
  <sheetProtection selectLockedCells="1" selectUnlockedCells="1"/>
  <autoFilter ref="C92:K273"/>
  <mergeCells count="9">
    <mergeCell ref="L2:V2"/>
    <mergeCell ref="E7:H7"/>
    <mergeCell ref="E9:H9"/>
    <mergeCell ref="E18:H18"/>
    <mergeCell ref="E27:H27"/>
    <mergeCell ref="E48:H48"/>
    <mergeCell ref="E50:H50"/>
    <mergeCell ref="E83:H83"/>
    <mergeCell ref="E85:H85"/>
  </mergeCell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0"/>
  <sheetViews>
    <sheetView showGridLines="0" workbookViewId="0" topLeftCell="A80">
      <selection activeCell="I99" sqref="I99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80.8515625" style="1" customWidth="1"/>
    <col min="7" max="7" width="5.57421875" style="1" customWidth="1"/>
    <col min="8" max="8" width="9.28125" style="1" customWidth="1"/>
    <col min="9" max="11" width="16.140625" style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2.75">
      <c r="A1" s="91"/>
    </row>
    <row r="2" spans="12:46" ht="36.75" customHeight="1">
      <c r="L2" s="3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76</v>
      </c>
    </row>
    <row r="3" spans="2:46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73</v>
      </c>
    </row>
    <row r="4" spans="2:46" ht="24.75" customHeight="1">
      <c r="B4" s="7"/>
      <c r="D4" s="8" t="s">
        <v>77</v>
      </c>
      <c r="L4" s="7"/>
      <c r="M4" s="92" t="s">
        <v>10</v>
      </c>
      <c r="AT4" s="4" t="s">
        <v>3</v>
      </c>
    </row>
    <row r="5" spans="2:12" ht="6.75" customHeight="1">
      <c r="B5" s="7"/>
      <c r="L5" s="7"/>
    </row>
    <row r="6" spans="2:12" ht="12" customHeight="1">
      <c r="B6" s="7"/>
      <c r="D6" s="14" t="s">
        <v>14</v>
      </c>
      <c r="L6" s="7"/>
    </row>
    <row r="7" spans="2:12" ht="16.5" customHeight="1">
      <c r="B7" s="7"/>
      <c r="E7" s="93">
        <f>'Rekapitulace stavby'!K6</f>
        <v>0</v>
      </c>
      <c r="F7" s="93"/>
      <c r="G7" s="93"/>
      <c r="H7" s="93"/>
      <c r="L7" s="7"/>
    </row>
    <row r="8" spans="2:12" s="18" customFormat="1" ht="12" customHeight="1">
      <c r="B8" s="19"/>
      <c r="D8" s="14" t="s">
        <v>78</v>
      </c>
      <c r="L8" s="19"/>
    </row>
    <row r="9" spans="2:12" s="18" customFormat="1" ht="36.75" customHeight="1">
      <c r="B9" s="19"/>
      <c r="E9" s="43" t="s">
        <v>567</v>
      </c>
      <c r="F9" s="43"/>
      <c r="G9" s="43"/>
      <c r="H9" s="43"/>
      <c r="L9" s="19"/>
    </row>
    <row r="10" spans="2:12" s="18" customFormat="1" ht="12.75">
      <c r="B10" s="19"/>
      <c r="L10" s="19"/>
    </row>
    <row r="11" spans="2:12" s="18" customFormat="1" ht="12" customHeight="1">
      <c r="B11" s="19"/>
      <c r="D11" s="14" t="s">
        <v>16</v>
      </c>
      <c r="F11" s="15"/>
      <c r="I11" s="14" t="s">
        <v>17</v>
      </c>
      <c r="J11" s="15"/>
      <c r="L11" s="19"/>
    </row>
    <row r="12" spans="2:12" s="18" customFormat="1" ht="12" customHeight="1">
      <c r="B12" s="19"/>
      <c r="D12" s="14" t="s">
        <v>18</v>
      </c>
      <c r="F12" s="15" t="s">
        <v>19</v>
      </c>
      <c r="I12" s="14" t="s">
        <v>20</v>
      </c>
      <c r="J12" s="94" t="str">
        <f>'Rekapitulace stavby'!AN8</f>
        <v>23. 7. 2019</v>
      </c>
      <c r="L12" s="19"/>
    </row>
    <row r="13" spans="2:12" s="18" customFormat="1" ht="10.5" customHeight="1">
      <c r="B13" s="19"/>
      <c r="L13" s="19"/>
    </row>
    <row r="14" spans="2:12" s="18" customFormat="1" ht="12" customHeight="1">
      <c r="B14" s="19"/>
      <c r="D14" s="14" t="s">
        <v>22</v>
      </c>
      <c r="I14" s="14" t="s">
        <v>23</v>
      </c>
      <c r="J14" s="15">
        <f>IF('Rekapitulace stavby'!AN10="","",'Rekapitulace stavby'!AN10)</f>
      </c>
      <c r="L14" s="19"/>
    </row>
    <row r="15" spans="2:12" s="18" customFormat="1" ht="18" customHeight="1">
      <c r="B15" s="19"/>
      <c r="E15" s="15" t="str">
        <f>IF('Rekapitulace stavby'!E11="","",'Rekapitulace stavby'!E11)</f>
        <v> </v>
      </c>
      <c r="I15" s="14" t="s">
        <v>24</v>
      </c>
      <c r="J15" s="15">
        <f>IF('Rekapitulace stavby'!AN11="","",'Rekapitulace stavby'!AN11)</f>
      </c>
      <c r="L15" s="19"/>
    </row>
    <row r="16" spans="2:12" s="18" customFormat="1" ht="6.75" customHeight="1">
      <c r="B16" s="19"/>
      <c r="L16" s="19"/>
    </row>
    <row r="17" spans="2:12" s="18" customFormat="1" ht="12" customHeight="1">
      <c r="B17" s="19"/>
      <c r="D17" s="14" t="s">
        <v>25</v>
      </c>
      <c r="I17" s="14" t="s">
        <v>23</v>
      </c>
      <c r="J17" s="15">
        <f>'Rekapitulace stavby'!AN13</f>
        <v>0</v>
      </c>
      <c r="L17" s="19"/>
    </row>
    <row r="18" spans="2:12" s="18" customFormat="1" ht="18" customHeight="1">
      <c r="B18" s="19"/>
      <c r="E18" s="11" t="str">
        <f>'Rekapitulace stavby'!E14</f>
        <v> </v>
      </c>
      <c r="F18" s="11"/>
      <c r="G18" s="11"/>
      <c r="H18" s="11"/>
      <c r="I18" s="14" t="s">
        <v>24</v>
      </c>
      <c r="J18" s="15">
        <f>'Rekapitulace stavby'!AN14</f>
        <v>0</v>
      </c>
      <c r="L18" s="19"/>
    </row>
    <row r="19" spans="2:12" s="18" customFormat="1" ht="6.75" customHeight="1">
      <c r="B19" s="19"/>
      <c r="L19" s="19"/>
    </row>
    <row r="20" spans="2:12" s="18" customFormat="1" ht="12" customHeight="1">
      <c r="B20" s="19"/>
      <c r="D20" s="14" t="s">
        <v>26</v>
      </c>
      <c r="I20" s="14" t="s">
        <v>23</v>
      </c>
      <c r="J20" s="15">
        <f>IF('Rekapitulace stavby'!AN16="","",'Rekapitulace stavby'!AN16)</f>
      </c>
      <c r="L20" s="19"/>
    </row>
    <row r="21" spans="2:12" s="18" customFormat="1" ht="18" customHeight="1">
      <c r="B21" s="19"/>
      <c r="E21" s="15" t="str">
        <f>IF('Rekapitulace stavby'!E17="","",'Rekapitulace stavby'!E17)</f>
        <v> </v>
      </c>
      <c r="I21" s="14" t="s">
        <v>24</v>
      </c>
      <c r="J21" s="15">
        <f>IF('Rekapitulace stavby'!AN17="","",'Rekapitulace stavby'!AN17)</f>
      </c>
      <c r="L21" s="19"/>
    </row>
    <row r="22" spans="2:12" s="18" customFormat="1" ht="6.75" customHeight="1">
      <c r="B22" s="19"/>
      <c r="L22" s="19"/>
    </row>
    <row r="23" spans="2:12" s="18" customFormat="1" ht="12" customHeight="1">
      <c r="B23" s="19"/>
      <c r="D23" s="14" t="s">
        <v>28</v>
      </c>
      <c r="I23" s="14" t="s">
        <v>23</v>
      </c>
      <c r="J23" s="15">
        <f>IF('Rekapitulace stavby'!AN19="","",'Rekapitulace stavby'!AN19)</f>
      </c>
      <c r="L23" s="19"/>
    </row>
    <row r="24" spans="2:12" s="18" customFormat="1" ht="18" customHeight="1">
      <c r="B24" s="19"/>
      <c r="E24" s="15" t="str">
        <f>IF('Rekapitulace stavby'!E20="","",'Rekapitulace stavby'!E20)</f>
        <v> </v>
      </c>
      <c r="I24" s="14" t="s">
        <v>24</v>
      </c>
      <c r="J24" s="15">
        <f>IF('Rekapitulace stavby'!AN20="","",'Rekapitulace stavby'!AN20)</f>
      </c>
      <c r="L24" s="19"/>
    </row>
    <row r="25" spans="2:12" s="18" customFormat="1" ht="6.75" customHeight="1">
      <c r="B25" s="19"/>
      <c r="L25" s="19"/>
    </row>
    <row r="26" spans="2:12" s="18" customFormat="1" ht="12" customHeight="1">
      <c r="B26" s="19"/>
      <c r="D26" s="14" t="s">
        <v>29</v>
      </c>
      <c r="L26" s="19"/>
    </row>
    <row r="27" spans="2:12" s="95" customFormat="1" ht="16.5" customHeight="1">
      <c r="B27" s="96"/>
      <c r="E27" s="16"/>
      <c r="F27" s="16"/>
      <c r="G27" s="16"/>
      <c r="H27" s="16"/>
      <c r="L27" s="96"/>
    </row>
    <row r="28" spans="2:12" s="18" customFormat="1" ht="6.75" customHeight="1">
      <c r="B28" s="19"/>
      <c r="L28" s="19"/>
    </row>
    <row r="29" spans="2:12" s="18" customFormat="1" ht="6.75" customHeight="1">
      <c r="B29" s="19"/>
      <c r="D29" s="48"/>
      <c r="E29" s="48"/>
      <c r="F29" s="48"/>
      <c r="G29" s="48"/>
      <c r="H29" s="48"/>
      <c r="I29" s="48"/>
      <c r="J29" s="48"/>
      <c r="K29" s="48"/>
      <c r="L29" s="19"/>
    </row>
    <row r="30" spans="2:12" s="18" customFormat="1" ht="25.5" customHeight="1">
      <c r="B30" s="19"/>
      <c r="D30" s="97" t="s">
        <v>31</v>
      </c>
      <c r="J30" s="98">
        <f>ROUND(J86,2)</f>
        <v>0</v>
      </c>
      <c r="L30" s="19"/>
    </row>
    <row r="31" spans="2:12" s="18" customFormat="1" ht="6.75" customHeight="1">
      <c r="B31" s="19"/>
      <c r="D31" s="48"/>
      <c r="E31" s="48"/>
      <c r="F31" s="48"/>
      <c r="G31" s="48"/>
      <c r="H31" s="48"/>
      <c r="I31" s="48"/>
      <c r="J31" s="48"/>
      <c r="K31" s="48"/>
      <c r="L31" s="19"/>
    </row>
    <row r="32" spans="2:12" s="18" customFormat="1" ht="14.25" customHeight="1">
      <c r="B32" s="19"/>
      <c r="F32" s="99" t="s">
        <v>33</v>
      </c>
      <c r="I32" s="99" t="s">
        <v>32</v>
      </c>
      <c r="J32" s="99" t="s">
        <v>34</v>
      </c>
      <c r="L32" s="19"/>
    </row>
    <row r="33" spans="2:12" s="18" customFormat="1" ht="14.25" customHeight="1">
      <c r="B33" s="19"/>
      <c r="D33" s="100" t="s">
        <v>35</v>
      </c>
      <c r="E33" s="14" t="s">
        <v>36</v>
      </c>
      <c r="F33" s="101">
        <f>ROUND((SUM(BE86:BE99)),2)</f>
        <v>0</v>
      </c>
      <c r="I33" s="102">
        <v>0.21000000000000002</v>
      </c>
      <c r="J33" s="101">
        <f>ROUND(((SUM(BE86:BE99))*I33),2)</f>
        <v>0</v>
      </c>
      <c r="L33" s="19"/>
    </row>
    <row r="34" spans="2:12" s="18" customFormat="1" ht="14.25" customHeight="1">
      <c r="B34" s="19"/>
      <c r="E34" s="14" t="s">
        <v>37</v>
      </c>
      <c r="F34" s="101">
        <f>ROUND((SUM(BF86:BF99)),2)</f>
        <v>0</v>
      </c>
      <c r="I34" s="102">
        <v>0.15000000000000002</v>
      </c>
      <c r="J34" s="101">
        <f>ROUND(((SUM(BF86:BF99))*I34),2)</f>
        <v>0</v>
      </c>
      <c r="L34" s="19"/>
    </row>
    <row r="35" spans="2:12" s="18" customFormat="1" ht="14.25" customHeight="1" hidden="1">
      <c r="B35" s="19"/>
      <c r="E35" s="14" t="s">
        <v>38</v>
      </c>
      <c r="F35" s="101">
        <f>ROUND((SUM(BG86:BG99)),2)</f>
        <v>0</v>
      </c>
      <c r="I35" s="102">
        <v>0.21000000000000002</v>
      </c>
      <c r="J35" s="101">
        <f>0</f>
        <v>0</v>
      </c>
      <c r="L35" s="19"/>
    </row>
    <row r="36" spans="2:12" s="18" customFormat="1" ht="14.25" customHeight="1" hidden="1">
      <c r="B36" s="19"/>
      <c r="E36" s="14" t="s">
        <v>39</v>
      </c>
      <c r="F36" s="101">
        <f>ROUND((SUM(BH86:BH99)),2)</f>
        <v>0</v>
      </c>
      <c r="I36" s="102">
        <v>0.15000000000000002</v>
      </c>
      <c r="J36" s="101">
        <f>0</f>
        <v>0</v>
      </c>
      <c r="L36" s="19"/>
    </row>
    <row r="37" spans="2:12" s="18" customFormat="1" ht="14.25" customHeight="1" hidden="1">
      <c r="B37" s="19"/>
      <c r="E37" s="14" t="s">
        <v>40</v>
      </c>
      <c r="F37" s="101">
        <f>ROUND((SUM(BI86:BI99)),2)</f>
        <v>0</v>
      </c>
      <c r="I37" s="102">
        <v>0</v>
      </c>
      <c r="J37" s="101">
        <f>0</f>
        <v>0</v>
      </c>
      <c r="L37" s="19"/>
    </row>
    <row r="38" spans="2:12" s="18" customFormat="1" ht="6.75" customHeight="1">
      <c r="B38" s="19"/>
      <c r="L38" s="19"/>
    </row>
    <row r="39" spans="2:12" s="18" customFormat="1" ht="25.5" customHeight="1">
      <c r="B39" s="19"/>
      <c r="C39" s="103"/>
      <c r="D39" s="104" t="s">
        <v>41</v>
      </c>
      <c r="E39" s="53"/>
      <c r="F39" s="53"/>
      <c r="G39" s="105" t="s">
        <v>42</v>
      </c>
      <c r="H39" s="106" t="s">
        <v>43</v>
      </c>
      <c r="I39" s="53"/>
      <c r="J39" s="107">
        <f>SUM(J30:J37)</f>
        <v>0</v>
      </c>
      <c r="K39" s="108"/>
      <c r="L39" s="19"/>
    </row>
    <row r="40" spans="2:12" s="18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19"/>
    </row>
    <row r="44" spans="2:12" s="18" customFormat="1" ht="6.75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9"/>
    </row>
    <row r="45" spans="2:12" s="18" customFormat="1" ht="24.75" customHeight="1">
      <c r="B45" s="19"/>
      <c r="C45" s="8" t="s">
        <v>80</v>
      </c>
      <c r="L45" s="19"/>
    </row>
    <row r="46" spans="2:12" s="18" customFormat="1" ht="6.75" customHeight="1">
      <c r="B46" s="19"/>
      <c r="L46" s="19"/>
    </row>
    <row r="47" spans="2:12" s="18" customFormat="1" ht="12" customHeight="1">
      <c r="B47" s="19"/>
      <c r="C47" s="14" t="s">
        <v>14</v>
      </c>
      <c r="L47" s="19"/>
    </row>
    <row r="48" spans="2:12" s="18" customFormat="1" ht="16.5" customHeight="1">
      <c r="B48" s="19"/>
      <c r="E48" s="93">
        <f>E7</f>
        <v>0</v>
      </c>
      <c r="F48" s="93"/>
      <c r="G48" s="93"/>
      <c r="H48" s="93"/>
      <c r="L48" s="19"/>
    </row>
    <row r="49" spans="2:12" s="18" customFormat="1" ht="12" customHeight="1">
      <c r="B49" s="19"/>
      <c r="C49" s="14" t="s">
        <v>78</v>
      </c>
      <c r="L49" s="19"/>
    </row>
    <row r="50" spans="2:12" s="18" customFormat="1" ht="16.5" customHeight="1">
      <c r="B50" s="19"/>
      <c r="E50" s="43">
        <f>E9</f>
        <v>0</v>
      </c>
      <c r="F50" s="43"/>
      <c r="G50" s="43"/>
      <c r="H50" s="43"/>
      <c r="L50" s="19"/>
    </row>
    <row r="51" spans="2:12" s="18" customFormat="1" ht="6.75" customHeight="1">
      <c r="B51" s="19"/>
      <c r="L51" s="19"/>
    </row>
    <row r="52" spans="2:12" s="18" customFormat="1" ht="12" customHeight="1">
      <c r="B52" s="19"/>
      <c r="C52" s="14" t="s">
        <v>18</v>
      </c>
      <c r="F52" s="15" t="str">
        <f>F12</f>
        <v> </v>
      </c>
      <c r="I52" s="14" t="s">
        <v>20</v>
      </c>
      <c r="J52" s="94" t="str">
        <f>IF(J12="","",J12)</f>
        <v>23. 7. 2019</v>
      </c>
      <c r="L52" s="19"/>
    </row>
    <row r="53" spans="2:12" s="18" customFormat="1" ht="6.75" customHeight="1">
      <c r="B53" s="19"/>
      <c r="L53" s="19"/>
    </row>
    <row r="54" spans="2:12" s="18" customFormat="1" ht="15" customHeight="1">
      <c r="B54" s="19"/>
      <c r="C54" s="14" t="s">
        <v>22</v>
      </c>
      <c r="F54" s="15" t="str">
        <f>E15</f>
        <v> </v>
      </c>
      <c r="I54" s="14" t="s">
        <v>26</v>
      </c>
      <c r="J54" s="109">
        <f>E21</f>
        <v>0</v>
      </c>
      <c r="L54" s="19"/>
    </row>
    <row r="55" spans="2:12" s="18" customFormat="1" ht="15" customHeight="1">
      <c r="B55" s="19"/>
      <c r="C55" s="14" t="s">
        <v>25</v>
      </c>
      <c r="F55" s="15" t="str">
        <f>IF(E18="","",E18)</f>
        <v> </v>
      </c>
      <c r="I55" s="14" t="s">
        <v>28</v>
      </c>
      <c r="J55" s="109">
        <f>E24</f>
        <v>0</v>
      </c>
      <c r="L55" s="19"/>
    </row>
    <row r="56" spans="2:12" s="18" customFormat="1" ht="9.75" customHeight="1">
      <c r="B56" s="19"/>
      <c r="L56" s="19"/>
    </row>
    <row r="57" spans="2:12" s="18" customFormat="1" ht="29.25" customHeight="1">
      <c r="B57" s="19"/>
      <c r="C57" s="110" t="s">
        <v>81</v>
      </c>
      <c r="D57" s="103"/>
      <c r="E57" s="103"/>
      <c r="F57" s="103"/>
      <c r="G57" s="103"/>
      <c r="H57" s="103"/>
      <c r="I57" s="103"/>
      <c r="J57" s="111" t="s">
        <v>82</v>
      </c>
      <c r="K57" s="103"/>
      <c r="L57" s="19"/>
    </row>
    <row r="58" spans="2:12" s="18" customFormat="1" ht="9.75" customHeight="1">
      <c r="B58" s="19"/>
      <c r="L58" s="19"/>
    </row>
    <row r="59" spans="2:47" s="18" customFormat="1" ht="22.5" customHeight="1">
      <c r="B59" s="19"/>
      <c r="C59" s="112" t="s">
        <v>63</v>
      </c>
      <c r="J59" s="98">
        <f>J86</f>
        <v>0</v>
      </c>
      <c r="L59" s="19"/>
      <c r="AU59" s="4" t="s">
        <v>83</v>
      </c>
    </row>
    <row r="60" spans="2:12" s="113" customFormat="1" ht="24.75" customHeight="1">
      <c r="B60" s="114"/>
      <c r="D60" s="115" t="s">
        <v>568</v>
      </c>
      <c r="E60" s="116"/>
      <c r="F60" s="116"/>
      <c r="G60" s="116"/>
      <c r="H60" s="116"/>
      <c r="I60" s="116"/>
      <c r="J60" s="117">
        <f>J87</f>
        <v>0</v>
      </c>
      <c r="L60" s="114"/>
    </row>
    <row r="61" spans="2:12" s="118" customFormat="1" ht="19.5" customHeight="1">
      <c r="B61" s="119"/>
      <c r="D61" s="120" t="s">
        <v>569</v>
      </c>
      <c r="E61" s="121"/>
      <c r="F61" s="121"/>
      <c r="G61" s="121"/>
      <c r="H61" s="121"/>
      <c r="I61" s="121"/>
      <c r="J61" s="122">
        <f>J88</f>
        <v>0</v>
      </c>
      <c r="L61" s="119"/>
    </row>
    <row r="62" spans="2:12" s="118" customFormat="1" ht="19.5" customHeight="1">
      <c r="B62" s="119"/>
      <c r="D62" s="120" t="s">
        <v>570</v>
      </c>
      <c r="E62" s="121"/>
      <c r="F62" s="121"/>
      <c r="G62" s="121"/>
      <c r="H62" s="121"/>
      <c r="I62" s="121"/>
      <c r="J62" s="122">
        <f>J90</f>
        <v>0</v>
      </c>
      <c r="L62" s="119"/>
    </row>
    <row r="63" spans="2:12" s="118" customFormat="1" ht="19.5" customHeight="1">
      <c r="B63" s="119"/>
      <c r="D63" s="120" t="s">
        <v>571</v>
      </c>
      <c r="E63" s="121"/>
      <c r="F63" s="121"/>
      <c r="G63" s="121"/>
      <c r="H63" s="121"/>
      <c r="I63" s="121"/>
      <c r="J63" s="122">
        <f>J92</f>
        <v>0</v>
      </c>
      <c r="L63" s="119"/>
    </row>
    <row r="64" spans="2:12" s="118" customFormat="1" ht="19.5" customHeight="1">
      <c r="B64" s="119"/>
      <c r="D64" s="120" t="s">
        <v>572</v>
      </c>
      <c r="E64" s="121"/>
      <c r="F64" s="121"/>
      <c r="G64" s="121"/>
      <c r="H64" s="121"/>
      <c r="I64" s="121"/>
      <c r="J64" s="122">
        <f>J94</f>
        <v>0</v>
      </c>
      <c r="L64" s="119"/>
    </row>
    <row r="65" spans="2:12" s="118" customFormat="1" ht="19.5" customHeight="1">
      <c r="B65" s="119"/>
      <c r="D65" s="120" t="s">
        <v>573</v>
      </c>
      <c r="E65" s="121"/>
      <c r="F65" s="121"/>
      <c r="G65" s="121"/>
      <c r="H65" s="121"/>
      <c r="I65" s="121"/>
      <c r="J65" s="122">
        <f>J96</f>
        <v>0</v>
      </c>
      <c r="L65" s="119"/>
    </row>
    <row r="66" spans="2:12" s="118" customFormat="1" ht="19.5" customHeight="1">
      <c r="B66" s="119"/>
      <c r="D66" s="120" t="s">
        <v>574</v>
      </c>
      <c r="E66" s="121"/>
      <c r="F66" s="121"/>
      <c r="G66" s="121"/>
      <c r="H66" s="121"/>
      <c r="I66" s="121"/>
      <c r="J66" s="122">
        <f>J98</f>
        <v>0</v>
      </c>
      <c r="L66" s="119"/>
    </row>
    <row r="67" spans="2:12" s="18" customFormat="1" ht="21.75" customHeight="1">
      <c r="B67" s="19"/>
      <c r="L67" s="19"/>
    </row>
    <row r="68" spans="2:12" s="18" customFormat="1" ht="6.7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9"/>
    </row>
    <row r="72" spans="2:12" s="18" customFormat="1" ht="6.75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9"/>
    </row>
    <row r="73" spans="2:12" s="18" customFormat="1" ht="24.75" customHeight="1">
      <c r="B73" s="19"/>
      <c r="C73" s="8" t="s">
        <v>98</v>
      </c>
      <c r="L73" s="19"/>
    </row>
    <row r="74" spans="2:12" s="18" customFormat="1" ht="6.75" customHeight="1">
      <c r="B74" s="19"/>
      <c r="L74" s="19"/>
    </row>
    <row r="75" spans="2:12" s="18" customFormat="1" ht="12" customHeight="1">
      <c r="B75" s="19"/>
      <c r="C75" s="14" t="s">
        <v>14</v>
      </c>
      <c r="L75" s="19"/>
    </row>
    <row r="76" spans="2:12" s="18" customFormat="1" ht="16.5" customHeight="1">
      <c r="B76" s="19"/>
      <c r="E76" s="93">
        <f>E7</f>
        <v>0</v>
      </c>
      <c r="F76" s="93"/>
      <c r="G76" s="93"/>
      <c r="H76" s="93"/>
      <c r="L76" s="19"/>
    </row>
    <row r="77" spans="2:12" s="18" customFormat="1" ht="12" customHeight="1">
      <c r="B77" s="19"/>
      <c r="C77" s="14" t="s">
        <v>78</v>
      </c>
      <c r="L77" s="19"/>
    </row>
    <row r="78" spans="2:12" s="18" customFormat="1" ht="16.5" customHeight="1">
      <c r="B78" s="19"/>
      <c r="E78" s="43">
        <f>E9</f>
        <v>0</v>
      </c>
      <c r="F78" s="43"/>
      <c r="G78" s="43"/>
      <c r="H78" s="43"/>
      <c r="L78" s="19"/>
    </row>
    <row r="79" spans="2:12" s="18" customFormat="1" ht="6.75" customHeight="1">
      <c r="B79" s="19"/>
      <c r="L79" s="19"/>
    </row>
    <row r="80" spans="2:12" s="18" customFormat="1" ht="12" customHeight="1">
      <c r="B80" s="19"/>
      <c r="C80" s="14" t="s">
        <v>18</v>
      </c>
      <c r="F80" s="15" t="str">
        <f>F12</f>
        <v> </v>
      </c>
      <c r="I80" s="14" t="s">
        <v>20</v>
      </c>
      <c r="J80" s="94" t="str">
        <f>IF(J12="","",J12)</f>
        <v>23. 7. 2019</v>
      </c>
      <c r="L80" s="19"/>
    </row>
    <row r="81" spans="2:12" s="18" customFormat="1" ht="6.75" customHeight="1">
      <c r="B81" s="19"/>
      <c r="L81" s="19"/>
    </row>
    <row r="82" spans="2:12" s="18" customFormat="1" ht="15" customHeight="1">
      <c r="B82" s="19"/>
      <c r="C82" s="14" t="s">
        <v>22</v>
      </c>
      <c r="F82" s="15" t="str">
        <f>E15</f>
        <v> </v>
      </c>
      <c r="I82" s="14" t="s">
        <v>26</v>
      </c>
      <c r="J82" s="109" t="str">
        <f>E21</f>
        <v> </v>
      </c>
      <c r="L82" s="19"/>
    </row>
    <row r="83" spans="2:12" s="18" customFormat="1" ht="15" customHeight="1">
      <c r="B83" s="19"/>
      <c r="C83" s="14" t="s">
        <v>25</v>
      </c>
      <c r="F83" s="15" t="str">
        <f>IF(E18="","",E18)</f>
        <v> </v>
      </c>
      <c r="I83" s="14" t="s">
        <v>28</v>
      </c>
      <c r="J83" s="109" t="str">
        <f>E24</f>
        <v> </v>
      </c>
      <c r="L83" s="19"/>
    </row>
    <row r="84" spans="2:12" s="18" customFormat="1" ht="9.75" customHeight="1">
      <c r="B84" s="19"/>
      <c r="L84" s="19"/>
    </row>
    <row r="85" spans="2:20" s="123" customFormat="1" ht="29.25" customHeight="1">
      <c r="B85" s="124"/>
      <c r="C85" s="125" t="s">
        <v>99</v>
      </c>
      <c r="D85" s="126" t="s">
        <v>50</v>
      </c>
      <c r="E85" s="126" t="s">
        <v>46</v>
      </c>
      <c r="F85" s="126" t="s">
        <v>47</v>
      </c>
      <c r="G85" s="126" t="s">
        <v>100</v>
      </c>
      <c r="H85" s="126" t="s">
        <v>101</v>
      </c>
      <c r="I85" s="126" t="s">
        <v>102</v>
      </c>
      <c r="J85" s="126" t="s">
        <v>82</v>
      </c>
      <c r="K85" s="127" t="s">
        <v>103</v>
      </c>
      <c r="L85" s="124"/>
      <c r="M85" s="57"/>
      <c r="N85" s="58" t="s">
        <v>35</v>
      </c>
      <c r="O85" s="58" t="s">
        <v>104</v>
      </c>
      <c r="P85" s="58" t="s">
        <v>105</v>
      </c>
      <c r="Q85" s="58" t="s">
        <v>106</v>
      </c>
      <c r="R85" s="58" t="s">
        <v>107</v>
      </c>
      <c r="S85" s="58" t="s">
        <v>108</v>
      </c>
      <c r="T85" s="59" t="s">
        <v>109</v>
      </c>
    </row>
    <row r="86" spans="2:63" s="18" customFormat="1" ht="22.5" customHeight="1">
      <c r="B86" s="19"/>
      <c r="C86" s="63" t="s">
        <v>110</v>
      </c>
      <c r="J86" s="128">
        <f>BK86</f>
        <v>0</v>
      </c>
      <c r="L86" s="19"/>
      <c r="M86" s="60"/>
      <c r="N86" s="48"/>
      <c r="O86" s="48"/>
      <c r="P86" s="129">
        <f>P87</f>
        <v>0</v>
      </c>
      <c r="Q86" s="48"/>
      <c r="R86" s="129">
        <f>R87</f>
        <v>0</v>
      </c>
      <c r="S86" s="48"/>
      <c r="T86" s="130">
        <f>T87</f>
        <v>0</v>
      </c>
      <c r="AT86" s="4" t="s">
        <v>64</v>
      </c>
      <c r="AU86" s="4" t="s">
        <v>83</v>
      </c>
      <c r="BK86" s="131">
        <f>BK87</f>
        <v>0</v>
      </c>
    </row>
    <row r="87" spans="2:63" s="132" customFormat="1" ht="25.5" customHeight="1">
      <c r="B87" s="133"/>
      <c r="D87" s="134" t="s">
        <v>64</v>
      </c>
      <c r="E87" s="135" t="s">
        <v>575</v>
      </c>
      <c r="F87" s="135" t="s">
        <v>576</v>
      </c>
      <c r="J87" s="136">
        <f>BK87</f>
        <v>0</v>
      </c>
      <c r="L87" s="133"/>
      <c r="M87" s="137"/>
      <c r="N87" s="138"/>
      <c r="O87" s="138"/>
      <c r="P87" s="139">
        <f>P88+P90+P92+P94+P96+P98</f>
        <v>0</v>
      </c>
      <c r="Q87" s="138"/>
      <c r="R87" s="139">
        <f>R88+R90+R92+R94+R96+R98</f>
        <v>0</v>
      </c>
      <c r="S87" s="138"/>
      <c r="T87" s="140">
        <f>T88+T90+T92+T94+T96+T98</f>
        <v>0</v>
      </c>
      <c r="AR87" s="134" t="s">
        <v>149</v>
      </c>
      <c r="AT87" s="141" t="s">
        <v>64</v>
      </c>
      <c r="AU87" s="141" t="s">
        <v>65</v>
      </c>
      <c r="AY87" s="134" t="s">
        <v>113</v>
      </c>
      <c r="BK87" s="142">
        <f>BK88+BK90+BK92+BK94+BK96+BK98</f>
        <v>0</v>
      </c>
    </row>
    <row r="88" spans="2:63" s="132" customFormat="1" ht="22.5" customHeight="1">
      <c r="B88" s="133"/>
      <c r="D88" s="134" t="s">
        <v>64</v>
      </c>
      <c r="E88" s="143" t="s">
        <v>577</v>
      </c>
      <c r="F88" s="143" t="s">
        <v>578</v>
      </c>
      <c r="J88" s="144">
        <f>BK88</f>
        <v>0</v>
      </c>
      <c r="L88" s="133"/>
      <c r="M88" s="137"/>
      <c r="N88" s="138"/>
      <c r="O88" s="138"/>
      <c r="P88" s="139">
        <f>P89</f>
        <v>0</v>
      </c>
      <c r="Q88" s="138"/>
      <c r="R88" s="139">
        <f>R89</f>
        <v>0</v>
      </c>
      <c r="S88" s="138"/>
      <c r="T88" s="140">
        <f>T89</f>
        <v>0</v>
      </c>
      <c r="AR88" s="134" t="s">
        <v>149</v>
      </c>
      <c r="AT88" s="141" t="s">
        <v>64</v>
      </c>
      <c r="AU88" s="141" t="s">
        <v>13</v>
      </c>
      <c r="AY88" s="134" t="s">
        <v>113</v>
      </c>
      <c r="BK88" s="142">
        <f>BK89</f>
        <v>0</v>
      </c>
    </row>
    <row r="89" spans="2:65" s="18" customFormat="1" ht="16.5" customHeight="1">
      <c r="B89" s="145"/>
      <c r="C89" s="146" t="s">
        <v>73</v>
      </c>
      <c r="D89" s="146" t="s">
        <v>116</v>
      </c>
      <c r="E89" s="147" t="s">
        <v>579</v>
      </c>
      <c r="F89" s="148" t="s">
        <v>580</v>
      </c>
      <c r="G89" s="149" t="s">
        <v>581</v>
      </c>
      <c r="H89" s="150">
        <v>1</v>
      </c>
      <c r="I89" s="151"/>
      <c r="J89" s="151">
        <f>ROUND(I89*H89,2)</f>
        <v>0</v>
      </c>
      <c r="K89" s="148" t="s">
        <v>120</v>
      </c>
      <c r="L89" s="19"/>
      <c r="M89" s="152"/>
      <c r="N89" s="153" t="s">
        <v>36</v>
      </c>
      <c r="O89" s="154">
        <v>0</v>
      </c>
      <c r="P89" s="154">
        <f>O89*H89</f>
        <v>0</v>
      </c>
      <c r="Q89" s="154">
        <v>0</v>
      </c>
      <c r="R89" s="154">
        <f>Q89*H89</f>
        <v>0</v>
      </c>
      <c r="S89" s="154">
        <v>0</v>
      </c>
      <c r="T89" s="155">
        <f>S89*H89</f>
        <v>0</v>
      </c>
      <c r="AR89" s="156" t="s">
        <v>582</v>
      </c>
      <c r="AT89" s="156" t="s">
        <v>116</v>
      </c>
      <c r="AU89" s="156" t="s">
        <v>73</v>
      </c>
      <c r="AY89" s="4" t="s">
        <v>113</v>
      </c>
      <c r="BE89" s="157">
        <f>IF(N89="základní",J89,0)</f>
        <v>0</v>
      </c>
      <c r="BF89" s="157">
        <f>IF(N89="snížená",J89,0)</f>
        <v>0</v>
      </c>
      <c r="BG89" s="157">
        <f>IF(N89="zákl. přenesená",J89,0)</f>
        <v>0</v>
      </c>
      <c r="BH89" s="157">
        <f>IF(N89="sníž. přenesená",J89,0)</f>
        <v>0</v>
      </c>
      <c r="BI89" s="157">
        <f>IF(N89="nulová",J89,0)</f>
        <v>0</v>
      </c>
      <c r="BJ89" s="4" t="s">
        <v>13</v>
      </c>
      <c r="BK89" s="157">
        <f>ROUND(I89*H89,2)</f>
        <v>0</v>
      </c>
      <c r="BL89" s="4" t="s">
        <v>582</v>
      </c>
      <c r="BM89" s="156" t="s">
        <v>583</v>
      </c>
    </row>
    <row r="90" spans="2:63" s="132" customFormat="1" ht="22.5" customHeight="1">
      <c r="B90" s="133"/>
      <c r="D90" s="134" t="s">
        <v>64</v>
      </c>
      <c r="E90" s="143" t="s">
        <v>584</v>
      </c>
      <c r="F90" s="143" t="s">
        <v>585</v>
      </c>
      <c r="J90" s="144">
        <f>BK90</f>
        <v>0</v>
      </c>
      <c r="L90" s="133"/>
      <c r="M90" s="137"/>
      <c r="N90" s="138"/>
      <c r="O90" s="138"/>
      <c r="P90" s="139">
        <f>P91</f>
        <v>0</v>
      </c>
      <c r="Q90" s="138"/>
      <c r="R90" s="139">
        <f>R91</f>
        <v>0</v>
      </c>
      <c r="S90" s="138"/>
      <c r="T90" s="140">
        <f>T91</f>
        <v>0</v>
      </c>
      <c r="AR90" s="134" t="s">
        <v>149</v>
      </c>
      <c r="AT90" s="141" t="s">
        <v>64</v>
      </c>
      <c r="AU90" s="141" t="s">
        <v>13</v>
      </c>
      <c r="AY90" s="134" t="s">
        <v>113</v>
      </c>
      <c r="BK90" s="142">
        <f>BK91</f>
        <v>0</v>
      </c>
    </row>
    <row r="91" spans="2:65" s="18" customFormat="1" ht="16.5" customHeight="1">
      <c r="B91" s="145"/>
      <c r="C91" s="146" t="s">
        <v>114</v>
      </c>
      <c r="D91" s="146" t="s">
        <v>116</v>
      </c>
      <c r="E91" s="147" t="s">
        <v>586</v>
      </c>
      <c r="F91" s="148" t="s">
        <v>587</v>
      </c>
      <c r="G91" s="149" t="s">
        <v>588</v>
      </c>
      <c r="H91" s="150">
        <v>1</v>
      </c>
      <c r="I91" s="151"/>
      <c r="J91" s="151">
        <f>ROUND(I91*H91,2)</f>
        <v>0</v>
      </c>
      <c r="K91" s="148" t="s">
        <v>120</v>
      </c>
      <c r="L91" s="19"/>
      <c r="M91" s="152"/>
      <c r="N91" s="153" t="s">
        <v>36</v>
      </c>
      <c r="O91" s="154">
        <v>0</v>
      </c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AR91" s="156" t="s">
        <v>582</v>
      </c>
      <c r="AT91" s="156" t="s">
        <v>116</v>
      </c>
      <c r="AU91" s="156" t="s">
        <v>73</v>
      </c>
      <c r="AY91" s="4" t="s">
        <v>113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4" t="s">
        <v>13</v>
      </c>
      <c r="BK91" s="157">
        <f>ROUND(I91*H91,2)</f>
        <v>0</v>
      </c>
      <c r="BL91" s="4" t="s">
        <v>582</v>
      </c>
      <c r="BM91" s="156" t="s">
        <v>589</v>
      </c>
    </row>
    <row r="92" spans="2:63" s="132" customFormat="1" ht="22.5" customHeight="1">
      <c r="B92" s="133"/>
      <c r="D92" s="134" t="s">
        <v>64</v>
      </c>
      <c r="E92" s="143" t="s">
        <v>590</v>
      </c>
      <c r="F92" s="143" t="s">
        <v>591</v>
      </c>
      <c r="J92" s="144">
        <f>BK92</f>
        <v>0</v>
      </c>
      <c r="L92" s="133"/>
      <c r="M92" s="137"/>
      <c r="N92" s="138"/>
      <c r="O92" s="138"/>
      <c r="P92" s="139">
        <f>P93</f>
        <v>0</v>
      </c>
      <c r="Q92" s="138"/>
      <c r="R92" s="139">
        <f>R93</f>
        <v>0</v>
      </c>
      <c r="S92" s="138"/>
      <c r="T92" s="140">
        <f>T93</f>
        <v>0</v>
      </c>
      <c r="AR92" s="134" t="s">
        <v>149</v>
      </c>
      <c r="AT92" s="141" t="s">
        <v>64</v>
      </c>
      <c r="AU92" s="141" t="s">
        <v>13</v>
      </c>
      <c r="AY92" s="134" t="s">
        <v>113</v>
      </c>
      <c r="BK92" s="142">
        <f>BK93</f>
        <v>0</v>
      </c>
    </row>
    <row r="93" spans="2:65" s="18" customFormat="1" ht="16.5" customHeight="1">
      <c r="B93" s="145"/>
      <c r="C93" s="146" t="s">
        <v>13</v>
      </c>
      <c r="D93" s="146" t="s">
        <v>116</v>
      </c>
      <c r="E93" s="147" t="s">
        <v>592</v>
      </c>
      <c r="F93" s="148" t="s">
        <v>591</v>
      </c>
      <c r="G93" s="149" t="s">
        <v>581</v>
      </c>
      <c r="H93" s="150">
        <v>1</v>
      </c>
      <c r="I93" s="151"/>
      <c r="J93" s="151">
        <f>ROUND(I93*H93,2)</f>
        <v>0</v>
      </c>
      <c r="K93" s="148" t="s">
        <v>120</v>
      </c>
      <c r="L93" s="19"/>
      <c r="M93" s="152"/>
      <c r="N93" s="153" t="s">
        <v>36</v>
      </c>
      <c r="O93" s="154">
        <v>0</v>
      </c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56" t="s">
        <v>582</v>
      </c>
      <c r="AT93" s="156" t="s">
        <v>116</v>
      </c>
      <c r="AU93" s="156" t="s">
        <v>73</v>
      </c>
      <c r="AY93" s="4" t="s">
        <v>113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4" t="s">
        <v>13</v>
      </c>
      <c r="BK93" s="157">
        <f>ROUND(I93*H93,2)</f>
        <v>0</v>
      </c>
      <c r="BL93" s="4" t="s">
        <v>582</v>
      </c>
      <c r="BM93" s="156" t="s">
        <v>593</v>
      </c>
    </row>
    <row r="94" spans="2:63" s="132" customFormat="1" ht="22.5" customHeight="1">
      <c r="B94" s="133"/>
      <c r="D94" s="134" t="s">
        <v>64</v>
      </c>
      <c r="E94" s="143" t="s">
        <v>594</v>
      </c>
      <c r="F94" s="143" t="s">
        <v>595</v>
      </c>
      <c r="J94" s="144">
        <f>BK94</f>
        <v>0</v>
      </c>
      <c r="L94" s="133"/>
      <c r="M94" s="137"/>
      <c r="N94" s="138"/>
      <c r="O94" s="138"/>
      <c r="P94" s="139">
        <f>P95</f>
        <v>0</v>
      </c>
      <c r="Q94" s="138"/>
      <c r="R94" s="139">
        <f>R95</f>
        <v>0</v>
      </c>
      <c r="S94" s="138"/>
      <c r="T94" s="140">
        <f>T95</f>
        <v>0</v>
      </c>
      <c r="AR94" s="134" t="s">
        <v>149</v>
      </c>
      <c r="AT94" s="141" t="s">
        <v>64</v>
      </c>
      <c r="AU94" s="141" t="s">
        <v>13</v>
      </c>
      <c r="AY94" s="134" t="s">
        <v>113</v>
      </c>
      <c r="BK94" s="142">
        <f>BK95</f>
        <v>0</v>
      </c>
    </row>
    <row r="95" spans="2:65" s="18" customFormat="1" ht="16.5" customHeight="1">
      <c r="B95" s="145"/>
      <c r="C95" s="146" t="s">
        <v>121</v>
      </c>
      <c r="D95" s="146" t="s">
        <v>116</v>
      </c>
      <c r="E95" s="147" t="s">
        <v>596</v>
      </c>
      <c r="F95" s="148" t="s">
        <v>597</v>
      </c>
      <c r="G95" s="149" t="s">
        <v>581</v>
      </c>
      <c r="H95" s="150">
        <v>1</v>
      </c>
      <c r="I95" s="151"/>
      <c r="J95" s="151">
        <f>ROUND(I95*H95,2)</f>
        <v>0</v>
      </c>
      <c r="K95" s="148" t="s">
        <v>120</v>
      </c>
      <c r="L95" s="19"/>
      <c r="M95" s="152"/>
      <c r="N95" s="153" t="s">
        <v>36</v>
      </c>
      <c r="O95" s="154">
        <v>0</v>
      </c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AR95" s="156" t="s">
        <v>582</v>
      </c>
      <c r="AT95" s="156" t="s">
        <v>116</v>
      </c>
      <c r="AU95" s="156" t="s">
        <v>73</v>
      </c>
      <c r="AY95" s="4" t="s">
        <v>113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4" t="s">
        <v>13</v>
      </c>
      <c r="BK95" s="157">
        <f>ROUND(I95*H95,2)</f>
        <v>0</v>
      </c>
      <c r="BL95" s="4" t="s">
        <v>582</v>
      </c>
      <c r="BM95" s="156" t="s">
        <v>598</v>
      </c>
    </row>
    <row r="96" spans="2:63" s="132" customFormat="1" ht="22.5" customHeight="1">
      <c r="B96" s="133"/>
      <c r="D96" s="134" t="s">
        <v>64</v>
      </c>
      <c r="E96" s="143" t="s">
        <v>599</v>
      </c>
      <c r="F96" s="143" t="s">
        <v>600</v>
      </c>
      <c r="J96" s="144">
        <f>BK96</f>
        <v>0</v>
      </c>
      <c r="L96" s="133"/>
      <c r="M96" s="137"/>
      <c r="N96" s="138"/>
      <c r="O96" s="138"/>
      <c r="P96" s="139">
        <f>P97</f>
        <v>0</v>
      </c>
      <c r="Q96" s="138"/>
      <c r="R96" s="139">
        <f>R97</f>
        <v>0</v>
      </c>
      <c r="S96" s="138"/>
      <c r="T96" s="140">
        <f>T97</f>
        <v>0</v>
      </c>
      <c r="AR96" s="134" t="s">
        <v>149</v>
      </c>
      <c r="AT96" s="141" t="s">
        <v>64</v>
      </c>
      <c r="AU96" s="141" t="s">
        <v>13</v>
      </c>
      <c r="AY96" s="134" t="s">
        <v>113</v>
      </c>
      <c r="BK96" s="142">
        <f>BK97</f>
        <v>0</v>
      </c>
    </row>
    <row r="97" spans="2:65" s="18" customFormat="1" ht="16.5" customHeight="1">
      <c r="B97" s="145"/>
      <c r="C97" s="146" t="s">
        <v>149</v>
      </c>
      <c r="D97" s="146" t="s">
        <v>116</v>
      </c>
      <c r="E97" s="147" t="s">
        <v>601</v>
      </c>
      <c r="F97" s="148" t="s">
        <v>602</v>
      </c>
      <c r="G97" s="149" t="s">
        <v>581</v>
      </c>
      <c r="H97" s="150">
        <v>1</v>
      </c>
      <c r="I97" s="151"/>
      <c r="J97" s="151">
        <f>ROUND(I97*H97,2)</f>
        <v>0</v>
      </c>
      <c r="K97" s="148" t="s">
        <v>120</v>
      </c>
      <c r="L97" s="19"/>
      <c r="M97" s="152"/>
      <c r="N97" s="153" t="s">
        <v>36</v>
      </c>
      <c r="O97" s="154">
        <v>0</v>
      </c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AR97" s="156" t="s">
        <v>582</v>
      </c>
      <c r="AT97" s="156" t="s">
        <v>116</v>
      </c>
      <c r="AU97" s="156" t="s">
        <v>73</v>
      </c>
      <c r="AY97" s="4" t="s">
        <v>113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4" t="s">
        <v>13</v>
      </c>
      <c r="BK97" s="157">
        <f>ROUND(I97*H97,2)</f>
        <v>0</v>
      </c>
      <c r="BL97" s="4" t="s">
        <v>582</v>
      </c>
      <c r="BM97" s="156" t="s">
        <v>603</v>
      </c>
    </row>
    <row r="98" spans="2:63" s="132" customFormat="1" ht="22.5" customHeight="1">
      <c r="B98" s="133"/>
      <c r="D98" s="134" t="s">
        <v>64</v>
      </c>
      <c r="E98" s="143" t="s">
        <v>604</v>
      </c>
      <c r="F98" s="143" t="s">
        <v>605</v>
      </c>
      <c r="J98" s="144">
        <f>BK98</f>
        <v>0</v>
      </c>
      <c r="L98" s="133"/>
      <c r="M98" s="137"/>
      <c r="N98" s="138"/>
      <c r="O98" s="138"/>
      <c r="P98" s="139">
        <f>P99</f>
        <v>0</v>
      </c>
      <c r="Q98" s="138"/>
      <c r="R98" s="139">
        <f>R99</f>
        <v>0</v>
      </c>
      <c r="S98" s="138"/>
      <c r="T98" s="140">
        <f>T99</f>
        <v>0</v>
      </c>
      <c r="AR98" s="134" t="s">
        <v>149</v>
      </c>
      <c r="AT98" s="141" t="s">
        <v>64</v>
      </c>
      <c r="AU98" s="141" t="s">
        <v>13</v>
      </c>
      <c r="AY98" s="134" t="s">
        <v>113</v>
      </c>
      <c r="BK98" s="142">
        <f>BK99</f>
        <v>0</v>
      </c>
    </row>
    <row r="99" spans="2:65" s="18" customFormat="1" ht="16.5" customHeight="1">
      <c r="B99" s="145"/>
      <c r="C99" s="146" t="s">
        <v>145</v>
      </c>
      <c r="D99" s="146" t="s">
        <v>116</v>
      </c>
      <c r="E99" s="147" t="s">
        <v>606</v>
      </c>
      <c r="F99" s="148" t="s">
        <v>607</v>
      </c>
      <c r="G99" s="149" t="s">
        <v>581</v>
      </c>
      <c r="H99" s="150">
        <v>1</v>
      </c>
      <c r="I99" s="151"/>
      <c r="J99" s="151">
        <f>ROUND(I99*H99,2)</f>
        <v>0</v>
      </c>
      <c r="K99" s="148" t="s">
        <v>120</v>
      </c>
      <c r="L99" s="19"/>
      <c r="M99" s="186"/>
      <c r="N99" s="187" t="s">
        <v>36</v>
      </c>
      <c r="O99" s="188">
        <v>0</v>
      </c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AR99" s="156" t="s">
        <v>582</v>
      </c>
      <c r="AT99" s="156" t="s">
        <v>116</v>
      </c>
      <c r="AU99" s="156" t="s">
        <v>73</v>
      </c>
      <c r="AY99" s="4" t="s">
        <v>113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4" t="s">
        <v>13</v>
      </c>
      <c r="BK99" s="157">
        <f>ROUND(I99*H99,2)</f>
        <v>0</v>
      </c>
      <c r="BL99" s="4" t="s">
        <v>582</v>
      </c>
      <c r="BM99" s="156" t="s">
        <v>608</v>
      </c>
    </row>
    <row r="100" spans="2:12" s="18" customFormat="1" ht="6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19"/>
    </row>
  </sheetData>
  <sheetProtection selectLockedCells="1" selectUnlockedCells="1"/>
  <mergeCells count="9">
    <mergeCell ref="L2:V2"/>
    <mergeCell ref="E7:H7"/>
    <mergeCell ref="E9:H9"/>
    <mergeCell ref="E18:H18"/>
    <mergeCell ref="E27:H27"/>
    <mergeCell ref="E48:H48"/>
    <mergeCell ref="E50:H50"/>
    <mergeCell ref="E76:H76"/>
    <mergeCell ref="E78:H78"/>
  </mergeCell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6.8515625" defaultRowHeight="12.75"/>
  <cols>
    <col min="1" max="1" width="6.7109375" style="190" customWidth="1"/>
    <col min="2" max="2" width="1.28515625" style="190" customWidth="1"/>
    <col min="3" max="4" width="4.00390625" style="190" customWidth="1"/>
    <col min="5" max="5" width="9.421875" style="190" customWidth="1"/>
    <col min="6" max="6" width="7.28125" style="190" customWidth="1"/>
    <col min="7" max="7" width="4.00390625" style="190" customWidth="1"/>
    <col min="8" max="8" width="62.421875" style="190" customWidth="1"/>
    <col min="9" max="10" width="16.00390625" style="190" customWidth="1"/>
    <col min="11" max="11" width="1.28515625" style="190" customWidth="1"/>
    <col min="12" max="16384" width="7.140625" style="1" customWidth="1"/>
  </cols>
  <sheetData>
    <row r="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94" customFormat="1" ht="45" customHeight="1">
      <c r="B3" s="195"/>
      <c r="C3" s="196" t="s">
        <v>609</v>
      </c>
      <c r="D3" s="196"/>
      <c r="E3" s="196"/>
      <c r="F3" s="196"/>
      <c r="G3" s="196"/>
      <c r="H3" s="196"/>
      <c r="I3" s="196"/>
      <c r="J3" s="196"/>
      <c r="K3" s="197"/>
    </row>
    <row r="4" spans="2:11" ht="25.5" customHeight="1">
      <c r="B4" s="198"/>
      <c r="C4" s="199" t="s">
        <v>610</v>
      </c>
      <c r="D4" s="199"/>
      <c r="E4" s="199"/>
      <c r="F4" s="199"/>
      <c r="G4" s="199"/>
      <c r="H4" s="199"/>
      <c r="I4" s="199"/>
      <c r="J4" s="199"/>
      <c r="K4" s="200"/>
    </row>
    <row r="5" spans="2:11" ht="5.25" customHeight="1">
      <c r="B5" s="198"/>
      <c r="C5" s="201"/>
      <c r="D5" s="201"/>
      <c r="E5" s="201"/>
      <c r="F5" s="201"/>
      <c r="G5" s="201"/>
      <c r="H5" s="201"/>
      <c r="I5" s="201"/>
      <c r="J5" s="201"/>
      <c r="K5" s="200"/>
    </row>
    <row r="6" spans="2:11" ht="15" customHeight="1">
      <c r="B6" s="198"/>
      <c r="C6" s="202" t="s">
        <v>611</v>
      </c>
      <c r="D6" s="202"/>
      <c r="E6" s="202"/>
      <c r="F6" s="202"/>
      <c r="G6" s="202"/>
      <c r="H6" s="202"/>
      <c r="I6" s="202"/>
      <c r="J6" s="202"/>
      <c r="K6" s="200"/>
    </row>
    <row r="7" spans="2:11" ht="15" customHeight="1">
      <c r="B7" s="203"/>
      <c r="C7" s="202" t="s">
        <v>612</v>
      </c>
      <c r="D7" s="202"/>
      <c r="E7" s="202"/>
      <c r="F7" s="202"/>
      <c r="G7" s="202"/>
      <c r="H7" s="202"/>
      <c r="I7" s="202"/>
      <c r="J7" s="202"/>
      <c r="K7" s="200"/>
    </row>
    <row r="8" spans="2:11" ht="12.75" customHeight="1">
      <c r="B8" s="203"/>
      <c r="C8" s="202"/>
      <c r="D8" s="202"/>
      <c r="E8" s="202"/>
      <c r="F8" s="202"/>
      <c r="G8" s="202"/>
      <c r="H8" s="202"/>
      <c r="I8" s="202"/>
      <c r="J8" s="202"/>
      <c r="K8" s="200"/>
    </row>
    <row r="9" spans="2:11" ht="15" customHeight="1">
      <c r="B9" s="203"/>
      <c r="C9" s="204" t="s">
        <v>613</v>
      </c>
      <c r="D9" s="204"/>
      <c r="E9" s="204"/>
      <c r="F9" s="204"/>
      <c r="G9" s="204"/>
      <c r="H9" s="204"/>
      <c r="I9" s="204"/>
      <c r="J9" s="204"/>
      <c r="K9" s="200"/>
    </row>
    <row r="10" spans="2:11" ht="15" customHeight="1">
      <c r="B10" s="203"/>
      <c r="C10" s="202"/>
      <c r="D10" s="202" t="s">
        <v>614</v>
      </c>
      <c r="E10" s="202"/>
      <c r="F10" s="202"/>
      <c r="G10" s="202"/>
      <c r="H10" s="202"/>
      <c r="I10" s="202"/>
      <c r="J10" s="202"/>
      <c r="K10" s="200"/>
    </row>
    <row r="11" spans="2:11" ht="15" customHeight="1">
      <c r="B11" s="203"/>
      <c r="C11" s="205"/>
      <c r="D11" s="202" t="s">
        <v>615</v>
      </c>
      <c r="E11" s="202"/>
      <c r="F11" s="202"/>
      <c r="G11" s="202"/>
      <c r="H11" s="202"/>
      <c r="I11" s="202"/>
      <c r="J11" s="202"/>
      <c r="K11" s="200"/>
    </row>
    <row r="12" spans="2:11" ht="15" customHeight="1">
      <c r="B12" s="203"/>
      <c r="C12" s="205"/>
      <c r="D12" s="202"/>
      <c r="E12" s="202"/>
      <c r="F12" s="202"/>
      <c r="G12" s="202"/>
      <c r="H12" s="202"/>
      <c r="I12" s="202"/>
      <c r="J12" s="202"/>
      <c r="K12" s="200"/>
    </row>
    <row r="13" spans="2:11" ht="15" customHeight="1">
      <c r="B13" s="203"/>
      <c r="C13" s="205"/>
      <c r="D13" s="206" t="s">
        <v>616</v>
      </c>
      <c r="E13" s="202"/>
      <c r="F13" s="202"/>
      <c r="G13" s="202"/>
      <c r="H13" s="202"/>
      <c r="I13" s="202"/>
      <c r="J13" s="202"/>
      <c r="K13" s="200"/>
    </row>
    <row r="14" spans="2:11" ht="12.75" customHeight="1">
      <c r="B14" s="203"/>
      <c r="C14" s="205"/>
      <c r="D14" s="205"/>
      <c r="E14" s="205"/>
      <c r="F14" s="205"/>
      <c r="G14" s="205"/>
      <c r="H14" s="205"/>
      <c r="I14" s="205"/>
      <c r="J14" s="205"/>
      <c r="K14" s="200"/>
    </row>
    <row r="15" spans="2:11" ht="15" customHeight="1">
      <c r="B15" s="203"/>
      <c r="C15" s="205"/>
      <c r="D15" s="202" t="s">
        <v>617</v>
      </c>
      <c r="E15" s="202"/>
      <c r="F15" s="202"/>
      <c r="G15" s="202"/>
      <c r="H15" s="202"/>
      <c r="I15" s="202"/>
      <c r="J15" s="202"/>
      <c r="K15" s="200"/>
    </row>
    <row r="16" spans="2:11" ht="15" customHeight="1">
      <c r="B16" s="203"/>
      <c r="C16" s="205"/>
      <c r="D16" s="202" t="s">
        <v>618</v>
      </c>
      <c r="E16" s="202"/>
      <c r="F16" s="202"/>
      <c r="G16" s="202"/>
      <c r="H16" s="202"/>
      <c r="I16" s="202"/>
      <c r="J16" s="202"/>
      <c r="K16" s="200"/>
    </row>
    <row r="17" spans="2:11" ht="15" customHeight="1">
      <c r="B17" s="203"/>
      <c r="C17" s="205"/>
      <c r="D17" s="202" t="s">
        <v>619</v>
      </c>
      <c r="E17" s="202"/>
      <c r="F17" s="202"/>
      <c r="G17" s="202"/>
      <c r="H17" s="202"/>
      <c r="I17" s="202"/>
      <c r="J17" s="202"/>
      <c r="K17" s="200"/>
    </row>
    <row r="18" spans="2:11" ht="15" customHeight="1">
      <c r="B18" s="203"/>
      <c r="C18" s="205"/>
      <c r="D18" s="205"/>
      <c r="E18" s="207" t="s">
        <v>71</v>
      </c>
      <c r="F18" s="202" t="s">
        <v>620</v>
      </c>
      <c r="G18" s="202"/>
      <c r="H18" s="202"/>
      <c r="I18" s="202"/>
      <c r="J18" s="202"/>
      <c r="K18" s="200"/>
    </row>
    <row r="19" spans="2:11" ht="15" customHeight="1">
      <c r="B19" s="203"/>
      <c r="C19" s="205"/>
      <c r="D19" s="205"/>
      <c r="E19" s="207" t="s">
        <v>621</v>
      </c>
      <c r="F19" s="202" t="s">
        <v>622</v>
      </c>
      <c r="G19" s="202"/>
      <c r="H19" s="202"/>
      <c r="I19" s="202"/>
      <c r="J19" s="202"/>
      <c r="K19" s="200"/>
    </row>
    <row r="20" spans="2:11" ht="15" customHeight="1">
      <c r="B20" s="203"/>
      <c r="C20" s="205"/>
      <c r="D20" s="205"/>
      <c r="E20" s="207" t="s">
        <v>623</v>
      </c>
      <c r="F20" s="202" t="s">
        <v>624</v>
      </c>
      <c r="G20" s="202"/>
      <c r="H20" s="202"/>
      <c r="I20" s="202"/>
      <c r="J20" s="202"/>
      <c r="K20" s="200"/>
    </row>
    <row r="21" spans="2:11" ht="15" customHeight="1">
      <c r="B21" s="203"/>
      <c r="C21" s="205"/>
      <c r="D21" s="205"/>
      <c r="E21" s="207" t="s">
        <v>74</v>
      </c>
      <c r="F21" s="202" t="s">
        <v>75</v>
      </c>
      <c r="G21" s="202"/>
      <c r="H21" s="202"/>
      <c r="I21" s="202"/>
      <c r="J21" s="202"/>
      <c r="K21" s="200"/>
    </row>
    <row r="22" spans="2:11" ht="15" customHeight="1">
      <c r="B22" s="203"/>
      <c r="C22" s="205"/>
      <c r="D22" s="205"/>
      <c r="E22" s="207" t="s">
        <v>625</v>
      </c>
      <c r="F22" s="202" t="s">
        <v>626</v>
      </c>
      <c r="G22" s="202"/>
      <c r="H22" s="202"/>
      <c r="I22" s="202"/>
      <c r="J22" s="202"/>
      <c r="K22" s="200"/>
    </row>
    <row r="23" spans="2:11" ht="15" customHeight="1">
      <c r="B23" s="203"/>
      <c r="C23" s="205"/>
      <c r="D23" s="205"/>
      <c r="E23" s="207" t="s">
        <v>627</v>
      </c>
      <c r="F23" s="202" t="s">
        <v>628</v>
      </c>
      <c r="G23" s="202"/>
      <c r="H23" s="202"/>
      <c r="I23" s="202"/>
      <c r="J23" s="202"/>
      <c r="K23" s="200"/>
    </row>
    <row r="24" spans="2:11" ht="12.75" customHeight="1">
      <c r="B24" s="203"/>
      <c r="C24" s="205"/>
      <c r="D24" s="205"/>
      <c r="E24" s="205"/>
      <c r="F24" s="205"/>
      <c r="G24" s="205"/>
      <c r="H24" s="205"/>
      <c r="I24" s="205"/>
      <c r="J24" s="205"/>
      <c r="K24" s="200"/>
    </row>
    <row r="25" spans="2:11" ht="15" customHeight="1">
      <c r="B25" s="203"/>
      <c r="C25" s="204" t="s">
        <v>629</v>
      </c>
      <c r="D25" s="204"/>
      <c r="E25" s="204"/>
      <c r="F25" s="204"/>
      <c r="G25" s="204"/>
      <c r="H25" s="204"/>
      <c r="I25" s="204"/>
      <c r="J25" s="204"/>
      <c r="K25" s="200"/>
    </row>
    <row r="26" spans="2:11" ht="15" customHeight="1">
      <c r="B26" s="203"/>
      <c r="C26" s="202" t="s">
        <v>630</v>
      </c>
      <c r="D26" s="202"/>
      <c r="E26" s="202"/>
      <c r="F26" s="202"/>
      <c r="G26" s="202"/>
      <c r="H26" s="202"/>
      <c r="I26" s="202"/>
      <c r="J26" s="202"/>
      <c r="K26" s="200"/>
    </row>
    <row r="27" spans="2:11" ht="15" customHeight="1">
      <c r="B27" s="203"/>
      <c r="C27" s="202"/>
      <c r="D27" s="208" t="s">
        <v>631</v>
      </c>
      <c r="E27" s="208"/>
      <c r="F27" s="208"/>
      <c r="G27" s="208"/>
      <c r="H27" s="208"/>
      <c r="I27" s="208"/>
      <c r="J27" s="208"/>
      <c r="K27" s="200"/>
    </row>
    <row r="28" spans="2:11" ht="15" customHeight="1">
      <c r="B28" s="203"/>
      <c r="C28" s="205"/>
      <c r="D28" s="202" t="s">
        <v>632</v>
      </c>
      <c r="E28" s="202"/>
      <c r="F28" s="202"/>
      <c r="G28" s="202"/>
      <c r="H28" s="202"/>
      <c r="I28" s="202"/>
      <c r="J28" s="202"/>
      <c r="K28" s="200"/>
    </row>
    <row r="29" spans="2:11" ht="12.75" customHeight="1">
      <c r="B29" s="203"/>
      <c r="C29" s="205"/>
      <c r="D29" s="205"/>
      <c r="E29" s="205"/>
      <c r="F29" s="205"/>
      <c r="G29" s="205"/>
      <c r="H29" s="205"/>
      <c r="I29" s="205"/>
      <c r="J29" s="205"/>
      <c r="K29" s="200"/>
    </row>
    <row r="30" spans="2:11" ht="15" customHeight="1">
      <c r="B30" s="203"/>
      <c r="C30" s="205"/>
      <c r="D30" s="208" t="s">
        <v>633</v>
      </c>
      <c r="E30" s="208"/>
      <c r="F30" s="208"/>
      <c r="G30" s="208"/>
      <c r="H30" s="208"/>
      <c r="I30" s="208"/>
      <c r="J30" s="208"/>
      <c r="K30" s="200"/>
    </row>
    <row r="31" spans="2:11" ht="15" customHeight="1">
      <c r="B31" s="203"/>
      <c r="C31" s="205"/>
      <c r="D31" s="202" t="s">
        <v>634</v>
      </c>
      <c r="E31" s="202"/>
      <c r="F31" s="202"/>
      <c r="G31" s="202"/>
      <c r="H31" s="202"/>
      <c r="I31" s="202"/>
      <c r="J31" s="202"/>
      <c r="K31" s="200"/>
    </row>
    <row r="32" spans="2:11" ht="12.75" customHeight="1">
      <c r="B32" s="203"/>
      <c r="C32" s="205"/>
      <c r="D32" s="205"/>
      <c r="E32" s="205"/>
      <c r="F32" s="205"/>
      <c r="G32" s="205"/>
      <c r="H32" s="205"/>
      <c r="I32" s="205"/>
      <c r="J32" s="205"/>
      <c r="K32" s="200"/>
    </row>
    <row r="33" spans="2:11" ht="15" customHeight="1">
      <c r="B33" s="203"/>
      <c r="C33" s="205"/>
      <c r="D33" s="208" t="s">
        <v>635</v>
      </c>
      <c r="E33" s="208"/>
      <c r="F33" s="208"/>
      <c r="G33" s="208"/>
      <c r="H33" s="208"/>
      <c r="I33" s="208"/>
      <c r="J33" s="208"/>
      <c r="K33" s="200"/>
    </row>
    <row r="34" spans="2:11" ht="15" customHeight="1">
      <c r="B34" s="203"/>
      <c r="C34" s="205"/>
      <c r="D34" s="202" t="s">
        <v>636</v>
      </c>
      <c r="E34" s="202"/>
      <c r="F34" s="202"/>
      <c r="G34" s="202"/>
      <c r="H34" s="202"/>
      <c r="I34" s="202"/>
      <c r="J34" s="202"/>
      <c r="K34" s="200"/>
    </row>
    <row r="35" spans="2:11" ht="15" customHeight="1">
      <c r="B35" s="203"/>
      <c r="C35" s="205"/>
      <c r="D35" s="202" t="s">
        <v>637</v>
      </c>
      <c r="E35" s="202"/>
      <c r="F35" s="202"/>
      <c r="G35" s="202"/>
      <c r="H35" s="202"/>
      <c r="I35" s="202"/>
      <c r="J35" s="202"/>
      <c r="K35" s="200"/>
    </row>
    <row r="36" spans="2:11" ht="15" customHeight="1">
      <c r="B36" s="203"/>
      <c r="C36" s="205"/>
      <c r="D36" s="202"/>
      <c r="E36" s="206" t="s">
        <v>99</v>
      </c>
      <c r="F36" s="202"/>
      <c r="G36" s="202" t="s">
        <v>638</v>
      </c>
      <c r="H36" s="202"/>
      <c r="I36" s="202"/>
      <c r="J36" s="202"/>
      <c r="K36" s="200"/>
    </row>
    <row r="37" spans="2:11" ht="30.75" customHeight="1">
      <c r="B37" s="203"/>
      <c r="C37" s="205"/>
      <c r="D37" s="202"/>
      <c r="E37" s="206" t="s">
        <v>639</v>
      </c>
      <c r="F37" s="202"/>
      <c r="G37" s="202" t="s">
        <v>640</v>
      </c>
      <c r="H37" s="202"/>
      <c r="I37" s="202"/>
      <c r="J37" s="202"/>
      <c r="K37" s="200"/>
    </row>
    <row r="38" spans="2:11" ht="15" customHeight="1">
      <c r="B38" s="203"/>
      <c r="C38" s="205"/>
      <c r="D38" s="202"/>
      <c r="E38" s="206" t="s">
        <v>46</v>
      </c>
      <c r="F38" s="202"/>
      <c r="G38" s="202" t="s">
        <v>641</v>
      </c>
      <c r="H38" s="202"/>
      <c r="I38" s="202"/>
      <c r="J38" s="202"/>
      <c r="K38" s="200"/>
    </row>
    <row r="39" spans="2:11" ht="15" customHeight="1">
      <c r="B39" s="203"/>
      <c r="C39" s="205"/>
      <c r="D39" s="202"/>
      <c r="E39" s="206" t="s">
        <v>47</v>
      </c>
      <c r="F39" s="202"/>
      <c r="G39" s="202" t="s">
        <v>642</v>
      </c>
      <c r="H39" s="202"/>
      <c r="I39" s="202"/>
      <c r="J39" s="202"/>
      <c r="K39" s="200"/>
    </row>
    <row r="40" spans="2:11" ht="15" customHeight="1">
      <c r="B40" s="203"/>
      <c r="C40" s="205"/>
      <c r="D40" s="202"/>
      <c r="E40" s="206" t="s">
        <v>100</v>
      </c>
      <c r="F40" s="202"/>
      <c r="G40" s="202" t="s">
        <v>643</v>
      </c>
      <c r="H40" s="202"/>
      <c r="I40" s="202"/>
      <c r="J40" s="202"/>
      <c r="K40" s="200"/>
    </row>
    <row r="41" spans="2:11" ht="15" customHeight="1">
      <c r="B41" s="203"/>
      <c r="C41" s="205"/>
      <c r="D41" s="202"/>
      <c r="E41" s="206" t="s">
        <v>101</v>
      </c>
      <c r="F41" s="202"/>
      <c r="G41" s="202" t="s">
        <v>644</v>
      </c>
      <c r="H41" s="202"/>
      <c r="I41" s="202"/>
      <c r="J41" s="202"/>
      <c r="K41" s="200"/>
    </row>
    <row r="42" spans="2:11" ht="15" customHeight="1">
      <c r="B42" s="203"/>
      <c r="C42" s="205"/>
      <c r="D42" s="202"/>
      <c r="E42" s="206" t="s">
        <v>645</v>
      </c>
      <c r="F42" s="202"/>
      <c r="G42" s="202" t="s">
        <v>646</v>
      </c>
      <c r="H42" s="202"/>
      <c r="I42" s="202"/>
      <c r="J42" s="202"/>
      <c r="K42" s="200"/>
    </row>
    <row r="43" spans="2:11" ht="15" customHeight="1">
      <c r="B43" s="203"/>
      <c r="C43" s="205"/>
      <c r="D43" s="202"/>
      <c r="E43" s="206"/>
      <c r="F43" s="202"/>
      <c r="G43" s="202" t="s">
        <v>647</v>
      </c>
      <c r="H43" s="202"/>
      <c r="I43" s="202"/>
      <c r="J43" s="202"/>
      <c r="K43" s="200"/>
    </row>
    <row r="44" spans="2:11" ht="15" customHeight="1">
      <c r="B44" s="203"/>
      <c r="C44" s="205"/>
      <c r="D44" s="202"/>
      <c r="E44" s="206" t="s">
        <v>648</v>
      </c>
      <c r="F44" s="202"/>
      <c r="G44" s="202" t="s">
        <v>649</v>
      </c>
      <c r="H44" s="202"/>
      <c r="I44" s="202"/>
      <c r="J44" s="202"/>
      <c r="K44" s="200"/>
    </row>
    <row r="45" spans="2:11" ht="15" customHeight="1">
      <c r="B45" s="203"/>
      <c r="C45" s="205"/>
      <c r="D45" s="202"/>
      <c r="E45" s="206" t="s">
        <v>103</v>
      </c>
      <c r="F45" s="202"/>
      <c r="G45" s="202" t="s">
        <v>650</v>
      </c>
      <c r="H45" s="202"/>
      <c r="I45" s="202"/>
      <c r="J45" s="202"/>
      <c r="K45" s="200"/>
    </row>
    <row r="46" spans="2:11" ht="12.75" customHeight="1">
      <c r="B46" s="203"/>
      <c r="C46" s="205"/>
      <c r="D46" s="202"/>
      <c r="E46" s="202"/>
      <c r="F46" s="202"/>
      <c r="G46" s="202"/>
      <c r="H46" s="202"/>
      <c r="I46" s="202"/>
      <c r="J46" s="202"/>
      <c r="K46" s="200"/>
    </row>
    <row r="47" spans="2:11" ht="15" customHeight="1">
      <c r="B47" s="203"/>
      <c r="C47" s="205"/>
      <c r="D47" s="202" t="s">
        <v>651</v>
      </c>
      <c r="E47" s="202"/>
      <c r="F47" s="202"/>
      <c r="G47" s="202"/>
      <c r="H47" s="202"/>
      <c r="I47" s="202"/>
      <c r="J47" s="202"/>
      <c r="K47" s="200"/>
    </row>
    <row r="48" spans="2:11" ht="15" customHeight="1">
      <c r="B48" s="203"/>
      <c r="C48" s="205"/>
      <c r="D48" s="205"/>
      <c r="E48" s="202" t="s">
        <v>652</v>
      </c>
      <c r="F48" s="202"/>
      <c r="G48" s="202"/>
      <c r="H48" s="202"/>
      <c r="I48" s="202"/>
      <c r="J48" s="202"/>
      <c r="K48" s="200"/>
    </row>
    <row r="49" spans="2:11" ht="15" customHeight="1">
      <c r="B49" s="203"/>
      <c r="C49" s="205"/>
      <c r="D49" s="205"/>
      <c r="E49" s="202" t="s">
        <v>653</v>
      </c>
      <c r="F49" s="202"/>
      <c r="G49" s="202"/>
      <c r="H49" s="202"/>
      <c r="I49" s="202"/>
      <c r="J49" s="202"/>
      <c r="K49" s="200"/>
    </row>
    <row r="50" spans="2:11" ht="15" customHeight="1">
      <c r="B50" s="203"/>
      <c r="C50" s="205"/>
      <c r="D50" s="205"/>
      <c r="E50" s="202" t="s">
        <v>654</v>
      </c>
      <c r="F50" s="202"/>
      <c r="G50" s="202"/>
      <c r="H50" s="202"/>
      <c r="I50" s="202"/>
      <c r="J50" s="202"/>
      <c r="K50" s="200"/>
    </row>
    <row r="51" spans="2:11" ht="15" customHeight="1">
      <c r="B51" s="203"/>
      <c r="C51" s="205"/>
      <c r="D51" s="202" t="s">
        <v>655</v>
      </c>
      <c r="E51" s="202"/>
      <c r="F51" s="202"/>
      <c r="G51" s="202"/>
      <c r="H51" s="202"/>
      <c r="I51" s="202"/>
      <c r="J51" s="202"/>
      <c r="K51" s="200"/>
    </row>
    <row r="52" spans="2:11" ht="25.5" customHeight="1">
      <c r="B52" s="198"/>
      <c r="C52" s="199" t="s">
        <v>656</v>
      </c>
      <c r="D52" s="199"/>
      <c r="E52" s="199"/>
      <c r="F52" s="199"/>
      <c r="G52" s="199"/>
      <c r="H52" s="199"/>
      <c r="I52" s="199"/>
      <c r="J52" s="199"/>
      <c r="K52" s="200"/>
    </row>
    <row r="53" spans="2:11" ht="5.25" customHeight="1">
      <c r="B53" s="198"/>
      <c r="C53" s="201"/>
      <c r="D53" s="201"/>
      <c r="E53" s="201"/>
      <c r="F53" s="201"/>
      <c r="G53" s="201"/>
      <c r="H53" s="201"/>
      <c r="I53" s="201"/>
      <c r="J53" s="201"/>
      <c r="K53" s="200"/>
    </row>
    <row r="54" spans="2:11" ht="15" customHeight="1">
      <c r="B54" s="198"/>
      <c r="C54" s="202" t="s">
        <v>657</v>
      </c>
      <c r="D54" s="202"/>
      <c r="E54" s="202"/>
      <c r="F54" s="202"/>
      <c r="G54" s="202"/>
      <c r="H54" s="202"/>
      <c r="I54" s="202"/>
      <c r="J54" s="202"/>
      <c r="K54" s="200"/>
    </row>
    <row r="55" spans="2:11" ht="15" customHeight="1">
      <c r="B55" s="198"/>
      <c r="C55" s="202" t="s">
        <v>658</v>
      </c>
      <c r="D55" s="202"/>
      <c r="E55" s="202"/>
      <c r="F55" s="202"/>
      <c r="G55" s="202"/>
      <c r="H55" s="202"/>
      <c r="I55" s="202"/>
      <c r="J55" s="202"/>
      <c r="K55" s="200"/>
    </row>
    <row r="56" spans="2:11" ht="12.75" customHeight="1">
      <c r="B56" s="198"/>
      <c r="C56" s="202"/>
      <c r="D56" s="202"/>
      <c r="E56" s="202"/>
      <c r="F56" s="202"/>
      <c r="G56" s="202"/>
      <c r="H56" s="202"/>
      <c r="I56" s="202"/>
      <c r="J56" s="202"/>
      <c r="K56" s="200"/>
    </row>
    <row r="57" spans="2:11" ht="15" customHeight="1">
      <c r="B57" s="198"/>
      <c r="C57" s="202" t="s">
        <v>659</v>
      </c>
      <c r="D57" s="202"/>
      <c r="E57" s="202"/>
      <c r="F57" s="202"/>
      <c r="G57" s="202"/>
      <c r="H57" s="202"/>
      <c r="I57" s="202"/>
      <c r="J57" s="202"/>
      <c r="K57" s="200"/>
    </row>
    <row r="58" spans="2:11" ht="15" customHeight="1">
      <c r="B58" s="198"/>
      <c r="C58" s="205"/>
      <c r="D58" s="202" t="s">
        <v>660</v>
      </c>
      <c r="E58" s="202"/>
      <c r="F58" s="202"/>
      <c r="G58" s="202"/>
      <c r="H58" s="202"/>
      <c r="I58" s="202"/>
      <c r="J58" s="202"/>
      <c r="K58" s="200"/>
    </row>
    <row r="59" spans="2:11" ht="15" customHeight="1">
      <c r="B59" s="198"/>
      <c r="C59" s="205"/>
      <c r="D59" s="202" t="s">
        <v>661</v>
      </c>
      <c r="E59" s="202"/>
      <c r="F59" s="202"/>
      <c r="G59" s="202"/>
      <c r="H59" s="202"/>
      <c r="I59" s="202"/>
      <c r="J59" s="202"/>
      <c r="K59" s="200"/>
    </row>
    <row r="60" spans="2:11" ht="15" customHeight="1">
      <c r="B60" s="198"/>
      <c r="C60" s="205"/>
      <c r="D60" s="202" t="s">
        <v>662</v>
      </c>
      <c r="E60" s="202"/>
      <c r="F60" s="202"/>
      <c r="G60" s="202"/>
      <c r="H60" s="202"/>
      <c r="I60" s="202"/>
      <c r="J60" s="202"/>
      <c r="K60" s="200"/>
    </row>
    <row r="61" spans="2:11" ht="15" customHeight="1">
      <c r="B61" s="198"/>
      <c r="C61" s="205"/>
      <c r="D61" s="202" t="s">
        <v>663</v>
      </c>
      <c r="E61" s="202"/>
      <c r="F61" s="202"/>
      <c r="G61" s="202"/>
      <c r="H61" s="202"/>
      <c r="I61" s="202"/>
      <c r="J61" s="202"/>
      <c r="K61" s="200"/>
    </row>
    <row r="62" spans="2:11" ht="15" customHeight="1">
      <c r="B62" s="198"/>
      <c r="C62" s="205"/>
      <c r="D62" s="209" t="s">
        <v>664</v>
      </c>
      <c r="E62" s="209"/>
      <c r="F62" s="209"/>
      <c r="G62" s="209"/>
      <c r="H62" s="209"/>
      <c r="I62" s="209"/>
      <c r="J62" s="209"/>
      <c r="K62" s="200"/>
    </row>
    <row r="63" spans="2:11" ht="15" customHeight="1">
      <c r="B63" s="198"/>
      <c r="C63" s="205"/>
      <c r="D63" s="202" t="s">
        <v>665</v>
      </c>
      <c r="E63" s="202"/>
      <c r="F63" s="202"/>
      <c r="G63" s="202"/>
      <c r="H63" s="202"/>
      <c r="I63" s="202"/>
      <c r="J63" s="202"/>
      <c r="K63" s="200"/>
    </row>
    <row r="64" spans="2:11" ht="12.75" customHeight="1">
      <c r="B64" s="198"/>
      <c r="C64" s="205"/>
      <c r="D64" s="205"/>
      <c r="E64" s="210"/>
      <c r="F64" s="205"/>
      <c r="G64" s="205"/>
      <c r="H64" s="205"/>
      <c r="I64" s="205"/>
      <c r="J64" s="205"/>
      <c r="K64" s="200"/>
    </row>
    <row r="65" spans="2:11" ht="15" customHeight="1">
      <c r="B65" s="198"/>
      <c r="C65" s="205"/>
      <c r="D65" s="202" t="s">
        <v>666</v>
      </c>
      <c r="E65" s="202"/>
      <c r="F65" s="202"/>
      <c r="G65" s="202"/>
      <c r="H65" s="202"/>
      <c r="I65" s="202"/>
      <c r="J65" s="202"/>
      <c r="K65" s="200"/>
    </row>
    <row r="66" spans="2:11" ht="15" customHeight="1">
      <c r="B66" s="198"/>
      <c r="C66" s="205"/>
      <c r="D66" s="209" t="s">
        <v>667</v>
      </c>
      <c r="E66" s="209"/>
      <c r="F66" s="209"/>
      <c r="G66" s="209"/>
      <c r="H66" s="209"/>
      <c r="I66" s="209"/>
      <c r="J66" s="209"/>
      <c r="K66" s="200"/>
    </row>
    <row r="67" spans="2:11" ht="15" customHeight="1">
      <c r="B67" s="198"/>
      <c r="C67" s="205"/>
      <c r="D67" s="202" t="s">
        <v>668</v>
      </c>
      <c r="E67" s="202"/>
      <c r="F67" s="202"/>
      <c r="G67" s="202"/>
      <c r="H67" s="202"/>
      <c r="I67" s="202"/>
      <c r="J67" s="202"/>
      <c r="K67" s="200"/>
    </row>
    <row r="68" spans="2:11" ht="15" customHeight="1">
      <c r="B68" s="198"/>
      <c r="C68" s="205"/>
      <c r="D68" s="202" t="s">
        <v>669</v>
      </c>
      <c r="E68" s="202"/>
      <c r="F68" s="202"/>
      <c r="G68" s="202"/>
      <c r="H68" s="202"/>
      <c r="I68" s="202"/>
      <c r="J68" s="202"/>
      <c r="K68" s="200"/>
    </row>
    <row r="69" spans="2:11" ht="15" customHeight="1">
      <c r="B69" s="198"/>
      <c r="C69" s="205"/>
      <c r="D69" s="202" t="s">
        <v>670</v>
      </c>
      <c r="E69" s="202"/>
      <c r="F69" s="202"/>
      <c r="G69" s="202"/>
      <c r="H69" s="202"/>
      <c r="I69" s="202"/>
      <c r="J69" s="202"/>
      <c r="K69" s="200"/>
    </row>
    <row r="70" spans="2:11" ht="15" customHeight="1">
      <c r="B70" s="198"/>
      <c r="C70" s="205"/>
      <c r="D70" s="202" t="s">
        <v>671</v>
      </c>
      <c r="E70" s="202"/>
      <c r="F70" s="202"/>
      <c r="G70" s="202"/>
      <c r="H70" s="202"/>
      <c r="I70" s="202"/>
      <c r="J70" s="202"/>
      <c r="K70" s="200"/>
    </row>
    <row r="71" spans="2:1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ht="45" customHeight="1">
      <c r="B75" s="219"/>
      <c r="C75" s="220" t="s">
        <v>672</v>
      </c>
      <c r="D75" s="220"/>
      <c r="E75" s="220"/>
      <c r="F75" s="220"/>
      <c r="G75" s="220"/>
      <c r="H75" s="220"/>
      <c r="I75" s="220"/>
      <c r="J75" s="220"/>
      <c r="K75" s="221"/>
    </row>
    <row r="76" spans="2:11" ht="17.25" customHeight="1">
      <c r="B76" s="219"/>
      <c r="C76" s="222" t="s">
        <v>673</v>
      </c>
      <c r="D76" s="222"/>
      <c r="E76" s="222"/>
      <c r="F76" s="222" t="s">
        <v>674</v>
      </c>
      <c r="G76" s="223"/>
      <c r="H76" s="222" t="s">
        <v>47</v>
      </c>
      <c r="I76" s="222" t="s">
        <v>50</v>
      </c>
      <c r="J76" s="222" t="s">
        <v>675</v>
      </c>
      <c r="K76" s="221"/>
    </row>
    <row r="77" spans="2:11" ht="17.25" customHeight="1">
      <c r="B77" s="219"/>
      <c r="C77" s="224" t="s">
        <v>676</v>
      </c>
      <c r="D77" s="224"/>
      <c r="E77" s="224"/>
      <c r="F77" s="225" t="s">
        <v>677</v>
      </c>
      <c r="G77" s="226"/>
      <c r="H77" s="224"/>
      <c r="I77" s="224"/>
      <c r="J77" s="224" t="s">
        <v>678</v>
      </c>
      <c r="K77" s="221"/>
    </row>
    <row r="78" spans="2:11" ht="5.25" customHeight="1">
      <c r="B78" s="219"/>
      <c r="C78" s="227"/>
      <c r="D78" s="227"/>
      <c r="E78" s="227"/>
      <c r="F78" s="227"/>
      <c r="G78" s="228"/>
      <c r="H78" s="227"/>
      <c r="I78" s="227"/>
      <c r="J78" s="227"/>
      <c r="K78" s="221"/>
    </row>
    <row r="79" spans="2:11" ht="15" customHeight="1">
      <c r="B79" s="219"/>
      <c r="C79" s="206" t="s">
        <v>46</v>
      </c>
      <c r="D79" s="227"/>
      <c r="E79" s="227"/>
      <c r="F79" s="229" t="s">
        <v>679</v>
      </c>
      <c r="G79" s="228"/>
      <c r="H79" s="206" t="s">
        <v>680</v>
      </c>
      <c r="I79" s="206" t="s">
        <v>681</v>
      </c>
      <c r="J79" s="206">
        <v>20</v>
      </c>
      <c r="K79" s="221"/>
    </row>
    <row r="80" spans="2:11" ht="15" customHeight="1">
      <c r="B80" s="219"/>
      <c r="C80" s="206" t="s">
        <v>682</v>
      </c>
      <c r="D80" s="206"/>
      <c r="E80" s="206"/>
      <c r="F80" s="229" t="s">
        <v>679</v>
      </c>
      <c r="G80" s="228"/>
      <c r="H80" s="206" t="s">
        <v>683</v>
      </c>
      <c r="I80" s="206" t="s">
        <v>681</v>
      </c>
      <c r="J80" s="206">
        <v>120</v>
      </c>
      <c r="K80" s="221"/>
    </row>
    <row r="81" spans="2:11" ht="15" customHeight="1">
      <c r="B81" s="230"/>
      <c r="C81" s="206" t="s">
        <v>684</v>
      </c>
      <c r="D81" s="206"/>
      <c r="E81" s="206"/>
      <c r="F81" s="229" t="s">
        <v>685</v>
      </c>
      <c r="G81" s="228"/>
      <c r="H81" s="206" t="s">
        <v>686</v>
      </c>
      <c r="I81" s="206" t="s">
        <v>681</v>
      </c>
      <c r="J81" s="206">
        <v>50</v>
      </c>
      <c r="K81" s="221"/>
    </row>
    <row r="82" spans="2:11" ht="15" customHeight="1">
      <c r="B82" s="230"/>
      <c r="C82" s="206" t="s">
        <v>687</v>
      </c>
      <c r="D82" s="206"/>
      <c r="E82" s="206"/>
      <c r="F82" s="229" t="s">
        <v>679</v>
      </c>
      <c r="G82" s="228"/>
      <c r="H82" s="206" t="s">
        <v>688</v>
      </c>
      <c r="I82" s="206" t="s">
        <v>689</v>
      </c>
      <c r="J82" s="206"/>
      <c r="K82" s="221"/>
    </row>
    <row r="83" spans="2:11" ht="15" customHeight="1">
      <c r="B83" s="230"/>
      <c r="C83" s="231" t="s">
        <v>690</v>
      </c>
      <c r="D83" s="231"/>
      <c r="E83" s="231"/>
      <c r="F83" s="232" t="s">
        <v>685</v>
      </c>
      <c r="G83" s="231"/>
      <c r="H83" s="231" t="s">
        <v>691</v>
      </c>
      <c r="I83" s="231" t="s">
        <v>681</v>
      </c>
      <c r="J83" s="231">
        <v>15</v>
      </c>
      <c r="K83" s="221"/>
    </row>
    <row r="84" spans="2:11" ht="15" customHeight="1">
      <c r="B84" s="230"/>
      <c r="C84" s="231" t="s">
        <v>692</v>
      </c>
      <c r="D84" s="231"/>
      <c r="E84" s="231"/>
      <c r="F84" s="232" t="s">
        <v>685</v>
      </c>
      <c r="G84" s="231"/>
      <c r="H84" s="231" t="s">
        <v>693</v>
      </c>
      <c r="I84" s="231" t="s">
        <v>681</v>
      </c>
      <c r="J84" s="231">
        <v>15</v>
      </c>
      <c r="K84" s="221"/>
    </row>
    <row r="85" spans="2:11" ht="15" customHeight="1">
      <c r="B85" s="230"/>
      <c r="C85" s="231" t="s">
        <v>694</v>
      </c>
      <c r="D85" s="231"/>
      <c r="E85" s="231"/>
      <c r="F85" s="232" t="s">
        <v>685</v>
      </c>
      <c r="G85" s="231"/>
      <c r="H85" s="231" t="s">
        <v>695</v>
      </c>
      <c r="I85" s="231" t="s">
        <v>681</v>
      </c>
      <c r="J85" s="231">
        <v>20</v>
      </c>
      <c r="K85" s="221"/>
    </row>
    <row r="86" spans="2:11" ht="15" customHeight="1">
      <c r="B86" s="230"/>
      <c r="C86" s="231" t="s">
        <v>696</v>
      </c>
      <c r="D86" s="231"/>
      <c r="E86" s="231"/>
      <c r="F86" s="232" t="s">
        <v>685</v>
      </c>
      <c r="G86" s="231"/>
      <c r="H86" s="231" t="s">
        <v>697</v>
      </c>
      <c r="I86" s="231" t="s">
        <v>681</v>
      </c>
      <c r="J86" s="231">
        <v>20</v>
      </c>
      <c r="K86" s="221"/>
    </row>
    <row r="87" spans="2:11" ht="15" customHeight="1">
      <c r="B87" s="230"/>
      <c r="C87" s="206" t="s">
        <v>698</v>
      </c>
      <c r="D87" s="206"/>
      <c r="E87" s="206"/>
      <c r="F87" s="229" t="s">
        <v>685</v>
      </c>
      <c r="G87" s="228"/>
      <c r="H87" s="206" t="s">
        <v>699</v>
      </c>
      <c r="I87" s="206" t="s">
        <v>681</v>
      </c>
      <c r="J87" s="206">
        <v>50</v>
      </c>
      <c r="K87" s="221"/>
    </row>
    <row r="88" spans="2:11" ht="15" customHeight="1">
      <c r="B88" s="230"/>
      <c r="C88" s="206" t="s">
        <v>700</v>
      </c>
      <c r="D88" s="206"/>
      <c r="E88" s="206"/>
      <c r="F88" s="229" t="s">
        <v>685</v>
      </c>
      <c r="G88" s="228"/>
      <c r="H88" s="206" t="s">
        <v>701</v>
      </c>
      <c r="I88" s="206" t="s">
        <v>681</v>
      </c>
      <c r="J88" s="206">
        <v>20</v>
      </c>
      <c r="K88" s="221"/>
    </row>
    <row r="89" spans="2:11" ht="15" customHeight="1">
      <c r="B89" s="230"/>
      <c r="C89" s="206" t="s">
        <v>702</v>
      </c>
      <c r="D89" s="206"/>
      <c r="E89" s="206"/>
      <c r="F89" s="229" t="s">
        <v>685</v>
      </c>
      <c r="G89" s="228"/>
      <c r="H89" s="206" t="s">
        <v>703</v>
      </c>
      <c r="I89" s="206" t="s">
        <v>681</v>
      </c>
      <c r="J89" s="206">
        <v>20</v>
      </c>
      <c r="K89" s="221"/>
    </row>
    <row r="90" spans="2:11" ht="15" customHeight="1">
      <c r="B90" s="230"/>
      <c r="C90" s="206" t="s">
        <v>704</v>
      </c>
      <c r="D90" s="206"/>
      <c r="E90" s="206"/>
      <c r="F90" s="229" t="s">
        <v>685</v>
      </c>
      <c r="G90" s="228"/>
      <c r="H90" s="206" t="s">
        <v>705</v>
      </c>
      <c r="I90" s="206" t="s">
        <v>681</v>
      </c>
      <c r="J90" s="206">
        <v>50</v>
      </c>
      <c r="K90" s="221"/>
    </row>
    <row r="91" spans="2:11" ht="15" customHeight="1">
      <c r="B91" s="230"/>
      <c r="C91" s="206" t="s">
        <v>706</v>
      </c>
      <c r="D91" s="206"/>
      <c r="E91" s="206"/>
      <c r="F91" s="229" t="s">
        <v>685</v>
      </c>
      <c r="G91" s="228"/>
      <c r="H91" s="206" t="s">
        <v>706</v>
      </c>
      <c r="I91" s="206" t="s">
        <v>681</v>
      </c>
      <c r="J91" s="206">
        <v>50</v>
      </c>
      <c r="K91" s="221"/>
    </row>
    <row r="92" spans="2:11" ht="15" customHeight="1">
      <c r="B92" s="230"/>
      <c r="C92" s="206" t="s">
        <v>707</v>
      </c>
      <c r="D92" s="206"/>
      <c r="E92" s="206"/>
      <c r="F92" s="229" t="s">
        <v>685</v>
      </c>
      <c r="G92" s="228"/>
      <c r="H92" s="206" t="s">
        <v>708</v>
      </c>
      <c r="I92" s="206" t="s">
        <v>681</v>
      </c>
      <c r="J92" s="206">
        <v>255</v>
      </c>
      <c r="K92" s="221"/>
    </row>
    <row r="93" spans="2:11" ht="15" customHeight="1">
      <c r="B93" s="230"/>
      <c r="C93" s="206" t="s">
        <v>709</v>
      </c>
      <c r="D93" s="206"/>
      <c r="E93" s="206"/>
      <c r="F93" s="229" t="s">
        <v>679</v>
      </c>
      <c r="G93" s="228"/>
      <c r="H93" s="206" t="s">
        <v>710</v>
      </c>
      <c r="I93" s="206" t="s">
        <v>711</v>
      </c>
      <c r="J93" s="206"/>
      <c r="K93" s="221"/>
    </row>
    <row r="94" spans="2:11" ht="15" customHeight="1">
      <c r="B94" s="230"/>
      <c r="C94" s="206" t="s">
        <v>712</v>
      </c>
      <c r="D94" s="206"/>
      <c r="E94" s="206"/>
      <c r="F94" s="229" t="s">
        <v>679</v>
      </c>
      <c r="G94" s="228"/>
      <c r="H94" s="206" t="s">
        <v>713</v>
      </c>
      <c r="I94" s="206" t="s">
        <v>714</v>
      </c>
      <c r="J94" s="206"/>
      <c r="K94" s="221"/>
    </row>
    <row r="95" spans="2:11" ht="15" customHeight="1">
      <c r="B95" s="230"/>
      <c r="C95" s="206" t="s">
        <v>715</v>
      </c>
      <c r="D95" s="206"/>
      <c r="E95" s="206"/>
      <c r="F95" s="229" t="s">
        <v>679</v>
      </c>
      <c r="G95" s="228"/>
      <c r="H95" s="206" t="s">
        <v>715</v>
      </c>
      <c r="I95" s="206" t="s">
        <v>714</v>
      </c>
      <c r="J95" s="206"/>
      <c r="K95" s="221"/>
    </row>
    <row r="96" spans="2:11" ht="15" customHeight="1">
      <c r="B96" s="230"/>
      <c r="C96" s="206" t="s">
        <v>31</v>
      </c>
      <c r="D96" s="206"/>
      <c r="E96" s="206"/>
      <c r="F96" s="229" t="s">
        <v>679</v>
      </c>
      <c r="G96" s="228"/>
      <c r="H96" s="206" t="s">
        <v>716</v>
      </c>
      <c r="I96" s="206" t="s">
        <v>714</v>
      </c>
      <c r="J96" s="206"/>
      <c r="K96" s="221"/>
    </row>
    <row r="97" spans="2:11" ht="15" customHeight="1">
      <c r="B97" s="230"/>
      <c r="C97" s="206" t="s">
        <v>41</v>
      </c>
      <c r="D97" s="206"/>
      <c r="E97" s="206"/>
      <c r="F97" s="229" t="s">
        <v>679</v>
      </c>
      <c r="G97" s="228"/>
      <c r="H97" s="206" t="s">
        <v>717</v>
      </c>
      <c r="I97" s="206" t="s">
        <v>714</v>
      </c>
      <c r="J97" s="206"/>
      <c r="K97" s="221"/>
    </row>
    <row r="98" spans="2:11" ht="15" customHeight="1">
      <c r="B98" s="233"/>
      <c r="C98" s="234"/>
      <c r="D98" s="234"/>
      <c r="E98" s="234"/>
      <c r="F98" s="234"/>
      <c r="G98" s="234"/>
      <c r="H98" s="234"/>
      <c r="I98" s="234"/>
      <c r="J98" s="234"/>
      <c r="K98" s="235"/>
    </row>
    <row r="99" spans="2:11" ht="18.7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6"/>
    </row>
    <row r="100" spans="2:1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ht="45" customHeight="1">
      <c r="B102" s="219"/>
      <c r="C102" s="220" t="s">
        <v>718</v>
      </c>
      <c r="D102" s="220"/>
      <c r="E102" s="220"/>
      <c r="F102" s="220"/>
      <c r="G102" s="220"/>
      <c r="H102" s="220"/>
      <c r="I102" s="220"/>
      <c r="J102" s="220"/>
      <c r="K102" s="221"/>
    </row>
    <row r="103" spans="2:11" ht="17.25" customHeight="1">
      <c r="B103" s="219"/>
      <c r="C103" s="222" t="s">
        <v>673</v>
      </c>
      <c r="D103" s="222"/>
      <c r="E103" s="222"/>
      <c r="F103" s="222" t="s">
        <v>674</v>
      </c>
      <c r="G103" s="223"/>
      <c r="H103" s="222" t="s">
        <v>47</v>
      </c>
      <c r="I103" s="222" t="s">
        <v>50</v>
      </c>
      <c r="J103" s="222" t="s">
        <v>675</v>
      </c>
      <c r="K103" s="221"/>
    </row>
    <row r="104" spans="2:11" ht="17.25" customHeight="1">
      <c r="B104" s="219"/>
      <c r="C104" s="224" t="s">
        <v>676</v>
      </c>
      <c r="D104" s="224"/>
      <c r="E104" s="224"/>
      <c r="F104" s="225" t="s">
        <v>677</v>
      </c>
      <c r="G104" s="226"/>
      <c r="H104" s="224"/>
      <c r="I104" s="224"/>
      <c r="J104" s="224" t="s">
        <v>678</v>
      </c>
      <c r="K104" s="221"/>
    </row>
    <row r="105" spans="2:11" ht="5.25" customHeight="1">
      <c r="B105" s="219"/>
      <c r="C105" s="222"/>
      <c r="D105" s="222"/>
      <c r="E105" s="222"/>
      <c r="F105" s="222"/>
      <c r="G105" s="238"/>
      <c r="H105" s="222"/>
      <c r="I105" s="222"/>
      <c r="J105" s="222"/>
      <c r="K105" s="221"/>
    </row>
    <row r="106" spans="2:11" ht="15" customHeight="1">
      <c r="B106" s="219"/>
      <c r="C106" s="206" t="s">
        <v>46</v>
      </c>
      <c r="D106" s="227"/>
      <c r="E106" s="227"/>
      <c r="F106" s="229" t="s">
        <v>679</v>
      </c>
      <c r="G106" s="238"/>
      <c r="H106" s="206" t="s">
        <v>719</v>
      </c>
      <c r="I106" s="206" t="s">
        <v>681</v>
      </c>
      <c r="J106" s="206">
        <v>20</v>
      </c>
      <c r="K106" s="221"/>
    </row>
    <row r="107" spans="2:11" ht="15" customHeight="1">
      <c r="B107" s="219"/>
      <c r="C107" s="206" t="s">
        <v>682</v>
      </c>
      <c r="D107" s="206"/>
      <c r="E107" s="206"/>
      <c r="F107" s="229" t="s">
        <v>679</v>
      </c>
      <c r="G107" s="206"/>
      <c r="H107" s="206" t="s">
        <v>719</v>
      </c>
      <c r="I107" s="206" t="s">
        <v>681</v>
      </c>
      <c r="J107" s="206">
        <v>120</v>
      </c>
      <c r="K107" s="221"/>
    </row>
    <row r="108" spans="2:11" ht="15" customHeight="1">
      <c r="B108" s="230"/>
      <c r="C108" s="206" t="s">
        <v>684</v>
      </c>
      <c r="D108" s="206"/>
      <c r="E108" s="206"/>
      <c r="F108" s="229" t="s">
        <v>685</v>
      </c>
      <c r="G108" s="206"/>
      <c r="H108" s="206" t="s">
        <v>719</v>
      </c>
      <c r="I108" s="206" t="s">
        <v>681</v>
      </c>
      <c r="J108" s="206">
        <v>50</v>
      </c>
      <c r="K108" s="221"/>
    </row>
    <row r="109" spans="2:11" ht="15" customHeight="1">
      <c r="B109" s="230"/>
      <c r="C109" s="206" t="s">
        <v>687</v>
      </c>
      <c r="D109" s="206"/>
      <c r="E109" s="206"/>
      <c r="F109" s="229" t="s">
        <v>679</v>
      </c>
      <c r="G109" s="206"/>
      <c r="H109" s="206" t="s">
        <v>719</v>
      </c>
      <c r="I109" s="206" t="s">
        <v>689</v>
      </c>
      <c r="J109" s="206"/>
      <c r="K109" s="221"/>
    </row>
    <row r="110" spans="2:11" ht="15" customHeight="1">
      <c r="B110" s="230"/>
      <c r="C110" s="206" t="s">
        <v>698</v>
      </c>
      <c r="D110" s="206"/>
      <c r="E110" s="206"/>
      <c r="F110" s="229" t="s">
        <v>685</v>
      </c>
      <c r="G110" s="206"/>
      <c r="H110" s="206" t="s">
        <v>719</v>
      </c>
      <c r="I110" s="206" t="s">
        <v>681</v>
      </c>
      <c r="J110" s="206">
        <v>50</v>
      </c>
      <c r="K110" s="221"/>
    </row>
    <row r="111" spans="2:11" ht="15" customHeight="1">
      <c r="B111" s="230"/>
      <c r="C111" s="206" t="s">
        <v>706</v>
      </c>
      <c r="D111" s="206"/>
      <c r="E111" s="206"/>
      <c r="F111" s="229" t="s">
        <v>685</v>
      </c>
      <c r="G111" s="206"/>
      <c r="H111" s="206" t="s">
        <v>719</v>
      </c>
      <c r="I111" s="206" t="s">
        <v>681</v>
      </c>
      <c r="J111" s="206">
        <v>50</v>
      </c>
      <c r="K111" s="221"/>
    </row>
    <row r="112" spans="2:11" ht="15" customHeight="1">
      <c r="B112" s="230"/>
      <c r="C112" s="206" t="s">
        <v>704</v>
      </c>
      <c r="D112" s="206"/>
      <c r="E112" s="206"/>
      <c r="F112" s="229" t="s">
        <v>685</v>
      </c>
      <c r="G112" s="206"/>
      <c r="H112" s="206" t="s">
        <v>719</v>
      </c>
      <c r="I112" s="206" t="s">
        <v>681</v>
      </c>
      <c r="J112" s="206">
        <v>50</v>
      </c>
      <c r="K112" s="221"/>
    </row>
    <row r="113" spans="2:11" ht="15" customHeight="1">
      <c r="B113" s="230"/>
      <c r="C113" s="206" t="s">
        <v>46</v>
      </c>
      <c r="D113" s="206"/>
      <c r="E113" s="206"/>
      <c r="F113" s="229" t="s">
        <v>679</v>
      </c>
      <c r="G113" s="206"/>
      <c r="H113" s="206" t="s">
        <v>720</v>
      </c>
      <c r="I113" s="206" t="s">
        <v>681</v>
      </c>
      <c r="J113" s="206">
        <v>20</v>
      </c>
      <c r="K113" s="221"/>
    </row>
    <row r="114" spans="2:11" ht="15" customHeight="1">
      <c r="B114" s="230"/>
      <c r="C114" s="206" t="s">
        <v>721</v>
      </c>
      <c r="D114" s="206"/>
      <c r="E114" s="206"/>
      <c r="F114" s="229" t="s">
        <v>679</v>
      </c>
      <c r="G114" s="206"/>
      <c r="H114" s="206" t="s">
        <v>722</v>
      </c>
      <c r="I114" s="206" t="s">
        <v>681</v>
      </c>
      <c r="J114" s="206">
        <v>120</v>
      </c>
      <c r="K114" s="221"/>
    </row>
    <row r="115" spans="2:11" ht="15" customHeight="1">
      <c r="B115" s="230"/>
      <c r="C115" s="206" t="s">
        <v>31</v>
      </c>
      <c r="D115" s="206"/>
      <c r="E115" s="206"/>
      <c r="F115" s="229" t="s">
        <v>679</v>
      </c>
      <c r="G115" s="206"/>
      <c r="H115" s="206" t="s">
        <v>723</v>
      </c>
      <c r="I115" s="206" t="s">
        <v>714</v>
      </c>
      <c r="J115" s="206"/>
      <c r="K115" s="221"/>
    </row>
    <row r="116" spans="2:11" ht="15" customHeight="1">
      <c r="B116" s="230"/>
      <c r="C116" s="206" t="s">
        <v>41</v>
      </c>
      <c r="D116" s="206"/>
      <c r="E116" s="206"/>
      <c r="F116" s="229" t="s">
        <v>679</v>
      </c>
      <c r="G116" s="206"/>
      <c r="H116" s="206" t="s">
        <v>724</v>
      </c>
      <c r="I116" s="206" t="s">
        <v>714</v>
      </c>
      <c r="J116" s="206"/>
      <c r="K116" s="221"/>
    </row>
    <row r="117" spans="2:11" ht="15" customHeight="1">
      <c r="B117" s="230"/>
      <c r="C117" s="206" t="s">
        <v>50</v>
      </c>
      <c r="D117" s="206"/>
      <c r="E117" s="206"/>
      <c r="F117" s="229" t="s">
        <v>679</v>
      </c>
      <c r="G117" s="206"/>
      <c r="H117" s="206" t="s">
        <v>725</v>
      </c>
      <c r="I117" s="206" t="s">
        <v>726</v>
      </c>
      <c r="J117" s="206"/>
      <c r="K117" s="221"/>
    </row>
    <row r="118" spans="2:11" ht="15" customHeight="1">
      <c r="B118" s="233"/>
      <c r="C118" s="239"/>
      <c r="D118" s="239"/>
      <c r="E118" s="239"/>
      <c r="F118" s="239"/>
      <c r="G118" s="239"/>
      <c r="H118" s="239"/>
      <c r="I118" s="239"/>
      <c r="J118" s="239"/>
      <c r="K118" s="235"/>
    </row>
    <row r="119" spans="2:11" ht="18.75" customHeight="1">
      <c r="B119" s="240"/>
      <c r="C119" s="202"/>
      <c r="D119" s="202"/>
      <c r="E119" s="202"/>
      <c r="F119" s="241"/>
      <c r="G119" s="202"/>
      <c r="H119" s="202"/>
      <c r="I119" s="202"/>
      <c r="J119" s="202"/>
      <c r="K119" s="240"/>
    </row>
    <row r="120" spans="2:1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196" t="s">
        <v>727</v>
      </c>
      <c r="D122" s="196"/>
      <c r="E122" s="196"/>
      <c r="F122" s="196"/>
      <c r="G122" s="196"/>
      <c r="H122" s="196"/>
      <c r="I122" s="196"/>
      <c r="J122" s="196"/>
      <c r="K122" s="246"/>
    </row>
    <row r="123" spans="2:11" ht="17.25" customHeight="1">
      <c r="B123" s="247"/>
      <c r="C123" s="222" t="s">
        <v>673</v>
      </c>
      <c r="D123" s="222"/>
      <c r="E123" s="222"/>
      <c r="F123" s="222" t="s">
        <v>674</v>
      </c>
      <c r="G123" s="223"/>
      <c r="H123" s="222" t="s">
        <v>47</v>
      </c>
      <c r="I123" s="222" t="s">
        <v>50</v>
      </c>
      <c r="J123" s="222" t="s">
        <v>675</v>
      </c>
      <c r="K123" s="248"/>
    </row>
    <row r="124" spans="2:11" ht="17.25" customHeight="1">
      <c r="B124" s="247"/>
      <c r="C124" s="224" t="s">
        <v>676</v>
      </c>
      <c r="D124" s="224"/>
      <c r="E124" s="224"/>
      <c r="F124" s="225" t="s">
        <v>677</v>
      </c>
      <c r="G124" s="226"/>
      <c r="H124" s="224"/>
      <c r="I124" s="224"/>
      <c r="J124" s="224" t="s">
        <v>678</v>
      </c>
      <c r="K124" s="248"/>
    </row>
    <row r="125" spans="2:11" ht="5.25" customHeight="1">
      <c r="B125" s="249"/>
      <c r="C125" s="227"/>
      <c r="D125" s="227"/>
      <c r="E125" s="227"/>
      <c r="F125" s="227"/>
      <c r="G125" s="206"/>
      <c r="H125" s="227"/>
      <c r="I125" s="227"/>
      <c r="J125" s="227"/>
      <c r="K125" s="250"/>
    </row>
    <row r="126" spans="2:11" ht="15" customHeight="1">
      <c r="B126" s="249"/>
      <c r="C126" s="206" t="s">
        <v>682</v>
      </c>
      <c r="D126" s="227"/>
      <c r="E126" s="227"/>
      <c r="F126" s="229" t="s">
        <v>679</v>
      </c>
      <c r="G126" s="206"/>
      <c r="H126" s="206" t="s">
        <v>719</v>
      </c>
      <c r="I126" s="206" t="s">
        <v>681</v>
      </c>
      <c r="J126" s="206">
        <v>120</v>
      </c>
      <c r="K126" s="251"/>
    </row>
    <row r="127" spans="2:11" ht="15" customHeight="1">
      <c r="B127" s="249"/>
      <c r="C127" s="206" t="s">
        <v>728</v>
      </c>
      <c r="D127" s="206"/>
      <c r="E127" s="206"/>
      <c r="F127" s="229" t="s">
        <v>679</v>
      </c>
      <c r="G127" s="206"/>
      <c r="H127" s="206" t="s">
        <v>729</v>
      </c>
      <c r="I127" s="206" t="s">
        <v>681</v>
      </c>
      <c r="J127" s="206" t="s">
        <v>730</v>
      </c>
      <c r="K127" s="251"/>
    </row>
    <row r="128" spans="2:11" ht="15" customHeight="1">
      <c r="B128" s="249"/>
      <c r="C128" s="206" t="s">
        <v>627</v>
      </c>
      <c r="D128" s="206"/>
      <c r="E128" s="206"/>
      <c r="F128" s="229" t="s">
        <v>679</v>
      </c>
      <c r="G128" s="206"/>
      <c r="H128" s="206" t="s">
        <v>731</v>
      </c>
      <c r="I128" s="206" t="s">
        <v>681</v>
      </c>
      <c r="J128" s="206" t="s">
        <v>730</v>
      </c>
      <c r="K128" s="251"/>
    </row>
    <row r="129" spans="2:11" ht="15" customHeight="1">
      <c r="B129" s="249"/>
      <c r="C129" s="206" t="s">
        <v>690</v>
      </c>
      <c r="D129" s="206"/>
      <c r="E129" s="206"/>
      <c r="F129" s="229" t="s">
        <v>685</v>
      </c>
      <c r="G129" s="206"/>
      <c r="H129" s="206" t="s">
        <v>691</v>
      </c>
      <c r="I129" s="206" t="s">
        <v>681</v>
      </c>
      <c r="J129" s="206">
        <v>15</v>
      </c>
      <c r="K129" s="251"/>
    </row>
    <row r="130" spans="2:11" ht="15" customHeight="1">
      <c r="B130" s="249"/>
      <c r="C130" s="231" t="s">
        <v>692</v>
      </c>
      <c r="D130" s="231"/>
      <c r="E130" s="231"/>
      <c r="F130" s="232" t="s">
        <v>685</v>
      </c>
      <c r="G130" s="231"/>
      <c r="H130" s="231" t="s">
        <v>693</v>
      </c>
      <c r="I130" s="231" t="s">
        <v>681</v>
      </c>
      <c r="J130" s="231">
        <v>15</v>
      </c>
      <c r="K130" s="251"/>
    </row>
    <row r="131" spans="2:11" ht="15" customHeight="1">
      <c r="B131" s="249"/>
      <c r="C131" s="231" t="s">
        <v>694</v>
      </c>
      <c r="D131" s="231"/>
      <c r="E131" s="231"/>
      <c r="F131" s="232" t="s">
        <v>685</v>
      </c>
      <c r="G131" s="231"/>
      <c r="H131" s="231" t="s">
        <v>695</v>
      </c>
      <c r="I131" s="231" t="s">
        <v>681</v>
      </c>
      <c r="J131" s="231">
        <v>20</v>
      </c>
      <c r="K131" s="251"/>
    </row>
    <row r="132" spans="2:11" ht="15" customHeight="1">
      <c r="B132" s="249"/>
      <c r="C132" s="231" t="s">
        <v>696</v>
      </c>
      <c r="D132" s="231"/>
      <c r="E132" s="231"/>
      <c r="F132" s="232" t="s">
        <v>685</v>
      </c>
      <c r="G132" s="231"/>
      <c r="H132" s="231" t="s">
        <v>697</v>
      </c>
      <c r="I132" s="231" t="s">
        <v>681</v>
      </c>
      <c r="J132" s="231">
        <v>20</v>
      </c>
      <c r="K132" s="251"/>
    </row>
    <row r="133" spans="2:11" ht="15" customHeight="1">
      <c r="B133" s="249"/>
      <c r="C133" s="206" t="s">
        <v>684</v>
      </c>
      <c r="D133" s="206"/>
      <c r="E133" s="206"/>
      <c r="F133" s="229" t="s">
        <v>685</v>
      </c>
      <c r="G133" s="206"/>
      <c r="H133" s="206" t="s">
        <v>719</v>
      </c>
      <c r="I133" s="206" t="s">
        <v>681</v>
      </c>
      <c r="J133" s="206">
        <v>50</v>
      </c>
      <c r="K133" s="251"/>
    </row>
    <row r="134" spans="2:11" ht="15" customHeight="1">
      <c r="B134" s="249"/>
      <c r="C134" s="206" t="s">
        <v>698</v>
      </c>
      <c r="D134" s="206"/>
      <c r="E134" s="206"/>
      <c r="F134" s="229" t="s">
        <v>685</v>
      </c>
      <c r="G134" s="206"/>
      <c r="H134" s="206" t="s">
        <v>719</v>
      </c>
      <c r="I134" s="206" t="s">
        <v>681</v>
      </c>
      <c r="J134" s="206">
        <v>50</v>
      </c>
      <c r="K134" s="251"/>
    </row>
    <row r="135" spans="2:11" ht="15" customHeight="1">
      <c r="B135" s="249"/>
      <c r="C135" s="206" t="s">
        <v>704</v>
      </c>
      <c r="D135" s="206"/>
      <c r="E135" s="206"/>
      <c r="F135" s="229" t="s">
        <v>685</v>
      </c>
      <c r="G135" s="206"/>
      <c r="H135" s="206" t="s">
        <v>719</v>
      </c>
      <c r="I135" s="206" t="s">
        <v>681</v>
      </c>
      <c r="J135" s="206">
        <v>50</v>
      </c>
      <c r="K135" s="251"/>
    </row>
    <row r="136" spans="2:11" ht="15" customHeight="1">
      <c r="B136" s="249"/>
      <c r="C136" s="206" t="s">
        <v>706</v>
      </c>
      <c r="D136" s="206"/>
      <c r="E136" s="206"/>
      <c r="F136" s="229" t="s">
        <v>685</v>
      </c>
      <c r="G136" s="206"/>
      <c r="H136" s="206" t="s">
        <v>719</v>
      </c>
      <c r="I136" s="206" t="s">
        <v>681</v>
      </c>
      <c r="J136" s="206">
        <v>50</v>
      </c>
      <c r="K136" s="251"/>
    </row>
    <row r="137" spans="2:11" ht="15" customHeight="1">
      <c r="B137" s="249"/>
      <c r="C137" s="206" t="s">
        <v>707</v>
      </c>
      <c r="D137" s="206"/>
      <c r="E137" s="206"/>
      <c r="F137" s="229" t="s">
        <v>685</v>
      </c>
      <c r="G137" s="206"/>
      <c r="H137" s="206" t="s">
        <v>732</v>
      </c>
      <c r="I137" s="206" t="s">
        <v>681</v>
      </c>
      <c r="J137" s="206">
        <v>255</v>
      </c>
      <c r="K137" s="251"/>
    </row>
    <row r="138" spans="2:11" ht="15" customHeight="1">
      <c r="B138" s="249"/>
      <c r="C138" s="206" t="s">
        <v>709</v>
      </c>
      <c r="D138" s="206"/>
      <c r="E138" s="206"/>
      <c r="F138" s="229" t="s">
        <v>679</v>
      </c>
      <c r="G138" s="206"/>
      <c r="H138" s="206" t="s">
        <v>733</v>
      </c>
      <c r="I138" s="206" t="s">
        <v>711</v>
      </c>
      <c r="J138" s="206"/>
      <c r="K138" s="251"/>
    </row>
    <row r="139" spans="2:11" ht="15" customHeight="1">
      <c r="B139" s="249"/>
      <c r="C139" s="206" t="s">
        <v>712</v>
      </c>
      <c r="D139" s="206"/>
      <c r="E139" s="206"/>
      <c r="F139" s="229" t="s">
        <v>679</v>
      </c>
      <c r="G139" s="206"/>
      <c r="H139" s="206" t="s">
        <v>734</v>
      </c>
      <c r="I139" s="206" t="s">
        <v>714</v>
      </c>
      <c r="J139" s="206"/>
      <c r="K139" s="251"/>
    </row>
    <row r="140" spans="2:11" ht="15" customHeight="1">
      <c r="B140" s="249"/>
      <c r="C140" s="206" t="s">
        <v>715</v>
      </c>
      <c r="D140" s="206"/>
      <c r="E140" s="206"/>
      <c r="F140" s="229" t="s">
        <v>679</v>
      </c>
      <c r="G140" s="206"/>
      <c r="H140" s="206" t="s">
        <v>715</v>
      </c>
      <c r="I140" s="206" t="s">
        <v>714</v>
      </c>
      <c r="J140" s="206"/>
      <c r="K140" s="251"/>
    </row>
    <row r="141" spans="2:11" ht="15" customHeight="1">
      <c r="B141" s="249"/>
      <c r="C141" s="206" t="s">
        <v>31</v>
      </c>
      <c r="D141" s="206"/>
      <c r="E141" s="206"/>
      <c r="F141" s="229" t="s">
        <v>679</v>
      </c>
      <c r="G141" s="206"/>
      <c r="H141" s="206" t="s">
        <v>735</v>
      </c>
      <c r="I141" s="206" t="s">
        <v>714</v>
      </c>
      <c r="J141" s="206"/>
      <c r="K141" s="251"/>
    </row>
    <row r="142" spans="2:11" ht="15" customHeight="1">
      <c r="B142" s="249"/>
      <c r="C142" s="206" t="s">
        <v>736</v>
      </c>
      <c r="D142" s="206"/>
      <c r="E142" s="206"/>
      <c r="F142" s="229" t="s">
        <v>679</v>
      </c>
      <c r="G142" s="206"/>
      <c r="H142" s="206" t="s">
        <v>737</v>
      </c>
      <c r="I142" s="206" t="s">
        <v>714</v>
      </c>
      <c r="J142" s="206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02"/>
      <c r="C144" s="202"/>
      <c r="D144" s="202"/>
      <c r="E144" s="202"/>
      <c r="F144" s="241"/>
      <c r="G144" s="202"/>
      <c r="H144" s="202"/>
      <c r="I144" s="202"/>
      <c r="J144" s="202"/>
      <c r="K144" s="202"/>
    </row>
    <row r="145" spans="2:1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ht="45" customHeight="1">
      <c r="B147" s="219"/>
      <c r="C147" s="220" t="s">
        <v>738</v>
      </c>
      <c r="D147" s="220"/>
      <c r="E147" s="220"/>
      <c r="F147" s="220"/>
      <c r="G147" s="220"/>
      <c r="H147" s="220"/>
      <c r="I147" s="220"/>
      <c r="J147" s="220"/>
      <c r="K147" s="221"/>
    </row>
    <row r="148" spans="2:11" ht="17.25" customHeight="1">
      <c r="B148" s="219"/>
      <c r="C148" s="222" t="s">
        <v>673</v>
      </c>
      <c r="D148" s="222"/>
      <c r="E148" s="222"/>
      <c r="F148" s="222" t="s">
        <v>674</v>
      </c>
      <c r="G148" s="223"/>
      <c r="H148" s="222" t="s">
        <v>47</v>
      </c>
      <c r="I148" s="222" t="s">
        <v>50</v>
      </c>
      <c r="J148" s="222" t="s">
        <v>675</v>
      </c>
      <c r="K148" s="221"/>
    </row>
    <row r="149" spans="2:11" ht="17.25" customHeight="1">
      <c r="B149" s="219"/>
      <c r="C149" s="224" t="s">
        <v>676</v>
      </c>
      <c r="D149" s="224"/>
      <c r="E149" s="224"/>
      <c r="F149" s="225" t="s">
        <v>677</v>
      </c>
      <c r="G149" s="226"/>
      <c r="H149" s="224"/>
      <c r="I149" s="224"/>
      <c r="J149" s="224" t="s">
        <v>678</v>
      </c>
      <c r="K149" s="221"/>
    </row>
    <row r="150" spans="2:11" ht="5.25" customHeight="1">
      <c r="B150" s="230"/>
      <c r="C150" s="227"/>
      <c r="D150" s="227"/>
      <c r="E150" s="227"/>
      <c r="F150" s="227"/>
      <c r="G150" s="228"/>
      <c r="H150" s="227"/>
      <c r="I150" s="227"/>
      <c r="J150" s="227"/>
      <c r="K150" s="251"/>
    </row>
    <row r="151" spans="2:11" ht="15" customHeight="1">
      <c r="B151" s="230"/>
      <c r="C151" s="255" t="s">
        <v>682</v>
      </c>
      <c r="D151" s="206"/>
      <c r="E151" s="206"/>
      <c r="F151" s="256" t="s">
        <v>679</v>
      </c>
      <c r="G151" s="206"/>
      <c r="H151" s="255" t="s">
        <v>719</v>
      </c>
      <c r="I151" s="255" t="s">
        <v>681</v>
      </c>
      <c r="J151" s="255">
        <v>120</v>
      </c>
      <c r="K151" s="251"/>
    </row>
    <row r="152" spans="2:11" ht="15" customHeight="1">
      <c r="B152" s="230"/>
      <c r="C152" s="255" t="s">
        <v>728</v>
      </c>
      <c r="D152" s="206"/>
      <c r="E152" s="206"/>
      <c r="F152" s="256" t="s">
        <v>679</v>
      </c>
      <c r="G152" s="206"/>
      <c r="H152" s="255" t="s">
        <v>739</v>
      </c>
      <c r="I152" s="255" t="s">
        <v>681</v>
      </c>
      <c r="J152" s="255" t="s">
        <v>730</v>
      </c>
      <c r="K152" s="251"/>
    </row>
    <row r="153" spans="2:11" ht="15" customHeight="1">
      <c r="B153" s="230"/>
      <c r="C153" s="255" t="s">
        <v>627</v>
      </c>
      <c r="D153" s="206"/>
      <c r="E153" s="206"/>
      <c r="F153" s="256" t="s">
        <v>679</v>
      </c>
      <c r="G153" s="206"/>
      <c r="H153" s="255" t="s">
        <v>740</v>
      </c>
      <c r="I153" s="255" t="s">
        <v>681</v>
      </c>
      <c r="J153" s="255" t="s">
        <v>730</v>
      </c>
      <c r="K153" s="251"/>
    </row>
    <row r="154" spans="2:11" ht="15" customHeight="1">
      <c r="B154" s="230"/>
      <c r="C154" s="255" t="s">
        <v>684</v>
      </c>
      <c r="D154" s="206"/>
      <c r="E154" s="206"/>
      <c r="F154" s="256" t="s">
        <v>685</v>
      </c>
      <c r="G154" s="206"/>
      <c r="H154" s="255" t="s">
        <v>719</v>
      </c>
      <c r="I154" s="255" t="s">
        <v>681</v>
      </c>
      <c r="J154" s="255">
        <v>50</v>
      </c>
      <c r="K154" s="251"/>
    </row>
    <row r="155" spans="2:11" ht="15" customHeight="1">
      <c r="B155" s="230"/>
      <c r="C155" s="255" t="s">
        <v>687</v>
      </c>
      <c r="D155" s="206"/>
      <c r="E155" s="206"/>
      <c r="F155" s="256" t="s">
        <v>679</v>
      </c>
      <c r="G155" s="206"/>
      <c r="H155" s="255" t="s">
        <v>719</v>
      </c>
      <c r="I155" s="255" t="s">
        <v>689</v>
      </c>
      <c r="J155" s="255"/>
      <c r="K155" s="251"/>
    </row>
    <row r="156" spans="2:11" ht="15" customHeight="1">
      <c r="B156" s="230"/>
      <c r="C156" s="255" t="s">
        <v>698</v>
      </c>
      <c r="D156" s="206"/>
      <c r="E156" s="206"/>
      <c r="F156" s="256" t="s">
        <v>685</v>
      </c>
      <c r="G156" s="206"/>
      <c r="H156" s="255" t="s">
        <v>719</v>
      </c>
      <c r="I156" s="255" t="s">
        <v>681</v>
      </c>
      <c r="J156" s="255">
        <v>50</v>
      </c>
      <c r="K156" s="251"/>
    </row>
    <row r="157" spans="2:11" ht="15" customHeight="1">
      <c r="B157" s="230"/>
      <c r="C157" s="255" t="s">
        <v>706</v>
      </c>
      <c r="D157" s="206"/>
      <c r="E157" s="206"/>
      <c r="F157" s="256" t="s">
        <v>685</v>
      </c>
      <c r="G157" s="206"/>
      <c r="H157" s="255" t="s">
        <v>719</v>
      </c>
      <c r="I157" s="255" t="s">
        <v>681</v>
      </c>
      <c r="J157" s="255">
        <v>50</v>
      </c>
      <c r="K157" s="251"/>
    </row>
    <row r="158" spans="2:11" ht="15" customHeight="1">
      <c r="B158" s="230"/>
      <c r="C158" s="255" t="s">
        <v>704</v>
      </c>
      <c r="D158" s="206"/>
      <c r="E158" s="206"/>
      <c r="F158" s="256" t="s">
        <v>685</v>
      </c>
      <c r="G158" s="206"/>
      <c r="H158" s="255" t="s">
        <v>719</v>
      </c>
      <c r="I158" s="255" t="s">
        <v>681</v>
      </c>
      <c r="J158" s="255">
        <v>50</v>
      </c>
      <c r="K158" s="251"/>
    </row>
    <row r="159" spans="2:11" ht="15" customHeight="1">
      <c r="B159" s="230"/>
      <c r="C159" s="255" t="s">
        <v>81</v>
      </c>
      <c r="D159" s="206"/>
      <c r="E159" s="206"/>
      <c r="F159" s="256" t="s">
        <v>679</v>
      </c>
      <c r="G159" s="206"/>
      <c r="H159" s="255" t="s">
        <v>741</v>
      </c>
      <c r="I159" s="255" t="s">
        <v>681</v>
      </c>
      <c r="J159" s="255" t="s">
        <v>742</v>
      </c>
      <c r="K159" s="251"/>
    </row>
    <row r="160" spans="2:11" ht="15" customHeight="1">
      <c r="B160" s="230"/>
      <c r="C160" s="255" t="s">
        <v>743</v>
      </c>
      <c r="D160" s="206"/>
      <c r="E160" s="206"/>
      <c r="F160" s="256" t="s">
        <v>679</v>
      </c>
      <c r="G160" s="206"/>
      <c r="H160" s="255" t="s">
        <v>744</v>
      </c>
      <c r="I160" s="255" t="s">
        <v>714</v>
      </c>
      <c r="J160" s="255"/>
      <c r="K160" s="251"/>
    </row>
    <row r="161" spans="2:11" ht="15" customHeight="1">
      <c r="B161" s="257"/>
      <c r="C161" s="239"/>
      <c r="D161" s="239"/>
      <c r="E161" s="239"/>
      <c r="F161" s="239"/>
      <c r="G161" s="239"/>
      <c r="H161" s="239"/>
      <c r="I161" s="239"/>
      <c r="J161" s="239"/>
      <c r="K161" s="258"/>
    </row>
    <row r="162" spans="2:11" ht="18.75" customHeight="1">
      <c r="B162" s="202"/>
      <c r="C162" s="206"/>
      <c r="D162" s="206"/>
      <c r="E162" s="206"/>
      <c r="F162" s="229"/>
      <c r="G162" s="206"/>
      <c r="H162" s="206"/>
      <c r="I162" s="206"/>
      <c r="J162" s="206"/>
      <c r="K162" s="202"/>
    </row>
    <row r="163" spans="2:1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ht="7.5" customHeight="1">
      <c r="B164" s="191"/>
      <c r="C164" s="192"/>
      <c r="D164" s="192"/>
      <c r="E164" s="192"/>
      <c r="F164" s="192"/>
      <c r="G164" s="192"/>
      <c r="H164" s="192"/>
      <c r="I164" s="192"/>
      <c r="J164" s="192"/>
      <c r="K164" s="193"/>
    </row>
    <row r="165" spans="2:11" ht="45" customHeight="1">
      <c r="B165" s="195"/>
      <c r="C165" s="196" t="s">
        <v>745</v>
      </c>
      <c r="D165" s="196"/>
      <c r="E165" s="196"/>
      <c r="F165" s="196"/>
      <c r="G165" s="196"/>
      <c r="H165" s="196"/>
      <c r="I165" s="196"/>
      <c r="J165" s="196"/>
      <c r="K165" s="197"/>
    </row>
    <row r="166" spans="2:11" ht="17.25" customHeight="1">
      <c r="B166" s="195"/>
      <c r="C166" s="222" t="s">
        <v>673</v>
      </c>
      <c r="D166" s="222"/>
      <c r="E166" s="222"/>
      <c r="F166" s="222" t="s">
        <v>674</v>
      </c>
      <c r="G166" s="259"/>
      <c r="H166" s="260" t="s">
        <v>47</v>
      </c>
      <c r="I166" s="260" t="s">
        <v>50</v>
      </c>
      <c r="J166" s="222" t="s">
        <v>675</v>
      </c>
      <c r="K166" s="197"/>
    </row>
    <row r="167" spans="2:11" ht="17.25" customHeight="1">
      <c r="B167" s="198"/>
      <c r="C167" s="224" t="s">
        <v>676</v>
      </c>
      <c r="D167" s="224"/>
      <c r="E167" s="224"/>
      <c r="F167" s="225" t="s">
        <v>677</v>
      </c>
      <c r="G167" s="261"/>
      <c r="H167" s="262"/>
      <c r="I167" s="262"/>
      <c r="J167" s="224" t="s">
        <v>678</v>
      </c>
      <c r="K167" s="200"/>
    </row>
    <row r="168" spans="2:11" ht="5.25" customHeight="1">
      <c r="B168" s="230"/>
      <c r="C168" s="227"/>
      <c r="D168" s="227"/>
      <c r="E168" s="227"/>
      <c r="F168" s="227"/>
      <c r="G168" s="228"/>
      <c r="H168" s="227"/>
      <c r="I168" s="227"/>
      <c r="J168" s="227"/>
      <c r="K168" s="251"/>
    </row>
    <row r="169" spans="2:11" ht="15" customHeight="1">
      <c r="B169" s="230"/>
      <c r="C169" s="206" t="s">
        <v>682</v>
      </c>
      <c r="D169" s="206"/>
      <c r="E169" s="206"/>
      <c r="F169" s="229" t="s">
        <v>679</v>
      </c>
      <c r="G169" s="206"/>
      <c r="H169" s="206" t="s">
        <v>719</v>
      </c>
      <c r="I169" s="206" t="s">
        <v>681</v>
      </c>
      <c r="J169" s="206">
        <v>120</v>
      </c>
      <c r="K169" s="251"/>
    </row>
    <row r="170" spans="2:11" ht="15" customHeight="1">
      <c r="B170" s="230"/>
      <c r="C170" s="206" t="s">
        <v>728</v>
      </c>
      <c r="D170" s="206"/>
      <c r="E170" s="206"/>
      <c r="F170" s="229" t="s">
        <v>679</v>
      </c>
      <c r="G170" s="206"/>
      <c r="H170" s="206" t="s">
        <v>729</v>
      </c>
      <c r="I170" s="206" t="s">
        <v>681</v>
      </c>
      <c r="J170" s="206" t="s">
        <v>730</v>
      </c>
      <c r="K170" s="251"/>
    </row>
    <row r="171" spans="2:11" ht="15" customHeight="1">
      <c r="B171" s="230"/>
      <c r="C171" s="206" t="s">
        <v>627</v>
      </c>
      <c r="D171" s="206"/>
      <c r="E171" s="206"/>
      <c r="F171" s="229" t="s">
        <v>679</v>
      </c>
      <c r="G171" s="206"/>
      <c r="H171" s="206" t="s">
        <v>746</v>
      </c>
      <c r="I171" s="206" t="s">
        <v>681</v>
      </c>
      <c r="J171" s="206" t="s">
        <v>730</v>
      </c>
      <c r="K171" s="251"/>
    </row>
    <row r="172" spans="2:11" ht="15" customHeight="1">
      <c r="B172" s="230"/>
      <c r="C172" s="206" t="s">
        <v>684</v>
      </c>
      <c r="D172" s="206"/>
      <c r="E172" s="206"/>
      <c r="F172" s="229" t="s">
        <v>685</v>
      </c>
      <c r="G172" s="206"/>
      <c r="H172" s="206" t="s">
        <v>746</v>
      </c>
      <c r="I172" s="206" t="s">
        <v>681</v>
      </c>
      <c r="J172" s="206">
        <v>50</v>
      </c>
      <c r="K172" s="251"/>
    </row>
    <row r="173" spans="2:11" ht="15" customHeight="1">
      <c r="B173" s="230"/>
      <c r="C173" s="206" t="s">
        <v>687</v>
      </c>
      <c r="D173" s="206"/>
      <c r="E173" s="206"/>
      <c r="F173" s="229" t="s">
        <v>679</v>
      </c>
      <c r="G173" s="206"/>
      <c r="H173" s="206" t="s">
        <v>746</v>
      </c>
      <c r="I173" s="206" t="s">
        <v>689</v>
      </c>
      <c r="J173" s="206"/>
      <c r="K173" s="251"/>
    </row>
    <row r="174" spans="2:11" ht="15" customHeight="1">
      <c r="B174" s="230"/>
      <c r="C174" s="206" t="s">
        <v>698</v>
      </c>
      <c r="D174" s="206"/>
      <c r="E174" s="206"/>
      <c r="F174" s="229" t="s">
        <v>685</v>
      </c>
      <c r="G174" s="206"/>
      <c r="H174" s="206" t="s">
        <v>746</v>
      </c>
      <c r="I174" s="206" t="s">
        <v>681</v>
      </c>
      <c r="J174" s="206">
        <v>50</v>
      </c>
      <c r="K174" s="251"/>
    </row>
    <row r="175" spans="2:11" ht="15" customHeight="1">
      <c r="B175" s="230"/>
      <c r="C175" s="206" t="s">
        <v>706</v>
      </c>
      <c r="D175" s="206"/>
      <c r="E175" s="206"/>
      <c r="F175" s="229" t="s">
        <v>685</v>
      </c>
      <c r="G175" s="206"/>
      <c r="H175" s="206" t="s">
        <v>746</v>
      </c>
      <c r="I175" s="206" t="s">
        <v>681</v>
      </c>
      <c r="J175" s="206">
        <v>50</v>
      </c>
      <c r="K175" s="251"/>
    </row>
    <row r="176" spans="2:11" ht="15" customHeight="1">
      <c r="B176" s="230"/>
      <c r="C176" s="206" t="s">
        <v>704</v>
      </c>
      <c r="D176" s="206"/>
      <c r="E176" s="206"/>
      <c r="F176" s="229" t="s">
        <v>685</v>
      </c>
      <c r="G176" s="206"/>
      <c r="H176" s="206" t="s">
        <v>746</v>
      </c>
      <c r="I176" s="206" t="s">
        <v>681</v>
      </c>
      <c r="J176" s="206">
        <v>50</v>
      </c>
      <c r="K176" s="251"/>
    </row>
    <row r="177" spans="2:11" ht="15" customHeight="1">
      <c r="B177" s="230"/>
      <c r="C177" s="206" t="s">
        <v>99</v>
      </c>
      <c r="D177" s="206"/>
      <c r="E177" s="206"/>
      <c r="F177" s="229" t="s">
        <v>679</v>
      </c>
      <c r="G177" s="206"/>
      <c r="H177" s="206" t="s">
        <v>747</v>
      </c>
      <c r="I177" s="206" t="s">
        <v>748</v>
      </c>
      <c r="J177" s="206"/>
      <c r="K177" s="251"/>
    </row>
    <row r="178" spans="2:11" ht="15" customHeight="1">
      <c r="B178" s="230"/>
      <c r="C178" s="206" t="s">
        <v>50</v>
      </c>
      <c r="D178" s="206"/>
      <c r="E178" s="206"/>
      <c r="F178" s="229" t="s">
        <v>679</v>
      </c>
      <c r="G178" s="206"/>
      <c r="H178" s="206" t="s">
        <v>749</v>
      </c>
      <c r="I178" s="206" t="s">
        <v>750</v>
      </c>
      <c r="J178" s="206">
        <v>1</v>
      </c>
      <c r="K178" s="251"/>
    </row>
    <row r="179" spans="2:11" ht="15" customHeight="1">
      <c r="B179" s="230"/>
      <c r="C179" s="206" t="s">
        <v>46</v>
      </c>
      <c r="D179" s="206"/>
      <c r="E179" s="206"/>
      <c r="F179" s="229" t="s">
        <v>679</v>
      </c>
      <c r="G179" s="206"/>
      <c r="H179" s="206" t="s">
        <v>751</v>
      </c>
      <c r="I179" s="206" t="s">
        <v>681</v>
      </c>
      <c r="J179" s="206">
        <v>20</v>
      </c>
      <c r="K179" s="251"/>
    </row>
    <row r="180" spans="2:11" ht="15" customHeight="1">
      <c r="B180" s="230"/>
      <c r="C180" s="206" t="s">
        <v>47</v>
      </c>
      <c r="D180" s="206"/>
      <c r="E180" s="206"/>
      <c r="F180" s="229" t="s">
        <v>679</v>
      </c>
      <c r="G180" s="206"/>
      <c r="H180" s="206" t="s">
        <v>752</v>
      </c>
      <c r="I180" s="206" t="s">
        <v>681</v>
      </c>
      <c r="J180" s="206">
        <v>255</v>
      </c>
      <c r="K180" s="251"/>
    </row>
    <row r="181" spans="2:11" ht="15" customHeight="1">
      <c r="B181" s="230"/>
      <c r="C181" s="206" t="s">
        <v>100</v>
      </c>
      <c r="D181" s="206"/>
      <c r="E181" s="206"/>
      <c r="F181" s="229" t="s">
        <v>679</v>
      </c>
      <c r="G181" s="206"/>
      <c r="H181" s="206" t="s">
        <v>643</v>
      </c>
      <c r="I181" s="206" t="s">
        <v>681</v>
      </c>
      <c r="J181" s="206">
        <v>10</v>
      </c>
      <c r="K181" s="251"/>
    </row>
    <row r="182" spans="2:11" ht="15" customHeight="1">
      <c r="B182" s="230"/>
      <c r="C182" s="206" t="s">
        <v>101</v>
      </c>
      <c r="D182" s="206"/>
      <c r="E182" s="206"/>
      <c r="F182" s="229" t="s">
        <v>679</v>
      </c>
      <c r="G182" s="206"/>
      <c r="H182" s="206" t="s">
        <v>753</v>
      </c>
      <c r="I182" s="206" t="s">
        <v>714</v>
      </c>
      <c r="J182" s="206"/>
      <c r="K182" s="251"/>
    </row>
    <row r="183" spans="2:11" ht="15" customHeight="1">
      <c r="B183" s="230"/>
      <c r="C183" s="206" t="s">
        <v>754</v>
      </c>
      <c r="D183" s="206"/>
      <c r="E183" s="206"/>
      <c r="F183" s="229" t="s">
        <v>679</v>
      </c>
      <c r="G183" s="206"/>
      <c r="H183" s="206" t="s">
        <v>755</v>
      </c>
      <c r="I183" s="206" t="s">
        <v>714</v>
      </c>
      <c r="J183" s="206"/>
      <c r="K183" s="251"/>
    </row>
    <row r="184" spans="2:11" ht="15" customHeight="1">
      <c r="B184" s="230"/>
      <c r="C184" s="206" t="s">
        <v>743</v>
      </c>
      <c r="D184" s="206"/>
      <c r="E184" s="206"/>
      <c r="F184" s="229" t="s">
        <v>679</v>
      </c>
      <c r="G184" s="206"/>
      <c r="H184" s="206" t="s">
        <v>756</v>
      </c>
      <c r="I184" s="206" t="s">
        <v>714</v>
      </c>
      <c r="J184" s="206"/>
      <c r="K184" s="251"/>
    </row>
    <row r="185" spans="2:11" ht="15" customHeight="1">
      <c r="B185" s="230"/>
      <c r="C185" s="206" t="s">
        <v>103</v>
      </c>
      <c r="D185" s="206"/>
      <c r="E185" s="206"/>
      <c r="F185" s="229" t="s">
        <v>685</v>
      </c>
      <c r="G185" s="206"/>
      <c r="H185" s="206" t="s">
        <v>757</v>
      </c>
      <c r="I185" s="206" t="s">
        <v>681</v>
      </c>
      <c r="J185" s="206">
        <v>50</v>
      </c>
      <c r="K185" s="251"/>
    </row>
    <row r="186" spans="2:11" ht="15" customHeight="1">
      <c r="B186" s="230"/>
      <c r="C186" s="206" t="s">
        <v>758</v>
      </c>
      <c r="D186" s="206"/>
      <c r="E186" s="206"/>
      <c r="F186" s="229" t="s">
        <v>685</v>
      </c>
      <c r="G186" s="206"/>
      <c r="H186" s="206" t="s">
        <v>759</v>
      </c>
      <c r="I186" s="206" t="s">
        <v>760</v>
      </c>
      <c r="J186" s="206"/>
      <c r="K186" s="251"/>
    </row>
    <row r="187" spans="2:11" ht="15" customHeight="1">
      <c r="B187" s="230"/>
      <c r="C187" s="206" t="s">
        <v>761</v>
      </c>
      <c r="D187" s="206"/>
      <c r="E187" s="206"/>
      <c r="F187" s="229" t="s">
        <v>685</v>
      </c>
      <c r="G187" s="206"/>
      <c r="H187" s="206" t="s">
        <v>762</v>
      </c>
      <c r="I187" s="206" t="s">
        <v>760</v>
      </c>
      <c r="J187" s="206"/>
      <c r="K187" s="251"/>
    </row>
    <row r="188" spans="2:11" ht="15" customHeight="1">
      <c r="B188" s="230"/>
      <c r="C188" s="206" t="s">
        <v>763</v>
      </c>
      <c r="D188" s="206"/>
      <c r="E188" s="206"/>
      <c r="F188" s="229" t="s">
        <v>685</v>
      </c>
      <c r="G188" s="206"/>
      <c r="H188" s="206" t="s">
        <v>764</v>
      </c>
      <c r="I188" s="206" t="s">
        <v>760</v>
      </c>
      <c r="J188" s="206"/>
      <c r="K188" s="251"/>
    </row>
    <row r="189" spans="2:11" ht="15" customHeight="1">
      <c r="B189" s="230"/>
      <c r="C189" s="263" t="s">
        <v>765</v>
      </c>
      <c r="D189" s="206"/>
      <c r="E189" s="206"/>
      <c r="F189" s="229" t="s">
        <v>685</v>
      </c>
      <c r="G189" s="206"/>
      <c r="H189" s="206" t="s">
        <v>766</v>
      </c>
      <c r="I189" s="206" t="s">
        <v>767</v>
      </c>
      <c r="J189" s="264" t="s">
        <v>768</v>
      </c>
      <c r="K189" s="251"/>
    </row>
    <row r="190" spans="2:11" ht="15" customHeight="1">
      <c r="B190" s="230"/>
      <c r="C190" s="214" t="s">
        <v>35</v>
      </c>
      <c r="D190" s="206"/>
      <c r="E190" s="206"/>
      <c r="F190" s="229" t="s">
        <v>679</v>
      </c>
      <c r="G190" s="206"/>
      <c r="H190" s="202" t="s">
        <v>769</v>
      </c>
      <c r="I190" s="206" t="s">
        <v>770</v>
      </c>
      <c r="J190" s="206"/>
      <c r="K190" s="251"/>
    </row>
    <row r="191" spans="2:11" ht="15" customHeight="1">
      <c r="B191" s="230"/>
      <c r="C191" s="214" t="s">
        <v>771</v>
      </c>
      <c r="D191" s="206"/>
      <c r="E191" s="206"/>
      <c r="F191" s="229" t="s">
        <v>679</v>
      </c>
      <c r="G191" s="206"/>
      <c r="H191" s="206" t="s">
        <v>772</v>
      </c>
      <c r="I191" s="206" t="s">
        <v>714</v>
      </c>
      <c r="J191" s="206"/>
      <c r="K191" s="251"/>
    </row>
    <row r="192" spans="2:11" ht="15" customHeight="1">
      <c r="B192" s="230"/>
      <c r="C192" s="214" t="s">
        <v>773</v>
      </c>
      <c r="D192" s="206"/>
      <c r="E192" s="206"/>
      <c r="F192" s="229" t="s">
        <v>679</v>
      </c>
      <c r="G192" s="206"/>
      <c r="H192" s="206" t="s">
        <v>774</v>
      </c>
      <c r="I192" s="206" t="s">
        <v>714</v>
      </c>
      <c r="J192" s="206"/>
      <c r="K192" s="251"/>
    </row>
    <row r="193" spans="2:11" ht="15" customHeight="1">
      <c r="B193" s="230"/>
      <c r="C193" s="214" t="s">
        <v>775</v>
      </c>
      <c r="D193" s="206"/>
      <c r="E193" s="206"/>
      <c r="F193" s="229" t="s">
        <v>685</v>
      </c>
      <c r="G193" s="206"/>
      <c r="H193" s="206" t="s">
        <v>776</v>
      </c>
      <c r="I193" s="206" t="s">
        <v>714</v>
      </c>
      <c r="J193" s="206"/>
      <c r="K193" s="251"/>
    </row>
    <row r="194" spans="2:11" ht="15" customHeight="1">
      <c r="B194" s="257"/>
      <c r="C194" s="265"/>
      <c r="D194" s="239"/>
      <c r="E194" s="239"/>
      <c r="F194" s="239"/>
      <c r="G194" s="239"/>
      <c r="H194" s="239"/>
      <c r="I194" s="239"/>
      <c r="J194" s="239"/>
      <c r="K194" s="258"/>
    </row>
    <row r="195" spans="2:11" ht="18.75" customHeight="1">
      <c r="B195" s="202"/>
      <c r="C195" s="206"/>
      <c r="D195" s="206"/>
      <c r="E195" s="206"/>
      <c r="F195" s="229"/>
      <c r="G195" s="206"/>
      <c r="H195" s="206"/>
      <c r="I195" s="206"/>
      <c r="J195" s="206"/>
      <c r="K195" s="202"/>
    </row>
    <row r="196" spans="2:11" ht="18.75" customHeight="1">
      <c r="B196" s="202"/>
      <c r="C196" s="206"/>
      <c r="D196" s="206"/>
      <c r="E196" s="206"/>
      <c r="F196" s="229"/>
      <c r="G196" s="206"/>
      <c r="H196" s="206"/>
      <c r="I196" s="206"/>
      <c r="J196" s="206"/>
      <c r="K196" s="202"/>
    </row>
    <row r="197" spans="2:1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ht="12.75">
      <c r="B198" s="191"/>
      <c r="C198" s="192"/>
      <c r="D198" s="192"/>
      <c r="E198" s="192"/>
      <c r="F198" s="192"/>
      <c r="G198" s="192"/>
      <c r="H198" s="192"/>
      <c r="I198" s="192"/>
      <c r="J198" s="192"/>
      <c r="K198" s="193"/>
    </row>
    <row r="199" spans="2:11" ht="21" customHeight="1">
      <c r="B199" s="195"/>
      <c r="C199" s="196" t="s">
        <v>777</v>
      </c>
      <c r="D199" s="196"/>
      <c r="E199" s="196"/>
      <c r="F199" s="196"/>
      <c r="G199" s="196"/>
      <c r="H199" s="196"/>
      <c r="I199" s="196"/>
      <c r="J199" s="196"/>
      <c r="K199" s="197"/>
    </row>
    <row r="200" spans="2:11" ht="25.5" customHeight="1">
      <c r="B200" s="195"/>
      <c r="C200" s="266" t="s">
        <v>778</v>
      </c>
      <c r="D200" s="266"/>
      <c r="E200" s="266"/>
      <c r="F200" s="266" t="s">
        <v>779</v>
      </c>
      <c r="G200" s="267"/>
      <c r="H200" s="266" t="s">
        <v>780</v>
      </c>
      <c r="I200" s="266"/>
      <c r="J200" s="266"/>
      <c r="K200" s="197"/>
    </row>
    <row r="201" spans="2:11" ht="5.25" customHeight="1">
      <c r="B201" s="230"/>
      <c r="C201" s="227"/>
      <c r="D201" s="227"/>
      <c r="E201" s="227"/>
      <c r="F201" s="227"/>
      <c r="G201" s="206"/>
      <c r="H201" s="227"/>
      <c r="I201" s="227"/>
      <c r="J201" s="227"/>
      <c r="K201" s="251"/>
    </row>
    <row r="202" spans="2:11" ht="15" customHeight="1">
      <c r="B202" s="230"/>
      <c r="C202" s="206" t="s">
        <v>770</v>
      </c>
      <c r="D202" s="206"/>
      <c r="E202" s="206"/>
      <c r="F202" s="229" t="s">
        <v>36</v>
      </c>
      <c r="G202" s="206"/>
      <c r="H202" s="206" t="s">
        <v>781</v>
      </c>
      <c r="I202" s="206"/>
      <c r="J202" s="206"/>
      <c r="K202" s="251"/>
    </row>
    <row r="203" spans="2:11" ht="15" customHeight="1">
      <c r="B203" s="230"/>
      <c r="C203" s="236"/>
      <c r="D203" s="206"/>
      <c r="E203" s="206"/>
      <c r="F203" s="229" t="s">
        <v>37</v>
      </c>
      <c r="G203" s="206"/>
      <c r="H203" s="206" t="s">
        <v>782</v>
      </c>
      <c r="I203" s="206"/>
      <c r="J203" s="206"/>
      <c r="K203" s="251"/>
    </row>
    <row r="204" spans="2:11" ht="15" customHeight="1">
      <c r="B204" s="230"/>
      <c r="C204" s="236"/>
      <c r="D204" s="206"/>
      <c r="E204" s="206"/>
      <c r="F204" s="229" t="s">
        <v>40</v>
      </c>
      <c r="G204" s="206"/>
      <c r="H204" s="206" t="s">
        <v>783</v>
      </c>
      <c r="I204" s="206"/>
      <c r="J204" s="206"/>
      <c r="K204" s="251"/>
    </row>
    <row r="205" spans="2:11" ht="15" customHeight="1">
      <c r="B205" s="230"/>
      <c r="C205" s="206"/>
      <c r="D205" s="206"/>
      <c r="E205" s="206"/>
      <c r="F205" s="229" t="s">
        <v>38</v>
      </c>
      <c r="G205" s="206"/>
      <c r="H205" s="206" t="s">
        <v>784</v>
      </c>
      <c r="I205" s="206"/>
      <c r="J205" s="206"/>
      <c r="K205" s="251"/>
    </row>
    <row r="206" spans="2:11" ht="15" customHeight="1">
      <c r="B206" s="230"/>
      <c r="C206" s="206"/>
      <c r="D206" s="206"/>
      <c r="E206" s="206"/>
      <c r="F206" s="229" t="s">
        <v>39</v>
      </c>
      <c r="G206" s="206"/>
      <c r="H206" s="206" t="s">
        <v>785</v>
      </c>
      <c r="I206" s="206"/>
      <c r="J206" s="206"/>
      <c r="K206" s="251"/>
    </row>
    <row r="207" spans="2:11" ht="15" customHeight="1">
      <c r="B207" s="230"/>
      <c r="C207" s="206"/>
      <c r="D207" s="206"/>
      <c r="E207" s="206"/>
      <c r="F207" s="229"/>
      <c r="G207" s="206"/>
      <c r="H207" s="206"/>
      <c r="I207" s="206"/>
      <c r="J207" s="206"/>
      <c r="K207" s="251"/>
    </row>
    <row r="208" spans="2:11" ht="15" customHeight="1">
      <c r="B208" s="230"/>
      <c r="C208" s="206" t="s">
        <v>726</v>
      </c>
      <c r="D208" s="206"/>
      <c r="E208" s="206"/>
      <c r="F208" s="229" t="s">
        <v>71</v>
      </c>
      <c r="G208" s="206"/>
      <c r="H208" s="206" t="s">
        <v>786</v>
      </c>
      <c r="I208" s="206"/>
      <c r="J208" s="206"/>
      <c r="K208" s="251"/>
    </row>
    <row r="209" spans="2:11" ht="15" customHeight="1">
      <c r="B209" s="230"/>
      <c r="C209" s="236"/>
      <c r="D209" s="206"/>
      <c r="E209" s="206"/>
      <c r="F209" s="229" t="s">
        <v>623</v>
      </c>
      <c r="G209" s="206"/>
      <c r="H209" s="206" t="s">
        <v>624</v>
      </c>
      <c r="I209" s="206"/>
      <c r="J209" s="206"/>
      <c r="K209" s="251"/>
    </row>
    <row r="210" spans="2:11" ht="15" customHeight="1">
      <c r="B210" s="230"/>
      <c r="C210" s="206"/>
      <c r="D210" s="206"/>
      <c r="E210" s="206"/>
      <c r="F210" s="229" t="s">
        <v>621</v>
      </c>
      <c r="G210" s="206"/>
      <c r="H210" s="206" t="s">
        <v>787</v>
      </c>
      <c r="I210" s="206"/>
      <c r="J210" s="206"/>
      <c r="K210" s="251"/>
    </row>
    <row r="211" spans="2:11" ht="15" customHeight="1">
      <c r="B211" s="268"/>
      <c r="C211" s="236"/>
      <c r="D211" s="236"/>
      <c r="E211" s="236"/>
      <c r="F211" s="229" t="s">
        <v>74</v>
      </c>
      <c r="G211" s="214"/>
      <c r="H211" s="255" t="s">
        <v>75</v>
      </c>
      <c r="I211" s="255"/>
      <c r="J211" s="255"/>
      <c r="K211" s="269"/>
    </row>
    <row r="212" spans="2:11" ht="15" customHeight="1">
      <c r="B212" s="268"/>
      <c r="C212" s="236"/>
      <c r="D212" s="236"/>
      <c r="E212" s="236"/>
      <c r="F212" s="229" t="s">
        <v>625</v>
      </c>
      <c r="G212" s="214"/>
      <c r="H212" s="255" t="s">
        <v>605</v>
      </c>
      <c r="I212" s="255"/>
      <c r="J212" s="255"/>
      <c r="K212" s="269"/>
    </row>
    <row r="213" spans="2:11" ht="15" customHeight="1">
      <c r="B213" s="268"/>
      <c r="C213" s="236"/>
      <c r="D213" s="236"/>
      <c r="E213" s="236"/>
      <c r="F213" s="270"/>
      <c r="G213" s="214"/>
      <c r="H213" s="271"/>
      <c r="I213" s="271"/>
      <c r="J213" s="271"/>
      <c r="K213" s="269"/>
    </row>
    <row r="214" spans="2:11" ht="15" customHeight="1">
      <c r="B214" s="268"/>
      <c r="C214" s="206" t="s">
        <v>750</v>
      </c>
      <c r="D214" s="236"/>
      <c r="E214" s="236"/>
      <c r="F214" s="229">
        <v>1</v>
      </c>
      <c r="G214" s="214"/>
      <c r="H214" s="255" t="s">
        <v>788</v>
      </c>
      <c r="I214" s="255"/>
      <c r="J214" s="255"/>
      <c r="K214" s="269"/>
    </row>
    <row r="215" spans="2:11" ht="15" customHeight="1">
      <c r="B215" s="268"/>
      <c r="C215" s="236"/>
      <c r="D215" s="236"/>
      <c r="E215" s="236"/>
      <c r="F215" s="229">
        <v>2</v>
      </c>
      <c r="G215" s="214"/>
      <c r="H215" s="255" t="s">
        <v>789</v>
      </c>
      <c r="I215" s="255"/>
      <c r="J215" s="255"/>
      <c r="K215" s="269"/>
    </row>
    <row r="216" spans="2:11" ht="15" customHeight="1">
      <c r="B216" s="268"/>
      <c r="C216" s="236"/>
      <c r="D216" s="236"/>
      <c r="E216" s="236"/>
      <c r="F216" s="229">
        <v>3</v>
      </c>
      <c r="G216" s="214"/>
      <c r="H216" s="255" t="s">
        <v>790</v>
      </c>
      <c r="I216" s="255"/>
      <c r="J216" s="255"/>
      <c r="K216" s="269"/>
    </row>
    <row r="217" spans="2:11" ht="15" customHeight="1">
      <c r="B217" s="268"/>
      <c r="C217" s="236"/>
      <c r="D217" s="236"/>
      <c r="E217" s="236"/>
      <c r="F217" s="229">
        <v>4</v>
      </c>
      <c r="G217" s="214"/>
      <c r="H217" s="255" t="s">
        <v>791</v>
      </c>
      <c r="I217" s="255"/>
      <c r="J217" s="255"/>
      <c r="K217" s="269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Tomáš</dc:creator>
  <cp:keywords/>
  <dc:description/>
  <cp:lastModifiedBy>Rostislav Tomáš</cp:lastModifiedBy>
  <dcterms:created xsi:type="dcterms:W3CDTF">2019-07-23T14:12:35Z</dcterms:created>
  <dcterms:modified xsi:type="dcterms:W3CDTF">2019-07-23T14:13:43Z</dcterms:modified>
  <cp:category/>
  <cp:version/>
  <cp:contentType/>
  <cp:contentStatus/>
  <cp:revision>1</cp:revision>
</cp:coreProperties>
</file>