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I.etapa - od Lidlu k ubyt..." sheetId="2" r:id="rId2"/>
    <sheet name="II.etapa - od ubytoven UN..." sheetId="3" r:id="rId3"/>
    <sheet name="VRN - Vedlejší rozpočtové..." sheetId="4" r:id="rId4"/>
    <sheet name="Pokyny pro vyplnění" sheetId="5" r:id="rId5"/>
  </sheets>
  <definedNames>
    <definedName name="_xlnm.Print_Area" localSheetId="0">'Rekapitulace stavby'!$D$4:$AO$33,'Rekapitulace stavby'!$C$39:$AQ$55</definedName>
    <definedName name="_xlnm.Print_Titles" localSheetId="0">'Rekapitulace stavby'!$49:$49</definedName>
    <definedName name="_xlnm._FilterDatabase" localSheetId="1" hidden="1">'I.etapa - od Lidlu k ubyt...'!$C$81:$K$202</definedName>
    <definedName name="_xlnm.Print_Area" localSheetId="1">'I.etapa - od Lidlu k ubyt...'!$C$4:$J$36,'I.etapa - od Lidlu k ubyt...'!$C$42:$J$63,'I.etapa - od Lidlu k ubyt...'!$C$69:$K$202</definedName>
    <definedName name="_xlnm.Print_Titles" localSheetId="1">'I.etapa - od Lidlu k ubyt...'!$81:$81</definedName>
    <definedName name="_xlnm._FilterDatabase" localSheetId="2" hidden="1">'II.etapa - od ubytoven UN...'!$C$81:$K$191</definedName>
    <definedName name="_xlnm.Print_Area" localSheetId="2">'II.etapa - od ubytoven UN...'!$C$4:$J$36,'II.etapa - od ubytoven UN...'!$C$42:$J$63,'II.etapa - od ubytoven UN...'!$C$69:$K$191</definedName>
    <definedName name="_xlnm.Print_Titles" localSheetId="2">'II.etapa - od ubytoven UN...'!$81:$81</definedName>
    <definedName name="_xlnm._FilterDatabase" localSheetId="3" hidden="1">'VRN - Vedlejší rozpočtové...'!$C$77:$K$85</definedName>
    <definedName name="_xlnm.Print_Area" localSheetId="3">'VRN - Vedlejší rozpočtové...'!$C$4:$J$36,'VRN - Vedlejší rozpočtové...'!$C$42:$J$59,'VRN - Vedlejší rozpočtové...'!$C$65:$K$85</definedName>
    <definedName name="_xlnm.Print_Titles" localSheetId="3">'VRN - Vedlejší rozpočtové...'!$77:$77</definedName>
    <definedName name="_xlnm.Print_Area" localSheetId="4">'Pokyny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4"/>
  <c r="AX54"/>
  <c i="4"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F34"/>
  <c i="1" r="BD54"/>
  <c i="4" r="BH81"/>
  <c r="F33"/>
  <c i="1" r="BC54"/>
  <c i="4" r="BG81"/>
  <c r="F32"/>
  <c i="1" r="BB54"/>
  <c i="4" r="BF81"/>
  <c r="J31"/>
  <c i="1" r="AW54"/>
  <c i="4" r="F31"/>
  <c i="1" r="BA54"/>
  <c i="4" r="T81"/>
  <c r="T80"/>
  <c r="T79"/>
  <c r="T78"/>
  <c r="R81"/>
  <c r="R80"/>
  <c r="R79"/>
  <c r="R78"/>
  <c r="P81"/>
  <c r="P80"/>
  <c r="P79"/>
  <c r="P78"/>
  <c i="1" r="AU54"/>
  <c i="4" r="BK81"/>
  <c r="BK80"/>
  <c r="J80"/>
  <c r="BK79"/>
  <c r="J79"/>
  <c r="BK78"/>
  <c r="J78"/>
  <c r="J56"/>
  <c r="J27"/>
  <c i="1" r="AG54"/>
  <c i="4" r="J81"/>
  <c r="BE81"/>
  <c r="J30"/>
  <c i="1" r="AV54"/>
  <c i="4" r="F30"/>
  <c i="1" r="AZ54"/>
  <c i="4" r="J58"/>
  <c r="J57"/>
  <c r="J74"/>
  <c r="F72"/>
  <c r="E70"/>
  <c r="J51"/>
  <c r="F49"/>
  <c r="E47"/>
  <c r="J36"/>
  <c r="J18"/>
  <c r="E18"/>
  <c r="F75"/>
  <c r="F52"/>
  <c r="J17"/>
  <c r="J15"/>
  <c r="E15"/>
  <c r="F74"/>
  <c r="F51"/>
  <c r="J14"/>
  <c r="J12"/>
  <c r="J72"/>
  <c r="J49"/>
  <c r="E7"/>
  <c r="E68"/>
  <c r="E45"/>
  <c i="1" r="AY53"/>
  <c r="AX53"/>
  <c i="3" r="BI190"/>
  <c r="BH190"/>
  <c r="BG190"/>
  <c r="BF190"/>
  <c r="T190"/>
  <c r="R190"/>
  <c r="P190"/>
  <c r="BK190"/>
  <c r="J190"/>
  <c r="BE190"/>
  <c r="BI188"/>
  <c r="BH188"/>
  <c r="BG188"/>
  <c r="BF188"/>
  <c r="T188"/>
  <c r="T187"/>
  <c r="R188"/>
  <c r="R187"/>
  <c r="P188"/>
  <c r="P187"/>
  <c r="BK188"/>
  <c r="BK187"/>
  <c r="J187"/>
  <c r="J188"/>
  <c r="BE188"/>
  <c r="J62"/>
  <c r="BI184"/>
  <c r="BH184"/>
  <c r="BG184"/>
  <c r="BF184"/>
  <c r="T184"/>
  <c r="R184"/>
  <c r="P184"/>
  <c r="BK184"/>
  <c r="J184"/>
  <c r="BE184"/>
  <c r="BI180"/>
  <c r="BH180"/>
  <c r="BG180"/>
  <c r="BF180"/>
  <c r="T180"/>
  <c r="R180"/>
  <c r="P180"/>
  <c r="BK180"/>
  <c r="J180"/>
  <c r="BE180"/>
  <c r="BI177"/>
  <c r="BH177"/>
  <c r="BG177"/>
  <c r="BF177"/>
  <c r="T177"/>
  <c r="R177"/>
  <c r="P177"/>
  <c r="BK177"/>
  <c r="J177"/>
  <c r="BE177"/>
  <c r="BI174"/>
  <c r="BH174"/>
  <c r="BG174"/>
  <c r="BF174"/>
  <c r="T174"/>
  <c r="R174"/>
  <c r="P174"/>
  <c r="BK174"/>
  <c r="J174"/>
  <c r="BE174"/>
  <c r="BI172"/>
  <c r="BH172"/>
  <c r="BG172"/>
  <c r="BF172"/>
  <c r="T172"/>
  <c r="R172"/>
  <c r="P172"/>
  <c r="BK172"/>
  <c r="J172"/>
  <c r="BE172"/>
  <c r="BI169"/>
  <c r="BH169"/>
  <c r="BG169"/>
  <c r="BF169"/>
  <c r="T169"/>
  <c r="R169"/>
  <c r="P169"/>
  <c r="BK169"/>
  <c r="J169"/>
  <c r="BE169"/>
  <c r="BI167"/>
  <c r="BH167"/>
  <c r="BG167"/>
  <c r="BF167"/>
  <c r="T167"/>
  <c r="T166"/>
  <c r="R167"/>
  <c r="R166"/>
  <c r="P167"/>
  <c r="P166"/>
  <c r="BK167"/>
  <c r="BK166"/>
  <c r="J166"/>
  <c r="J167"/>
  <c r="BE167"/>
  <c r="J61"/>
  <c r="BI162"/>
  <c r="BH162"/>
  <c r="BG162"/>
  <c r="BF162"/>
  <c r="T162"/>
  <c r="R162"/>
  <c r="P162"/>
  <c r="BK162"/>
  <c r="J162"/>
  <c r="BE162"/>
  <c r="BI158"/>
  <c r="BH158"/>
  <c r="BG158"/>
  <c r="BF158"/>
  <c r="T158"/>
  <c r="R158"/>
  <c r="P158"/>
  <c r="BK158"/>
  <c r="J158"/>
  <c r="BE158"/>
  <c r="BI157"/>
  <c r="BH157"/>
  <c r="BG157"/>
  <c r="BF157"/>
  <c r="T157"/>
  <c r="R157"/>
  <c r="P157"/>
  <c r="BK157"/>
  <c r="J157"/>
  <c r="BE157"/>
  <c r="BI156"/>
  <c r="BH156"/>
  <c r="BG156"/>
  <c r="BF156"/>
  <c r="T156"/>
  <c r="R156"/>
  <c r="P156"/>
  <c r="BK156"/>
  <c r="J156"/>
  <c r="BE156"/>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5"/>
  <c r="BH145"/>
  <c r="BG145"/>
  <c r="BF145"/>
  <c r="T145"/>
  <c r="R145"/>
  <c r="P145"/>
  <c r="BK145"/>
  <c r="J145"/>
  <c r="BE145"/>
  <c r="BI141"/>
  <c r="BH141"/>
  <c r="BG141"/>
  <c r="BF141"/>
  <c r="T141"/>
  <c r="R141"/>
  <c r="P141"/>
  <c r="BK141"/>
  <c r="J141"/>
  <c r="BE141"/>
  <c r="BI137"/>
  <c r="BH137"/>
  <c r="BG137"/>
  <c r="BF137"/>
  <c r="T137"/>
  <c r="R137"/>
  <c r="P137"/>
  <c r="BK137"/>
  <c r="J137"/>
  <c r="BE137"/>
  <c r="BI133"/>
  <c r="BH133"/>
  <c r="BG133"/>
  <c r="BF133"/>
  <c r="T133"/>
  <c r="R133"/>
  <c r="P133"/>
  <c r="BK133"/>
  <c r="J133"/>
  <c r="BE133"/>
  <c r="BI127"/>
  <c r="BH127"/>
  <c r="BG127"/>
  <c r="BF127"/>
  <c r="T127"/>
  <c r="R127"/>
  <c r="P127"/>
  <c r="BK127"/>
  <c r="J127"/>
  <c r="BE127"/>
  <c r="BI123"/>
  <c r="BH123"/>
  <c r="BG123"/>
  <c r="BF123"/>
  <c r="T123"/>
  <c r="R123"/>
  <c r="P123"/>
  <c r="BK123"/>
  <c r="J123"/>
  <c r="BE123"/>
  <c r="BI119"/>
  <c r="BH119"/>
  <c r="BG119"/>
  <c r="BF119"/>
  <c r="T119"/>
  <c r="T118"/>
  <c r="R119"/>
  <c r="R118"/>
  <c r="P119"/>
  <c r="P118"/>
  <c r="BK119"/>
  <c r="BK118"/>
  <c r="J118"/>
  <c r="J119"/>
  <c r="BE119"/>
  <c r="J60"/>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T112"/>
  <c r="R113"/>
  <c r="R112"/>
  <c r="P113"/>
  <c r="P112"/>
  <c r="BK113"/>
  <c r="BK112"/>
  <c r="J112"/>
  <c r="J113"/>
  <c r="BE113"/>
  <c r="J59"/>
  <c r="BI111"/>
  <c r="BH111"/>
  <c r="BG111"/>
  <c r="BF111"/>
  <c r="T111"/>
  <c r="R111"/>
  <c r="P111"/>
  <c r="BK111"/>
  <c r="J111"/>
  <c r="BE111"/>
  <c r="BI108"/>
  <c r="BH108"/>
  <c r="BG108"/>
  <c r="BF108"/>
  <c r="T108"/>
  <c r="R108"/>
  <c r="P108"/>
  <c r="BK108"/>
  <c r="J108"/>
  <c r="BE108"/>
  <c r="BI107"/>
  <c r="BH107"/>
  <c r="BG107"/>
  <c r="BF107"/>
  <c r="T107"/>
  <c r="R107"/>
  <c r="P107"/>
  <c r="BK107"/>
  <c r="J107"/>
  <c r="BE107"/>
  <c r="BI105"/>
  <c r="BH105"/>
  <c r="BG105"/>
  <c r="BF105"/>
  <c r="T105"/>
  <c r="R105"/>
  <c r="P105"/>
  <c r="BK105"/>
  <c r="J105"/>
  <c r="BE105"/>
  <c r="BI104"/>
  <c r="BH104"/>
  <c r="BG104"/>
  <c r="BF104"/>
  <c r="T104"/>
  <c r="R104"/>
  <c r="P104"/>
  <c r="BK104"/>
  <c r="J104"/>
  <c r="BE104"/>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6"/>
  <c r="BH96"/>
  <c r="BG96"/>
  <c r="BF96"/>
  <c r="T96"/>
  <c r="R96"/>
  <c r="P96"/>
  <c r="BK96"/>
  <c r="J96"/>
  <c r="BE96"/>
  <c r="BI94"/>
  <c r="BH94"/>
  <c r="BG94"/>
  <c r="BF94"/>
  <c r="T94"/>
  <c r="R94"/>
  <c r="P94"/>
  <c r="BK94"/>
  <c r="J94"/>
  <c r="BE94"/>
  <c r="BI91"/>
  <c r="BH91"/>
  <c r="BG91"/>
  <c r="BF91"/>
  <c r="T91"/>
  <c r="R91"/>
  <c r="P91"/>
  <c r="BK91"/>
  <c r="J91"/>
  <c r="BE91"/>
  <c r="BI88"/>
  <c r="BH88"/>
  <c r="BG88"/>
  <c r="BF88"/>
  <c r="T88"/>
  <c r="R88"/>
  <c r="P88"/>
  <c r="BK88"/>
  <c r="J88"/>
  <c r="BE88"/>
  <c r="BI86"/>
  <c r="BH86"/>
  <c r="BG86"/>
  <c r="BF86"/>
  <c r="T86"/>
  <c r="R86"/>
  <c r="P86"/>
  <c r="BK86"/>
  <c r="J86"/>
  <c r="BE86"/>
  <c r="BI85"/>
  <c r="F34"/>
  <c i="1" r="BD53"/>
  <c i="3" r="BH85"/>
  <c r="F33"/>
  <c i="1" r="BC53"/>
  <c i="3" r="BG85"/>
  <c r="F32"/>
  <c i="1" r="BB53"/>
  <c i="3" r="BF85"/>
  <c r="J31"/>
  <c i="1" r="AW53"/>
  <c i="3" r="F31"/>
  <c i="1" r="BA53"/>
  <c i="3" r="T85"/>
  <c r="T84"/>
  <c r="T83"/>
  <c r="T82"/>
  <c r="R85"/>
  <c r="R84"/>
  <c r="R83"/>
  <c r="R82"/>
  <c r="P85"/>
  <c r="P84"/>
  <c r="P83"/>
  <c r="P82"/>
  <c i="1" r="AU53"/>
  <c i="3" r="BK85"/>
  <c r="BK84"/>
  <c r="J84"/>
  <c r="BK83"/>
  <c r="J83"/>
  <c r="BK82"/>
  <c r="J82"/>
  <c r="J56"/>
  <c r="J27"/>
  <c i="1" r="AG53"/>
  <c i="3" r="J85"/>
  <c r="BE85"/>
  <c r="J30"/>
  <c i="1" r="AV53"/>
  <c i="3" r="F30"/>
  <c i="1" r="AZ53"/>
  <c i="3" r="J58"/>
  <c r="J57"/>
  <c r="F76"/>
  <c r="E74"/>
  <c r="F49"/>
  <c r="E47"/>
  <c r="J36"/>
  <c r="J21"/>
  <c r="E21"/>
  <c r="J78"/>
  <c r="J51"/>
  <c r="J20"/>
  <c r="J18"/>
  <c r="E18"/>
  <c r="F79"/>
  <c r="F52"/>
  <c r="J17"/>
  <c r="J15"/>
  <c r="E15"/>
  <c r="F78"/>
  <c r="F51"/>
  <c r="J14"/>
  <c r="J12"/>
  <c r="J76"/>
  <c r="J49"/>
  <c r="E7"/>
  <c r="E72"/>
  <c r="E45"/>
  <c i="1" r="AY52"/>
  <c r="AX52"/>
  <c i="2" r="BI201"/>
  <c r="BH201"/>
  <c r="BG201"/>
  <c r="BF201"/>
  <c r="T201"/>
  <c r="R201"/>
  <c r="P201"/>
  <c r="BK201"/>
  <c r="J201"/>
  <c r="BE201"/>
  <c r="BI199"/>
  <c r="BH199"/>
  <c r="BG199"/>
  <c r="BF199"/>
  <c r="T199"/>
  <c r="T198"/>
  <c r="R199"/>
  <c r="R198"/>
  <c r="P199"/>
  <c r="P198"/>
  <c r="BK199"/>
  <c r="BK198"/>
  <c r="J198"/>
  <c r="J199"/>
  <c r="BE199"/>
  <c r="J62"/>
  <c r="BI194"/>
  <c r="BH194"/>
  <c r="BG194"/>
  <c r="BF194"/>
  <c r="T194"/>
  <c r="R194"/>
  <c r="P194"/>
  <c r="BK194"/>
  <c r="J194"/>
  <c r="BE194"/>
  <c r="BI191"/>
  <c r="BH191"/>
  <c r="BG191"/>
  <c r="BF191"/>
  <c r="T191"/>
  <c r="R191"/>
  <c r="P191"/>
  <c r="BK191"/>
  <c r="J191"/>
  <c r="BE191"/>
  <c r="BI188"/>
  <c r="BH188"/>
  <c r="BG188"/>
  <c r="BF188"/>
  <c r="T188"/>
  <c r="R188"/>
  <c r="P188"/>
  <c r="BK188"/>
  <c r="J188"/>
  <c r="BE188"/>
  <c r="BI186"/>
  <c r="BH186"/>
  <c r="BG186"/>
  <c r="BF186"/>
  <c r="T186"/>
  <c r="R186"/>
  <c r="P186"/>
  <c r="BK186"/>
  <c r="J186"/>
  <c r="BE186"/>
  <c r="BI183"/>
  <c r="BH183"/>
  <c r="BG183"/>
  <c r="BF183"/>
  <c r="T183"/>
  <c r="R183"/>
  <c r="P183"/>
  <c r="BK183"/>
  <c r="J183"/>
  <c r="BE183"/>
  <c r="BI181"/>
  <c r="BH181"/>
  <c r="BG181"/>
  <c r="BF181"/>
  <c r="T181"/>
  <c r="T180"/>
  <c r="R181"/>
  <c r="R180"/>
  <c r="P181"/>
  <c r="P180"/>
  <c r="BK181"/>
  <c r="BK180"/>
  <c r="J180"/>
  <c r="J181"/>
  <c r="BE181"/>
  <c r="J61"/>
  <c r="BI179"/>
  <c r="BH179"/>
  <c r="BG179"/>
  <c r="BF179"/>
  <c r="T179"/>
  <c r="R179"/>
  <c r="P179"/>
  <c r="BK179"/>
  <c r="J179"/>
  <c r="BE179"/>
  <c r="BI175"/>
  <c r="BH175"/>
  <c r="BG175"/>
  <c r="BF175"/>
  <c r="T175"/>
  <c r="R175"/>
  <c r="P175"/>
  <c r="BK175"/>
  <c r="J175"/>
  <c r="BE175"/>
  <c r="BI171"/>
  <c r="BH171"/>
  <c r="BG171"/>
  <c r="BF171"/>
  <c r="T171"/>
  <c r="R171"/>
  <c r="P171"/>
  <c r="BK171"/>
  <c r="J171"/>
  <c r="BE171"/>
  <c r="BI170"/>
  <c r="BH170"/>
  <c r="BG170"/>
  <c r="BF170"/>
  <c r="T170"/>
  <c r="R170"/>
  <c r="P170"/>
  <c r="BK170"/>
  <c r="J170"/>
  <c r="BE170"/>
  <c r="BI167"/>
  <c r="BH167"/>
  <c r="BG167"/>
  <c r="BF167"/>
  <c r="T167"/>
  <c r="R167"/>
  <c r="P167"/>
  <c r="BK167"/>
  <c r="J167"/>
  <c r="BE167"/>
  <c r="BI163"/>
  <c r="BH163"/>
  <c r="BG163"/>
  <c r="BF163"/>
  <c r="T163"/>
  <c r="R163"/>
  <c r="P163"/>
  <c r="BK163"/>
  <c r="J163"/>
  <c r="BE163"/>
  <c r="BI159"/>
  <c r="BH159"/>
  <c r="BG159"/>
  <c r="BF159"/>
  <c r="T159"/>
  <c r="R159"/>
  <c r="P159"/>
  <c r="BK159"/>
  <c r="J159"/>
  <c r="BE159"/>
  <c r="BI158"/>
  <c r="BH158"/>
  <c r="BG158"/>
  <c r="BF158"/>
  <c r="T158"/>
  <c r="R158"/>
  <c r="P158"/>
  <c r="BK158"/>
  <c r="J158"/>
  <c r="BE158"/>
  <c r="BI157"/>
  <c r="BH157"/>
  <c r="BG157"/>
  <c r="BF157"/>
  <c r="T157"/>
  <c r="R157"/>
  <c r="P157"/>
  <c r="BK157"/>
  <c r="J157"/>
  <c r="BE157"/>
  <c r="BI153"/>
  <c r="BH153"/>
  <c r="BG153"/>
  <c r="BF153"/>
  <c r="T153"/>
  <c r="R153"/>
  <c r="P153"/>
  <c r="BK153"/>
  <c r="J153"/>
  <c r="BE153"/>
  <c r="BI149"/>
  <c r="BH149"/>
  <c r="BG149"/>
  <c r="BF149"/>
  <c r="T149"/>
  <c r="R149"/>
  <c r="P149"/>
  <c r="BK149"/>
  <c r="J149"/>
  <c r="BE149"/>
  <c r="BI143"/>
  <c r="BH143"/>
  <c r="BG143"/>
  <c r="BF143"/>
  <c r="T143"/>
  <c r="R143"/>
  <c r="P143"/>
  <c r="BK143"/>
  <c r="J143"/>
  <c r="BE143"/>
  <c r="BI139"/>
  <c r="BH139"/>
  <c r="BG139"/>
  <c r="BF139"/>
  <c r="T139"/>
  <c r="R139"/>
  <c r="P139"/>
  <c r="BK139"/>
  <c r="J139"/>
  <c r="BE139"/>
  <c r="BI135"/>
  <c r="BH135"/>
  <c r="BG135"/>
  <c r="BF135"/>
  <c r="T135"/>
  <c r="R135"/>
  <c r="P135"/>
  <c r="BK135"/>
  <c r="J135"/>
  <c r="BE135"/>
  <c r="BI134"/>
  <c r="BH134"/>
  <c r="BG134"/>
  <c r="BF134"/>
  <c r="T134"/>
  <c r="T133"/>
  <c r="R134"/>
  <c r="R133"/>
  <c r="P134"/>
  <c r="P133"/>
  <c r="BK134"/>
  <c r="BK133"/>
  <c r="J133"/>
  <c r="J134"/>
  <c r="BE134"/>
  <c r="J60"/>
  <c r="BI129"/>
  <c r="BH129"/>
  <c r="BG129"/>
  <c r="BF129"/>
  <c r="T129"/>
  <c r="R129"/>
  <c r="P129"/>
  <c r="BK129"/>
  <c r="J129"/>
  <c r="BE129"/>
  <c r="BI125"/>
  <c r="BH125"/>
  <c r="BG125"/>
  <c r="BF125"/>
  <c r="T125"/>
  <c r="R125"/>
  <c r="P125"/>
  <c r="BK125"/>
  <c r="J125"/>
  <c r="BE125"/>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07"/>
  <c r="BH107"/>
  <c r="BG107"/>
  <c r="BF107"/>
  <c r="T107"/>
  <c r="T106"/>
  <c r="R107"/>
  <c r="R106"/>
  <c r="P107"/>
  <c r="P106"/>
  <c r="BK107"/>
  <c r="BK106"/>
  <c r="J106"/>
  <c r="J107"/>
  <c r="BE107"/>
  <c r="J59"/>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87"/>
  <c r="BH87"/>
  <c r="BG87"/>
  <c r="BF87"/>
  <c r="T87"/>
  <c r="R87"/>
  <c r="P87"/>
  <c r="BK87"/>
  <c r="J87"/>
  <c r="BE87"/>
  <c r="BI86"/>
  <c r="BH86"/>
  <c r="BG86"/>
  <c r="BF86"/>
  <c r="T86"/>
  <c r="R86"/>
  <c r="P86"/>
  <c r="BK86"/>
  <c r="J86"/>
  <c r="BE86"/>
  <c r="BI85"/>
  <c r="F34"/>
  <c i="1" r="BD52"/>
  <c i="2" r="BH85"/>
  <c r="F33"/>
  <c i="1" r="BC52"/>
  <c i="2" r="BG85"/>
  <c r="F32"/>
  <c i="1" r="BB52"/>
  <c i="2" r="BF85"/>
  <c r="J31"/>
  <c i="1" r="AW52"/>
  <c i="2" r="F31"/>
  <c i="1" r="BA52"/>
  <c i="2" r="T85"/>
  <c r="T84"/>
  <c r="T83"/>
  <c r="T82"/>
  <c r="R85"/>
  <c r="R84"/>
  <c r="R83"/>
  <c r="R82"/>
  <c r="P85"/>
  <c r="P84"/>
  <c r="P83"/>
  <c r="P82"/>
  <c i="1" r="AU52"/>
  <c i="2" r="BK85"/>
  <c r="BK84"/>
  <c r="J84"/>
  <c r="BK83"/>
  <c r="J83"/>
  <c r="BK82"/>
  <c r="J82"/>
  <c r="J56"/>
  <c r="J27"/>
  <c i="1" r="AG52"/>
  <c i="2" r="J85"/>
  <c r="BE85"/>
  <c r="J30"/>
  <c i="1" r="AV52"/>
  <c i="2" r="F30"/>
  <c i="1" r="AZ52"/>
  <c i="2" r="J58"/>
  <c r="J57"/>
  <c r="F76"/>
  <c r="E74"/>
  <c r="F49"/>
  <c r="E47"/>
  <c r="J36"/>
  <c r="J21"/>
  <c r="E21"/>
  <c r="J78"/>
  <c r="J51"/>
  <c r="J20"/>
  <c r="J18"/>
  <c r="E18"/>
  <c r="F79"/>
  <c r="F52"/>
  <c r="J17"/>
  <c r="J15"/>
  <c r="E15"/>
  <c r="F78"/>
  <c r="F51"/>
  <c r="J14"/>
  <c r="J12"/>
  <c r="J76"/>
  <c r="J49"/>
  <c r="E7"/>
  <c r="E72"/>
  <c r="E45"/>
  <c i="1" r="BD51"/>
  <c r="W30"/>
  <c r="BC51"/>
  <c r="W29"/>
  <c r="BB51"/>
  <c r="W28"/>
  <c r="BA51"/>
  <c r="W27"/>
  <c r="AZ51"/>
  <c r="W26"/>
  <c r="AY51"/>
  <c r="AX51"/>
  <c r="AW51"/>
  <c r="AK27"/>
  <c r="AV51"/>
  <c r="AK26"/>
  <c r="AU51"/>
  <c r="AT51"/>
  <c r="AS51"/>
  <c r="AG51"/>
  <c r="AK23"/>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<sst xmlns="http://schemas.openxmlformats.org/spreadsheetml/2006/main">
  <si>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</si>
  <si>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</si>
  <si>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</si>
  <si>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</si>
  <si>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</si>
  <si>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</si>
  <si>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</si>
  <si>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{b4c155cf-9e2a-4222-ba22-a81bc2b5562f}</t>
  </si>
  <si>
    <t>0,01</t>
  </si>
  <si>
    <t>21</t>
  </si>
  <si>
    <t>15</t>
  </si>
  <si>
    <t>REKAPITULACE STAVBY</t>
  </si>
  <si>
    <t xml:space="preserve">v ---  níže se nacházejí doplnkové a pomocné údaje k sestavám  --- v</t>
  </si>
  <si>
    <t>Návod na vyplnění</t>
  </si>
  <si>
    <t>0,001</t>
  </si>
  <si>
    <t>Kód:</t>
  </si>
  <si>
    <t>K1706</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</si>
  <si>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</si>
  <si>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</si>
  <si>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cyklostezky Litvínov - Záluží</t>
  </si>
  <si>
    <t>KSO:</t>
  </si>
  <si>
    <t/>
  </si>
  <si>
    <t>CC-CZ:</t>
  </si>
  <si>
    <t>Místo:</t>
  </si>
  <si>
    <t xml:space="preserve"> </t>
  </si>
  <si>
    <t>Datum:</t>
  </si>
  <si>
    <t>1. 9. 2018</t>
  </si>
  <si>
    <t>Zadavatel:</t>
  </si>
  <si>
    <t>IČ:</t>
  </si>
  <si>
    <t>DIČ:</t>
  </si>
  <si>
    <t>Uchazeč:</t>
  </si>
  <si>
    <t>Vyplň údaj</t>
  </si>
  <si>
    <t>Projektant:</t>
  </si>
  <si>
    <t>28674723</t>
  </si>
  <si>
    <t>RELIEF PROJECTS s.r.o.</t>
  </si>
  <si>
    <t>CZ28674723</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</si>
  <si>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</si>
  <si>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</si>
  <si>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</si>
  <si>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</si>
  <si>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</si>
  <si>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</si>
  <si>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</si>
  <si>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</si>
  <si>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</si>
  <si>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</si>
  <si>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</si>
  <si>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</si>
  <si>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</si>
  <si>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</si>
  <si>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</si>
  <si>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</si>
  <si>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</si>
  <si>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</si>
  <si>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</si>
  <si>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</si>
  <si>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</si>
  <si>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</si>
  <si>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</si>
  <si>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</si>
  <si>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</si>
  <si>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</si>
  <si>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</si>
  <si>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</si>
  <si>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</si>
  <si>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</si>
  <si>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</si>
  <si>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</si>
  <si>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</si>
  <si>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</si>
  <si>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</si>
  <si>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</si>
  <si>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</si>
  <si>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</si>
  <si>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</si>
  <si>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</si>
  <si>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</si>
  <si>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I.etapa</t>
  </si>
  <si>
    <t>od Lidlu k ubytovnám UNO</t>
  </si>
  <si>
    <t>STA</t>
  </si>
  <si>
    <t>1</t>
  </si>
  <si>
    <t>{3daf62e0-c416-4062-b5c5-d92d0674a380}</t>
  </si>
  <si>
    <t>2</t>
  </si>
  <si>
    <t>II.etapa</t>
  </si>
  <si>
    <t>od ubytoven UNO směrem k Záluží</t>
  </si>
  <si>
    <t>{e52c0091-3ee2-46ee-8b92-b3b3f4d58525}</t>
  </si>
  <si>
    <t>VRN</t>
  </si>
  <si>
    <t>Vedlejší rozpočtové náklady</t>
  </si>
  <si>
    <t>{77c03169-acc8-4a40-b8e2-96292681dd8d}</t>
  </si>
  <si>
    <t>1) Krycí list soupisu</t>
  </si>
  <si>
    <t>2) Rekapitulace</t>
  </si>
  <si>
    <t>3) Soupis prací</t>
  </si>
  <si>
    <t>Zpět na list:</t>
  </si>
  <si>
    <t>Rekapitulace stavby</t>
  </si>
  <si>
    <t>KRYCÍ LIST SOUPISU</t>
  </si>
  <si>
    <t>Objekt:</t>
  </si>
  <si>
    <t>I.etapa - od Lidlu k ubytovnám UNO</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</si>
  <si>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</si>
  <si>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</si>
  <si>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</si>
  <si>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</si>
  <si>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</si>
  <si>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</si>
  <si>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</si>
  <si>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</si>
  <si>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</si>
  <si>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</si>
  <si>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</si>
  <si>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</si>
  <si>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</si>
  <si>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</si>
  <si>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</si>
  <si>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</si>
  <si>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</si>
  <si>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</si>
  <si>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</si>
  <si>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</si>
  <si>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</si>
  <si>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</si>
  <si>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</si>
  <si>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</si>
  <si>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</si>
  <si>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</si>
  <si>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</si>
  <si>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</si>
  <si>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</si>
  <si>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</si>
  <si>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112101103</t>
  </si>
  <si>
    <t>Kácení stromů listnatých D kmene do 700 mm</t>
  </si>
  <si>
    <t>kus</t>
  </si>
  <si>
    <t>4</t>
  </si>
  <si>
    <t>112201103</t>
  </si>
  <si>
    <t>Odstranění pařezů D do 700 mm</t>
  </si>
  <si>
    <t>3</t>
  </si>
  <si>
    <t>113106123</t>
  </si>
  <si>
    <t>Rozebrání dlažeb komunikací pro pěší ze zámkových dlaždic</t>
  </si>
  <si>
    <t>m2</t>
  </si>
  <si>
    <t>6</t>
  </si>
  <si>
    <t>VV</t>
  </si>
  <si>
    <t>předláždění KOST - plochy nad IS</t>
  </si>
  <si>
    <t>161,4</t>
  </si>
  <si>
    <t>Součet</t>
  </si>
  <si>
    <t>113106241</t>
  </si>
  <si>
    <t>Rozebrání vozovek ze silničních dílců</t>
  </si>
  <si>
    <t>8</t>
  </si>
  <si>
    <t>5</t>
  </si>
  <si>
    <t>113107222</t>
  </si>
  <si>
    <t>Odstranění podkladu pl přes 200 m2 z kameniva drceného tl 200 mm</t>
  </si>
  <si>
    <t>10</t>
  </si>
  <si>
    <t>113154323</t>
  </si>
  <si>
    <t>Frézování živičného krytu tl 50 mm pruh š 1 m pl do 10000 m2 bez překážek v trase</t>
  </si>
  <si>
    <t>12</t>
  </si>
  <si>
    <t>7</t>
  </si>
  <si>
    <t>113154324</t>
  </si>
  <si>
    <t>Frézování živičného krytu tl 100 mm pruh š 1 m pl do 10000 m2 bez překážek v trase</t>
  </si>
  <si>
    <t>14</t>
  </si>
  <si>
    <t>162301413</t>
  </si>
  <si>
    <t xml:space="preserve">Vodorovné přemístění větví, kmenů nebo pařezů  s naložením, složením a dopravou do 5000 m kmenů stromů listnatých, průměru přes 500 do 700 mm</t>
  </si>
  <si>
    <t>CS ÚRS 2018 01</t>
  </si>
  <si>
    <t>507085838</t>
  </si>
  <si>
    <t>PSC</t>
  </si>
  <si>
    <t xml:space="preserve">Poznámka k souboru cen:_x000d_
1. Průměr kmene i pařezu se měří v místě řezu. 2. Měrná jednotka je 1 strom. </t>
  </si>
  <si>
    <t>9</t>
  </si>
  <si>
    <t>162301423</t>
  </si>
  <si>
    <t xml:space="preserve">Vodorovné přemístění větví, kmenů nebo pařezů  s naložením, složením a dopravou do 5000 m pařezů kmenů, průměru přes 500 do 700 mm</t>
  </si>
  <si>
    <t>-1800616442</t>
  </si>
  <si>
    <t>162301913</t>
  </si>
  <si>
    <t xml:space="preserve">Vodorovné přemístění větví, kmenů nebo pařezů  s naložením, složením a dopravou Příplatek k cenám za každých dalších i započatých 5000 m přes 5000 m kmenů stromů listnatých, o průměru přes 500 do 700 mm</t>
  </si>
  <si>
    <t>2078686295</t>
  </si>
  <si>
    <t>11</t>
  </si>
  <si>
    <t>162301923</t>
  </si>
  <si>
    <t xml:space="preserve">Vodorovné přemístění větví, kmenů nebo pařezů  s naložením, složením a dopravou Příplatek k cenám za každých dalších i započatých 5000 m přes 5000 m pařezů kmenů, průměru přes 500 do 700 mm</t>
  </si>
  <si>
    <t>1982503717</t>
  </si>
  <si>
    <t>997013811</t>
  </si>
  <si>
    <t>Poplatek za uložení stavebního odpadu na skládce (skládkovné) dřevěného zatříděného do Katalogu odpadů pod kódem 170 201</t>
  </si>
  <si>
    <t>t</t>
  </si>
  <si>
    <t>1204445493</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</si>
  <si>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</si>
  <si>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t>
  </si>
  <si>
    <t>181951102</t>
  </si>
  <si>
    <t>Úprava pláně v hornině tř. 1 až 4 se zhutněním</t>
  </si>
  <si>
    <t>16</t>
  </si>
  <si>
    <t>Komunikace pozemní</t>
  </si>
  <si>
    <t>564851111</t>
  </si>
  <si>
    <t>Podklad ze štěrkodrtě ŠD tl 150 mm</t>
  </si>
  <si>
    <t>18</t>
  </si>
  <si>
    <t>ŠDa</t>
  </si>
  <si>
    <t>181</t>
  </si>
  <si>
    <t>ŠDb</t>
  </si>
  <si>
    <t>564911411</t>
  </si>
  <si>
    <t>Podklad z asfaltového recyklátu tl 50 mm</t>
  </si>
  <si>
    <t>20</t>
  </si>
  <si>
    <t>565155111</t>
  </si>
  <si>
    <t>Asfaltový beton vrstva podkladní ACP 16 (obalované kamenivo OKS) tl 70 mm š do 3 m</t>
  </si>
  <si>
    <t>22</t>
  </si>
  <si>
    <t>17</t>
  </si>
  <si>
    <t>573111111</t>
  </si>
  <si>
    <t>Postřik živičný infiltrační s posypem z asfaltu množství 0,60 kg/m2</t>
  </si>
  <si>
    <t>24</t>
  </si>
  <si>
    <t>573211111</t>
  </si>
  <si>
    <t>Postřik živičný spojovací z asfaltu v množství do 0,70 kg/m2</t>
  </si>
  <si>
    <t>26</t>
  </si>
  <si>
    <t>19</t>
  </si>
  <si>
    <t>577134111</t>
  </si>
  <si>
    <t>Asfaltový beton vrstva obrusná ACO 11 (ABS) tř. I tl 40 mm š do 3 m z nemodifikovaného asfaltu</t>
  </si>
  <si>
    <t>28</t>
  </si>
  <si>
    <t>577143111</t>
  </si>
  <si>
    <t>Asfaltový beton vrstva obrusná ACO 8 (ABJ) tl 50 mm š do 3 m z nemodifikovaného asfaltu</t>
  </si>
  <si>
    <t>30</t>
  </si>
  <si>
    <t>596211223</t>
  </si>
  <si>
    <t>Kladení zámkové dlažby komunikací pro pěší tl 80 mm skupiny B pl přes 300 m2</t>
  </si>
  <si>
    <t>32</t>
  </si>
  <si>
    <t>předláždění BEST - přídlažba</t>
  </si>
  <si>
    <t>(15,5+17)*0.2</t>
  </si>
  <si>
    <t>M</t>
  </si>
  <si>
    <t>59245020</t>
  </si>
  <si>
    <t>dlažba skladebná betonová 20x10x8 cm přírodní</t>
  </si>
  <si>
    <t>34</t>
  </si>
  <si>
    <t>((15,5+17)*0.2)*1,1</t>
  </si>
  <si>
    <t>23</t>
  </si>
  <si>
    <t>59245013</t>
  </si>
  <si>
    <t>dlažba zámková profilová 20x16,5x8 cm přírodní</t>
  </si>
  <si>
    <t>36</t>
  </si>
  <si>
    <t>161,4*1.1</t>
  </si>
  <si>
    <t>Ostatní konstrukce a práce, bourání</t>
  </si>
  <si>
    <t>914111111</t>
  </si>
  <si>
    <t>Montáž svislé dopravní značky do velikosti 1 m2 objímkami na sloupek nebo konzolu</t>
  </si>
  <si>
    <t>38</t>
  </si>
  <si>
    <t>25</t>
  </si>
  <si>
    <t>DZA19</t>
  </si>
  <si>
    <t>značka svislá zákazová C FeZn JAC 700 mm</t>
  </si>
  <si>
    <t>40</t>
  </si>
  <si>
    <t>A19 - viz výkres C.01.02c</t>
  </si>
  <si>
    <t>DZA32a</t>
  </si>
  <si>
    <t>značka dopravní svislá reflexní výstražná AL 3M A1 - A30, P1,P4 700 mm</t>
  </si>
  <si>
    <t>42</t>
  </si>
  <si>
    <t>A32a - viz výkres C.01.02a</t>
  </si>
  <si>
    <t>27</t>
  </si>
  <si>
    <t>DZC9</t>
  </si>
  <si>
    <t>značka svislá reflexní A32</t>
  </si>
  <si>
    <t>44</t>
  </si>
  <si>
    <t>C9a-viz výkres C.01.02a, C.01.02c</t>
  </si>
  <si>
    <t>C9b viz výkres C.01.02a, C.01.02c</t>
  </si>
  <si>
    <t>914511111</t>
  </si>
  <si>
    <t>Montáž sloupku dopravních značek délky do 3,5 m s betonovým základem</t>
  </si>
  <si>
    <t>46</t>
  </si>
  <si>
    <t>viz výkres C.01.02a, C.01.02c</t>
  </si>
  <si>
    <t>29</t>
  </si>
  <si>
    <t>404452250</t>
  </si>
  <si>
    <t>sloupek Zn 60 - 350</t>
  </si>
  <si>
    <t>48</t>
  </si>
  <si>
    <t>40445256</t>
  </si>
  <si>
    <t>svorka upínací na sloupek dopravní značky D 60mm</t>
  </si>
  <si>
    <t>-1257817471</t>
  </si>
  <si>
    <t>31</t>
  </si>
  <si>
    <t>404452530</t>
  </si>
  <si>
    <t>víčko plastové na sloupek 60</t>
  </si>
  <si>
    <t>50</t>
  </si>
  <si>
    <t>916131113</t>
  </si>
  <si>
    <t>Osazení silničního obrubníku betonového ležatého s boční opěrou do lože z betonu prostého</t>
  </si>
  <si>
    <t>m</t>
  </si>
  <si>
    <t>52</t>
  </si>
  <si>
    <t>obrubník silniční</t>
  </si>
  <si>
    <t>33</t>
  </si>
  <si>
    <t>592174650</t>
  </si>
  <si>
    <t>obrubník betonový silniční Standard 100x15x25 cm</t>
  </si>
  <si>
    <t>54</t>
  </si>
  <si>
    <t>10*1,1</t>
  </si>
  <si>
    <t>916991121</t>
  </si>
  <si>
    <t>Lože pod obrubníky, krajníky nebo obruby z dlažebních kostek z betonu prostého</t>
  </si>
  <si>
    <t>m3</t>
  </si>
  <si>
    <t>56</t>
  </si>
  <si>
    <t>(17+15.5+5+5)*0,1*0,3</t>
  </si>
  <si>
    <t>35</t>
  </si>
  <si>
    <t>919735112</t>
  </si>
  <si>
    <t>Řezání stávajícího živičného krytu hl do 100 mm</t>
  </si>
  <si>
    <t>58</t>
  </si>
  <si>
    <t>914511111.a</t>
  </si>
  <si>
    <t>Montáž sklopného sloupku do betonové patky</t>
  </si>
  <si>
    <t>60</t>
  </si>
  <si>
    <t>specifikace viz výkresyC.01.02a, c a C.01.06</t>
  </si>
  <si>
    <t>37</t>
  </si>
  <si>
    <t>74910163</t>
  </si>
  <si>
    <t>sloupek parkovací sklopný, 6 x 6 x 80 cm zinkovaný základní, zámek vložkový</t>
  </si>
  <si>
    <t>-1050998314</t>
  </si>
  <si>
    <t>961044111.R</t>
  </si>
  <si>
    <t>Bourání patek z betonu prostého</t>
  </si>
  <si>
    <t>64</t>
  </si>
  <si>
    <t>997</t>
  </si>
  <si>
    <t>Přesun sutě</t>
  </si>
  <si>
    <t>39</t>
  </si>
  <si>
    <t>997221551</t>
  </si>
  <si>
    <t xml:space="preserve">Vodorovná doprava suti  bez naložení, ale se složením a s hrubým urovnáním ze sypkých materiálů, na vzdálenost do 1 km</t>
  </si>
  <si>
    <t>-1901788330</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</si>
  <si>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</si>
  <si>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</si>
  <si>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 xml:space="preserve">Vodorovná doprava suti  bez naložení, ale se složením a s hrubým urovnáním Příplatek k ceně za každý další i započatý 1 km přes 1 km</t>
  </si>
  <si>
    <t>1486248799</t>
  </si>
  <si>
    <t>1037,668*9 'Přepočtené koeficientem množství</t>
  </si>
  <si>
    <t>41</t>
  </si>
  <si>
    <t>997221611</t>
  </si>
  <si>
    <t xml:space="preserve">Nakládání na dopravní prostředky  pro vodorovnou dopravu suti</t>
  </si>
  <si>
    <t>-949763342</t>
  </si>
  <si>
    <t xml:space="preserve">Poznámka k souboru cen:_x000d_
1. Ceny lze použít i pro překládání při lomené dopravě. 2. Ceny nelze použít při dopravě po železnici, po vodě nebo neobvyklými dopravními prostředky. </t>
  </si>
  <si>
    <t>997221815</t>
  </si>
  <si>
    <t>Poplatek za uložení stavebního odpadu na skládce (skládkovné) z prostého betonu zatříděného do Katalogu odpadů pod kódem 170 101</t>
  </si>
  <si>
    <t>429819573</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</si>
  <si>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</si>
  <si>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115,812+0,63</t>
  </si>
  <si>
    <t>43</t>
  </si>
  <si>
    <t>997221845</t>
  </si>
  <si>
    <t>Poplatek za uložení stavebního odpadu na skládce (skládkovné) asfaltového bez obsahu dehtu zatříděného do Katalogu odpadů pod kódem 170 302</t>
  </si>
  <si>
    <t>461505337</t>
  </si>
  <si>
    <t>868,736</t>
  </si>
  <si>
    <t>997221855</t>
  </si>
  <si>
    <t>Poplatek za uložení stavebního odpadu na skládce (skládkovné) zeminy a kameniva zatříděného do Katalogu odpadů pod kódem 170 504</t>
  </si>
  <si>
    <t>-768282926</t>
  </si>
  <si>
    <t>52,49</t>
  </si>
  <si>
    <t>998</t>
  </si>
  <si>
    <t>Přesun hmot</t>
  </si>
  <si>
    <t>45</t>
  </si>
  <si>
    <t>998225111</t>
  </si>
  <si>
    <t xml:space="preserve">Přesun hmot pro komunikace s krytem z kameniva, monolitickým betonovým nebo živičným  dopravní vzdálenost do 200 m jakékoliv délky objektu</t>
  </si>
  <si>
    <t>-1057089416</t>
  </si>
  <si>
    <t xml:space="preserve">Poznámka k souboru cen:_x000d_
1. Ceny lze použít i pro plochy letišť s krytem monolitickým betonovým nebo živičným. </t>
  </si>
  <si>
    <t>998225192</t>
  </si>
  <si>
    <t xml:space="preserve">Přesun hmot pro komunikace s krytem z kameniva, monolitickým betonovým nebo živičným  Příplatek k ceně za zvětšený přesun přes vymezenou největší dopravní vzdálenost do 2000 m</t>
  </si>
  <si>
    <t>420579326</t>
  </si>
  <si>
    <t>II.etapa - od ubytoven UNO směrem k Záluží</t>
  </si>
  <si>
    <t>113107330</t>
  </si>
  <si>
    <t>Odstranění podkladů nebo krytů strojně plochy jednotlivě do 50 m2 s přemístěním hmot na skládku na vzdálenost do 3 m nebo s naložením na dopravní prostředek z betonu prostého, o tl. vrstvy do 100 mm</t>
  </si>
  <si>
    <t>1283415253</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</si>
  <si>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</si>
  <si>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162701105</t>
  </si>
  <si>
    <t xml:space="preserve">Vodorovné přemístění výkopku nebo sypaniny po suchu  na obvyklém dopravním prostředku, bez naložení výkopku, avšak se složením bez rozhrnutí z horniny tř. 1 až 4 na vzdálenost přes 9 000 do 10 000 m</t>
  </si>
  <si>
    <t>1618973281</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</si>
  <si>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</si>
  <si>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112,5-36</t>
  </si>
  <si>
    <t>162701109</t>
  </si>
  <si>
    <t xml:space="preserve">Vodorovné přemístění výkopku nebo sypaniny po suchu  na obvyklém dopravním prostředku, bez naložení výkopku, avšak se složením bez rozhrnutí z horniny tř. 1 až 4 na vzdálenost Příplatek k ceně za každých dalších i započatých 1 000 m</t>
  </si>
  <si>
    <t>-646337927</t>
  </si>
  <si>
    <t>76,5*20</t>
  </si>
  <si>
    <t>167101101</t>
  </si>
  <si>
    <t xml:space="preserve">Nakládání, skládání a překládání neulehlého výkopku nebo sypaniny  nakládání, množství do 100 m3, z hornin tř. 1 až 4</t>
  </si>
  <si>
    <t>-468846864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</si>
  <si>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</si>
  <si>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184802111</t>
  </si>
  <si>
    <t xml:space="preserve">Chemické odplevelení půdy před založením kultury, trávníku nebo zpevněných ploch  o výměře jednotlivě přes 20 m2 v rovině nebo na svahu do 1:5 postřikem na široko</t>
  </si>
  <si>
    <t>184725188</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</si>
  <si>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</si>
  <si>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342</t>
  </si>
  <si>
    <t>122201102</t>
  </si>
  <si>
    <t>Odkopávky a prokopávky nezapažené v hornině tř. 3 objem do 1000 m3</t>
  </si>
  <si>
    <t>171101103</t>
  </si>
  <si>
    <t>Uložení sypaniny z hornin soudržných do násypů zhutněných do 100 % PS</t>
  </si>
  <si>
    <t>10364100.R</t>
  </si>
  <si>
    <t>zemina pro terénní úpravy - tříděná</t>
  </si>
  <si>
    <t>-1226534779</t>
  </si>
  <si>
    <t>(112,5-36,0)*1,9</t>
  </si>
  <si>
    <t>181301112</t>
  </si>
  <si>
    <t>Rozprostření ornice tl vrstvy do 150 mm pl přes 500 m2 v rovině nebo ve svahu do 1:5</t>
  </si>
  <si>
    <t>10364101</t>
  </si>
  <si>
    <t>zemina pro terénní úpravy - ornice</t>
  </si>
  <si>
    <t>788752360</t>
  </si>
  <si>
    <t>342*0,15*1,85</t>
  </si>
  <si>
    <t>181411131</t>
  </si>
  <si>
    <t>Založení parkového trávníku výsevem plochy do 1000 m2 v rovině a ve svahu do 1:5</t>
  </si>
  <si>
    <t>00572410</t>
  </si>
  <si>
    <t>osivo směs travní parková</t>
  </si>
  <si>
    <t>kg</t>
  </si>
  <si>
    <t>-1026972725</t>
  </si>
  <si>
    <t>342*2,5*0,01</t>
  </si>
  <si>
    <t>564861111</t>
  </si>
  <si>
    <t>Podklad ze štěrkodrtě ŠD tl 200 mm</t>
  </si>
  <si>
    <t>577144111</t>
  </si>
  <si>
    <t>Asfaltový beton vrstva obrusná ACO 11 (ABS) tř. I tl 50 mm š do 3 m z nemodifikovaného asfaltu</t>
  </si>
  <si>
    <t>nové</t>
  </si>
  <si>
    <t>-338958773</t>
  </si>
  <si>
    <t>A19 - viz výkres C.02.02</t>
  </si>
  <si>
    <t>-714008527</t>
  </si>
  <si>
    <t>C9a-viz výkres C.02.02</t>
  </si>
  <si>
    <t>C9b viz výkres C.02.02</t>
  </si>
  <si>
    <t>DZP4</t>
  </si>
  <si>
    <t>P4 - viz výkres C.02.02</t>
  </si>
  <si>
    <t>DZE13</t>
  </si>
  <si>
    <t>značka svislá FeZn NK 500 x 300 mm</t>
  </si>
  <si>
    <t>E13 - viz výkres C.02.02</t>
  </si>
  <si>
    <t>viz výkres C.02.02</t>
  </si>
  <si>
    <t>-1666400984</t>
  </si>
  <si>
    <t>specifikace viz výkresyC.02.02 a C.02.06</t>
  </si>
  <si>
    <t>1570212823</t>
  </si>
  <si>
    <t>966006132</t>
  </si>
  <si>
    <t>Odstranění značek dopravních nebo orientačních se sloupky s betonovými patkami</t>
  </si>
  <si>
    <t>966006211</t>
  </si>
  <si>
    <t>Odstranění svislých dopravních značek ze sloupů, sloupků nebo konzol</t>
  </si>
  <si>
    <t>966006132.a</t>
  </si>
  <si>
    <t>Odstranění sloupků s betonovými patkami</t>
  </si>
  <si>
    <t>viz výkres C.02.02 - sloupky proti vjezdu</t>
  </si>
  <si>
    <t>89581015</t>
  </si>
  <si>
    <t>1796765006</t>
  </si>
  <si>
    <t>1033,578*9 'Přepočtené koeficientem množství</t>
  </si>
  <si>
    <t>-2078572552</t>
  </si>
  <si>
    <t>838639750</t>
  </si>
  <si>
    <t>1,68</t>
  </si>
  <si>
    <t>1325789891</t>
  </si>
  <si>
    <t>483,584</t>
  </si>
  <si>
    <t>-1792585377</t>
  </si>
  <si>
    <t>547,81</t>
  </si>
  <si>
    <t>997013831</t>
  </si>
  <si>
    <t>Poplatek za uložení stavebního odpadu na skládce (skládkovné) směsného stavebního a demoličního zatříděného do Katalogu odpadů pod kódem 170 904</t>
  </si>
  <si>
    <t>1343425920</t>
  </si>
  <si>
    <t>0,164+0,328+0,012</t>
  </si>
  <si>
    <t>-540643525</t>
  </si>
  <si>
    <t>44529812</t>
  </si>
  <si>
    <t>VRN - Vedlejší rozpočtové náklady</t>
  </si>
  <si>
    <t xml:space="preserve">    VRN3 - Zařízení staveniště</t>
  </si>
  <si>
    <t>VRN3</t>
  </si>
  <si>
    <t>Zařízení staveniště</t>
  </si>
  <si>
    <t>030001001</t>
  </si>
  <si>
    <t>Zařízení staveniště - zřízení, odstranění</t>
  </si>
  <si>
    <t>1024</t>
  </si>
  <si>
    <t>1526370403</t>
  </si>
  <si>
    <t>030001002</t>
  </si>
  <si>
    <t>vytýčení stavby, geometrický plán</t>
  </si>
  <si>
    <t>2071136030</t>
  </si>
  <si>
    <t>030001003</t>
  </si>
  <si>
    <t>geotechnický dozor</t>
  </si>
  <si>
    <t>1515881444</t>
  </si>
  <si>
    <t>030001004</t>
  </si>
  <si>
    <t>vytýčení inženýrských sítí</t>
  </si>
  <si>
    <t>-318959467</t>
  </si>
  <si>
    <t>030001005</t>
  </si>
  <si>
    <t>dokumentace skutečného provedení stavby</t>
  </si>
  <si>
    <t>-22288098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</si>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</sst>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ht="18.48"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33</v>
      </c>
      <c r="AO16" s="28"/>
      <c r="AP16" s="28"/>
      <c r="AQ16" s="30"/>
      <c r="BE16" s="38"/>
      <c r="BS16" s="23" t="s">
        <v>6</v>
      </c>
    </row>
    <row r="17" ht="18.48"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35</v>
      </c>
      <c r="AO17" s="28"/>
      <c r="AP17" s="28"/>
      <c r="AQ17" s="30"/>
      <c r="BE17" s="38"/>
      <c r="BS17" s="23" t="s">
        <v>36</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2" customFormat="1" ht="14.4" customHeight="1">
      <c r="B26" s="52"/>
      <c r="C26" s="53"/>
      <c r="D26" s="54" t="s">
        <v>42</v>
      </c>
      <c r="E26" s="53"/>
      <c r="F26" s="54" t="s">
        <v>43</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44</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45</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46</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K1706</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Stavební úpravy cyklostezky Litvínov - Záluží</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1. 9. 2018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RELIEF PROJECTS s.r.o.</v>
      </c>
      <c r="AN46" s="76"/>
      <c r="AO46" s="76"/>
      <c r="AP46" s="76"/>
      <c r="AQ46" s="73"/>
      <c r="AR46" s="71"/>
      <c r="AS46" s="85" t="s">
        <v>52</v>
      </c>
      <c r="AT46" s="86"/>
      <c r="AU46" s="87"/>
      <c r="AV46" s="87"/>
      <c r="AW46" s="87"/>
      <c r="AX46" s="87"/>
      <c r="AY46" s="87"/>
      <c r="AZ46" s="87"/>
      <c r="BA46" s="87"/>
      <c r="BB46" s="87"/>
      <c r="BC46" s="87"/>
      <c r="BD46" s="88"/>
    </row>
    <row r="47" s="1" customFormat="1">
      <c r="B47" s="45"/>
      <c r="C47" s="75" t="s">
        <v>30</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71</v>
      </c>
      <c r="BT51" s="116" t="s">
        <v>72</v>
      </c>
      <c r="BU51" s="117" t="s">
        <v>73</v>
      </c>
      <c r="BV51" s="116" t="s">
        <v>74</v>
      </c>
      <c r="BW51" s="116" t="s">
        <v>7</v>
      </c>
      <c r="BX51" s="116" t="s">
        <v>75</v>
      </c>
      <c r="CL51" s="116" t="s">
        <v>21</v>
      </c>
    </row>
    <row r="52"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'I.etapa - od Lidlu k ubyt...'!J27</f>
        <v>0</v>
      </c>
      <c r="AH52" s="122"/>
      <c r="AI52" s="122"/>
      <c r="AJ52" s="122"/>
      <c r="AK52" s="122"/>
      <c r="AL52" s="122"/>
      <c r="AM52" s="122"/>
      <c r="AN52" s="123">
        <f>SUM(AG52,AT52)</f>
        <v>0</v>
      </c>
      <c r="AO52" s="122"/>
      <c r="AP52" s="122"/>
      <c r="AQ52" s="124" t="s">
        <v>79</v>
      </c>
      <c r="AR52" s="125"/>
      <c r="AS52" s="126">
        <v>0</v>
      </c>
      <c r="AT52" s="127">
        <f>ROUND(SUM(AV52:AW52),2)</f>
        <v>0</v>
      </c>
      <c r="AU52" s="128">
        <f>'I.etapa - od Lidlu k ubyt...'!P82</f>
        <v>0</v>
      </c>
      <c r="AV52" s="127">
        <f>'I.etapa - od Lidlu k ubyt...'!J30</f>
        <v>0</v>
      </c>
      <c r="AW52" s="127">
        <f>'I.etapa - od Lidlu k ubyt...'!J31</f>
        <v>0</v>
      </c>
      <c r="AX52" s="127">
        <f>'I.etapa - od Lidlu k ubyt...'!J32</f>
        <v>0</v>
      </c>
      <c r="AY52" s="127">
        <f>'I.etapa - od Lidlu k ubyt...'!J33</f>
        <v>0</v>
      </c>
      <c r="AZ52" s="127">
        <f>'I.etapa - od Lidlu k ubyt...'!F30</f>
        <v>0</v>
      </c>
      <c r="BA52" s="127">
        <f>'I.etapa - od Lidlu k ubyt...'!F31</f>
        <v>0</v>
      </c>
      <c r="BB52" s="127">
        <f>'I.etapa - od Lidlu k ubyt...'!F32</f>
        <v>0</v>
      </c>
      <c r="BC52" s="127">
        <f>'I.etapa - od Lidlu k ubyt...'!F33</f>
        <v>0</v>
      </c>
      <c r="BD52" s="129">
        <f>'I.etapa - od Lidlu k ubyt...'!F34</f>
        <v>0</v>
      </c>
      <c r="BT52" s="130" t="s">
        <v>80</v>
      </c>
      <c r="BV52" s="130" t="s">
        <v>74</v>
      </c>
      <c r="BW52" s="130" t="s">
        <v>81</v>
      </c>
      <c r="BX52" s="130" t="s">
        <v>7</v>
      </c>
      <c r="CL52" s="130" t="s">
        <v>21</v>
      </c>
      <c r="CM52" s="130" t="s">
        <v>82</v>
      </c>
    </row>
    <row r="53" s="5" customFormat="1" ht="16.5" customHeight="1">
      <c r="A53" s="118" t="s">
        <v>76</v>
      </c>
      <c r="B53" s="119"/>
      <c r="C53" s="120"/>
      <c r="D53" s="121" t="s">
        <v>83</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'II.etapa - od ubytoven UN...'!J27</f>
        <v>0</v>
      </c>
      <c r="AH53" s="122"/>
      <c r="AI53" s="122"/>
      <c r="AJ53" s="122"/>
      <c r="AK53" s="122"/>
      <c r="AL53" s="122"/>
      <c r="AM53" s="122"/>
      <c r="AN53" s="123">
        <f>SUM(AG53,AT53)</f>
        <v>0</v>
      </c>
      <c r="AO53" s="122"/>
      <c r="AP53" s="122"/>
      <c r="AQ53" s="124" t="s">
        <v>79</v>
      </c>
      <c r="AR53" s="125"/>
      <c r="AS53" s="126">
        <v>0</v>
      </c>
      <c r="AT53" s="127">
        <f>ROUND(SUM(AV53:AW53),2)</f>
        <v>0</v>
      </c>
      <c r="AU53" s="128">
        <f>'II.etapa - od ubytoven UN...'!P82</f>
        <v>0</v>
      </c>
      <c r="AV53" s="127">
        <f>'II.etapa - od ubytoven UN...'!J30</f>
        <v>0</v>
      </c>
      <c r="AW53" s="127">
        <f>'II.etapa - od ubytoven UN...'!J31</f>
        <v>0</v>
      </c>
      <c r="AX53" s="127">
        <f>'II.etapa - od ubytoven UN...'!J32</f>
        <v>0</v>
      </c>
      <c r="AY53" s="127">
        <f>'II.etapa - od ubytoven UN...'!J33</f>
        <v>0</v>
      </c>
      <c r="AZ53" s="127">
        <f>'II.etapa - od ubytoven UN...'!F30</f>
        <v>0</v>
      </c>
      <c r="BA53" s="127">
        <f>'II.etapa - od ubytoven UN...'!F31</f>
        <v>0</v>
      </c>
      <c r="BB53" s="127">
        <f>'II.etapa - od ubytoven UN...'!F32</f>
        <v>0</v>
      </c>
      <c r="BC53" s="127">
        <f>'II.etapa - od ubytoven UN...'!F33</f>
        <v>0</v>
      </c>
      <c r="BD53" s="129">
        <f>'II.etapa - od ubytoven UN...'!F34</f>
        <v>0</v>
      </c>
      <c r="BT53" s="130" t="s">
        <v>80</v>
      </c>
      <c r="BV53" s="130" t="s">
        <v>74</v>
      </c>
      <c r="BW53" s="130" t="s">
        <v>85</v>
      </c>
      <c r="BX53" s="130" t="s">
        <v>7</v>
      </c>
      <c r="CL53" s="130" t="s">
        <v>21</v>
      </c>
      <c r="CM53" s="130" t="s">
        <v>82</v>
      </c>
    </row>
    <row r="54" s="5" customFormat="1" ht="16.5" customHeight="1">
      <c r="A54" s="118" t="s">
        <v>76</v>
      </c>
      <c r="B54" s="119"/>
      <c r="C54" s="120"/>
      <c r="D54" s="121" t="s">
        <v>86</v>
      </c>
      <c r="E54" s="121"/>
      <c r="F54" s="121"/>
      <c r="G54" s="121"/>
      <c r="H54" s="121"/>
      <c r="I54" s="122"/>
      <c r="J54" s="121" t="s">
        <v>87</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'VRN - Vedlejší rozpočtové...'!J27</f>
        <v>0</v>
      </c>
      <c r="AH54" s="122"/>
      <c r="AI54" s="122"/>
      <c r="AJ54" s="122"/>
      <c r="AK54" s="122"/>
      <c r="AL54" s="122"/>
      <c r="AM54" s="122"/>
      <c r="AN54" s="123">
        <f>SUM(AG54,AT54)</f>
        <v>0</v>
      </c>
      <c r="AO54" s="122"/>
      <c r="AP54" s="122"/>
      <c r="AQ54" s="124" t="s">
        <v>79</v>
      </c>
      <c r="AR54" s="125"/>
      <c r="AS54" s="131">
        <v>0</v>
      </c>
      <c r="AT54" s="132">
        <f>ROUND(SUM(AV54:AW54),2)</f>
        <v>0</v>
      </c>
      <c r="AU54" s="133">
        <f>'VRN - Vedlejší rozpočtové...'!P78</f>
        <v>0</v>
      </c>
      <c r="AV54" s="132">
        <f>'VRN - Vedlejší rozpočtové...'!J30</f>
        <v>0</v>
      </c>
      <c r="AW54" s="132">
        <f>'VRN - Vedlejší rozpočtové...'!J31</f>
        <v>0</v>
      </c>
      <c r="AX54" s="132">
        <f>'VRN - Vedlejší rozpočtové...'!J32</f>
        <v>0</v>
      </c>
      <c r="AY54" s="132">
        <f>'VRN - Vedlejší rozpočtové...'!J33</f>
        <v>0</v>
      </c>
      <c r="AZ54" s="132">
        <f>'VRN - Vedlejší rozpočtové...'!F30</f>
        <v>0</v>
      </c>
      <c r="BA54" s="132">
        <f>'VRN - Vedlejší rozpočtové...'!F31</f>
        <v>0</v>
      </c>
      <c r="BB54" s="132">
        <f>'VRN - Vedlejší rozpočtové...'!F32</f>
        <v>0</v>
      </c>
      <c r="BC54" s="132">
        <f>'VRN - Vedlejší rozpočtové...'!F33</f>
        <v>0</v>
      </c>
      <c r="BD54" s="134">
        <f>'VRN - Vedlejší rozpočtové...'!F34</f>
        <v>0</v>
      </c>
      <c r="BT54" s="130" t="s">
        <v>80</v>
      </c>
      <c r="BV54" s="130" t="s">
        <v>74</v>
      </c>
      <c r="BW54" s="130" t="s">
        <v>88</v>
      </c>
      <c r="BX54" s="130" t="s">
        <v>7</v>
      </c>
      <c r="CL54" s="130" t="s">
        <v>21</v>
      </c>
      <c r="CM54" s="130" t="s">
        <v>82</v>
      </c>
    </row>
    <row r="55"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1" customFormat="1" ht="6.96"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sheet="1" formatColumns="0" formatRows="0" objects="1" scenarios="1" spinCount="100000" saltValue="j+jvaobv/Ko3KB9qirKCC27JQay3dQrc2F8+0yCsPhrFxqhflHK/W3iSjPAKkFK0N49nsB8qu2vksdWwXyDd6w==" hashValue="GWVDqCJavqzjBJr04hmPI7GXqk7YiLkLV30Bvv3euvnGcNB0406pPRY6yTMElgrSwkTfImEYq+sl1sB74mit6w==" algorithmName="SHA-512" password="CC35"/>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I.etapa - od Lidlu k ubyt...'!C2" display="/"/>
    <hyperlink ref="A53" location="'II.etapa - od ubytoven UN...'!C2" display="/"/>
    <hyperlink ref="A54" location="'VRN - Vedlejší rozpočtové...'!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81</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Stavební úpravy cyklostezky Litvínov - Záluží</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96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1. 9. 2018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28674723</v>
      </c>
      <c r="K20" s="50"/>
    </row>
    <row r="21" s="1" customFormat="1" ht="18" customHeight="1">
      <c r="B21" s="45"/>
      <c r="C21" s="46"/>
      <c r="D21" s="46"/>
      <c r="E21" s="34" t="str">
        <f>IF('Rekapitulace stavby'!E17="","",'Rekapitulace stavby'!E17)</f>
        <v>RELIEF PROJECTS s.r.o.</v>
      </c>
      <c r="F21" s="46"/>
      <c r="G21" s="46"/>
      <c r="H21" s="46"/>
      <c r="I21" s="145" t="s">
        <v>29</v>
      </c>
      <c r="J21" s="34" t="str">
        <f>IF('Rekapitulace stavby'!AN17="","",'Rekapitulace stavby'!AN17)</f>
        <v>CZ28674723</v>
      </c>
      <c r="K21" s="50"/>
    </row>
    <row r="22" s="1" customFormat="1" ht="6.96" customHeight="1">
      <c r="B22" s="45"/>
      <c r="C22" s="46"/>
      <c r="D22" s="46"/>
      <c r="E22" s="46"/>
      <c r="F22" s="46"/>
      <c r="G22" s="46"/>
      <c r="H22" s="46"/>
      <c r="I22" s="143"/>
      <c r="J22" s="46"/>
      <c r="K22" s="50"/>
    </row>
    <row r="23" s="1" customFormat="1" ht="14.4" customHeight="1">
      <c r="B23" s="45"/>
      <c r="C23" s="46"/>
      <c r="D23" s="39" t="s">
        <v>37</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ROUND(SUM(BE82:BE202), 2)</f>
        <v>0</v>
      </c>
      <c r="G30" s="46"/>
      <c r="H30" s="46"/>
      <c r="I30" s="157">
        <v>0.20999999999999999</v>
      </c>
      <c r="J30" s="156">
        <f>ROUND(ROUND((SUM(BE82:BE202)), 2)*I30, 2)</f>
        <v>0</v>
      </c>
      <c r="K30" s="50"/>
    </row>
    <row r="31" s="1" customFormat="1" ht="14.4" customHeight="1">
      <c r="B31" s="45"/>
      <c r="C31" s="46"/>
      <c r="D31" s="46"/>
      <c r="E31" s="54" t="s">
        <v>44</v>
      </c>
      <c r="F31" s="156">
        <f>ROUND(SUM(BF82:BF202), 2)</f>
        <v>0</v>
      </c>
      <c r="G31" s="46"/>
      <c r="H31" s="46"/>
      <c r="I31" s="157">
        <v>0.14999999999999999</v>
      </c>
      <c r="J31" s="156">
        <f>ROUND(ROUND((SUM(BF82:BF202)), 2)*I31, 2)</f>
        <v>0</v>
      </c>
      <c r="K31" s="50"/>
    </row>
    <row r="32" hidden="1" s="1" customFormat="1" ht="14.4" customHeight="1">
      <c r="B32" s="45"/>
      <c r="C32" s="46"/>
      <c r="D32" s="46"/>
      <c r="E32" s="54" t="s">
        <v>45</v>
      </c>
      <c r="F32" s="156">
        <f>ROUND(SUM(BG82:BG202), 2)</f>
        <v>0</v>
      </c>
      <c r="G32" s="46"/>
      <c r="H32" s="46"/>
      <c r="I32" s="157">
        <v>0.20999999999999999</v>
      </c>
      <c r="J32" s="156">
        <v>0</v>
      </c>
      <c r="K32" s="50"/>
    </row>
    <row r="33" hidden="1" s="1" customFormat="1" ht="14.4" customHeight="1">
      <c r="B33" s="45"/>
      <c r="C33" s="46"/>
      <c r="D33" s="46"/>
      <c r="E33" s="54" t="s">
        <v>46</v>
      </c>
      <c r="F33" s="156">
        <f>ROUND(SUM(BH82:BH202), 2)</f>
        <v>0</v>
      </c>
      <c r="G33" s="46"/>
      <c r="H33" s="46"/>
      <c r="I33" s="157">
        <v>0.14999999999999999</v>
      </c>
      <c r="J33" s="156">
        <v>0</v>
      </c>
      <c r="K33" s="50"/>
    </row>
    <row r="34" hidden="1" s="1" customFormat="1" ht="14.4" customHeight="1">
      <c r="B34" s="45"/>
      <c r="C34" s="46"/>
      <c r="D34" s="46"/>
      <c r="E34" s="54" t="s">
        <v>47</v>
      </c>
      <c r="F34" s="156">
        <f>ROUND(SUM(BI82:BI202),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Stavební úpravy cyklostezky Litvínov - Záluží</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I.etapa - od Lidlu k ubytovnám UNO</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1. 9. 2018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RELIEF PROJECTS s.r.o.</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J82</f>
        <v>0</v>
      </c>
      <c r="K56" s="50"/>
      <c r="AU56" s="23" t="s">
        <v>101</v>
      </c>
    </row>
    <row r="57" s="7" customFormat="1" ht="24.96" customHeight="1">
      <c r="B57" s="176"/>
      <c r="C57" s="177"/>
      <c r="D57" s="178" t="s">
        <v>102</v>
      </c>
      <c r="E57" s="179"/>
      <c r="F57" s="179"/>
      <c r="G57" s="179"/>
      <c r="H57" s="179"/>
      <c r="I57" s="180"/>
      <c r="J57" s="181">
        <f>J83</f>
        <v>0</v>
      </c>
      <c r="K57" s="182"/>
    </row>
    <row r="58" s="8" customFormat="1" ht="19.92" customHeight="1">
      <c r="B58" s="183"/>
      <c r="C58" s="184"/>
      <c r="D58" s="185" t="s">
        <v>103</v>
      </c>
      <c r="E58" s="186"/>
      <c r="F58" s="186"/>
      <c r="G58" s="186"/>
      <c r="H58" s="186"/>
      <c r="I58" s="187"/>
      <c r="J58" s="188">
        <f>J84</f>
        <v>0</v>
      </c>
      <c r="K58" s="189"/>
    </row>
    <row r="59" s="8" customFormat="1" ht="19.92" customHeight="1">
      <c r="B59" s="183"/>
      <c r="C59" s="184"/>
      <c r="D59" s="185" t="s">
        <v>104</v>
      </c>
      <c r="E59" s="186"/>
      <c r="F59" s="186"/>
      <c r="G59" s="186"/>
      <c r="H59" s="186"/>
      <c r="I59" s="187"/>
      <c r="J59" s="188">
        <f>J106</f>
        <v>0</v>
      </c>
      <c r="K59" s="189"/>
    </row>
    <row r="60" s="8" customFormat="1" ht="19.92" customHeight="1">
      <c r="B60" s="183"/>
      <c r="C60" s="184"/>
      <c r="D60" s="185" t="s">
        <v>105</v>
      </c>
      <c r="E60" s="186"/>
      <c r="F60" s="186"/>
      <c r="G60" s="186"/>
      <c r="H60" s="186"/>
      <c r="I60" s="187"/>
      <c r="J60" s="188">
        <f>J133</f>
        <v>0</v>
      </c>
      <c r="K60" s="189"/>
    </row>
    <row r="61" s="8" customFormat="1" ht="19.92" customHeight="1">
      <c r="B61" s="183"/>
      <c r="C61" s="184"/>
      <c r="D61" s="185" t="s">
        <v>106</v>
      </c>
      <c r="E61" s="186"/>
      <c r="F61" s="186"/>
      <c r="G61" s="186"/>
      <c r="H61" s="186"/>
      <c r="I61" s="187"/>
      <c r="J61" s="188">
        <f>J180</f>
        <v>0</v>
      </c>
      <c r="K61" s="189"/>
    </row>
    <row r="62" s="8" customFormat="1" ht="19.92" customHeight="1">
      <c r="B62" s="183"/>
      <c r="C62" s="184"/>
      <c r="D62" s="185" t="s">
        <v>107</v>
      </c>
      <c r="E62" s="186"/>
      <c r="F62" s="186"/>
      <c r="G62" s="186"/>
      <c r="H62" s="186"/>
      <c r="I62" s="187"/>
      <c r="J62" s="188">
        <f>J198</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108</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Stavební úpravy cyklostezky Litvínov - Záluží</v>
      </c>
      <c r="F72" s="75"/>
      <c r="G72" s="75"/>
      <c r="H72" s="75"/>
      <c r="I72" s="190"/>
      <c r="J72" s="73"/>
      <c r="K72" s="73"/>
      <c r="L72" s="71"/>
    </row>
    <row r="73" s="1" customFormat="1" ht="14.4" customHeight="1">
      <c r="B73" s="45"/>
      <c r="C73" s="75" t="s">
        <v>95</v>
      </c>
      <c r="D73" s="73"/>
      <c r="E73" s="73"/>
      <c r="F73" s="73"/>
      <c r="G73" s="73"/>
      <c r="H73" s="73"/>
      <c r="I73" s="190"/>
      <c r="J73" s="73"/>
      <c r="K73" s="73"/>
      <c r="L73" s="71"/>
    </row>
    <row r="74" s="1" customFormat="1" ht="17.25" customHeight="1">
      <c r="B74" s="45"/>
      <c r="C74" s="73"/>
      <c r="D74" s="73"/>
      <c r="E74" s="81" t="str">
        <f>E9</f>
        <v>I.etapa - od Lidlu k ubytovnám UNO</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 xml:space="preserve"> </v>
      </c>
      <c r="G76" s="73"/>
      <c r="H76" s="73"/>
      <c r="I76" s="193" t="s">
        <v>25</v>
      </c>
      <c r="J76" s="84" t="str">
        <f>IF(J12="","",J12)</f>
        <v>1. 9. 2018</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 xml:space="preserve"> </v>
      </c>
      <c r="G78" s="73"/>
      <c r="H78" s="73"/>
      <c r="I78" s="193" t="s">
        <v>32</v>
      </c>
      <c r="J78" s="192" t="str">
        <f>E21</f>
        <v>RELIEF PROJECTS s.r.o.</v>
      </c>
      <c r="K78" s="73"/>
      <c r="L78" s="71"/>
    </row>
    <row r="79" s="1" customFormat="1" ht="14.4" customHeight="1">
      <c r="B79" s="45"/>
      <c r="C79" s="75" t="s">
        <v>30</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109</v>
      </c>
      <c r="D81" s="196" t="s">
        <v>57</v>
      </c>
      <c r="E81" s="196" t="s">
        <v>53</v>
      </c>
      <c r="F81" s="196" t="s">
        <v>110</v>
      </c>
      <c r="G81" s="196" t="s">
        <v>111</v>
      </c>
      <c r="H81" s="196" t="s">
        <v>112</v>
      </c>
      <c r="I81" s="197" t="s">
        <v>113</v>
      </c>
      <c r="J81" s="196" t="s">
        <v>99</v>
      </c>
      <c r="K81" s="198" t="s">
        <v>114</v>
      </c>
      <c r="L81" s="199"/>
      <c r="M81" s="101" t="s">
        <v>115</v>
      </c>
      <c r="N81" s="102" t="s">
        <v>42</v>
      </c>
      <c r="O81" s="102" t="s">
        <v>116</v>
      </c>
      <c r="P81" s="102" t="s">
        <v>117</v>
      </c>
      <c r="Q81" s="102" t="s">
        <v>118</v>
      </c>
      <c r="R81" s="102" t="s">
        <v>119</v>
      </c>
      <c r="S81" s="102" t="s">
        <v>120</v>
      </c>
      <c r="T81" s="103" t="s">
        <v>121</v>
      </c>
    </row>
    <row r="82" s="1" customFormat="1" ht="29.28" customHeight="1">
      <c r="B82" s="45"/>
      <c r="C82" s="107" t="s">
        <v>100</v>
      </c>
      <c r="D82" s="73"/>
      <c r="E82" s="73"/>
      <c r="F82" s="73"/>
      <c r="G82" s="73"/>
      <c r="H82" s="73"/>
      <c r="I82" s="190"/>
      <c r="J82" s="200">
        <f>BK82</f>
        <v>0</v>
      </c>
      <c r="K82" s="73"/>
      <c r="L82" s="71"/>
      <c r="M82" s="104"/>
      <c r="N82" s="105"/>
      <c r="O82" s="105"/>
      <c r="P82" s="201">
        <f>P83</f>
        <v>0</v>
      </c>
      <c r="Q82" s="105"/>
      <c r="R82" s="201">
        <f>R83</f>
        <v>28.263479999999994</v>
      </c>
      <c r="S82" s="105"/>
      <c r="T82" s="202">
        <f>T83</f>
        <v>1037.6680000000001</v>
      </c>
      <c r="AT82" s="23" t="s">
        <v>71</v>
      </c>
      <c r="AU82" s="23" t="s">
        <v>101</v>
      </c>
      <c r="BK82" s="203">
        <f>BK83</f>
        <v>0</v>
      </c>
    </row>
    <row r="83" s="10" customFormat="1" ht="37.44" customHeight="1">
      <c r="B83" s="204"/>
      <c r="C83" s="205"/>
      <c r="D83" s="206" t="s">
        <v>71</v>
      </c>
      <c r="E83" s="207" t="s">
        <v>122</v>
      </c>
      <c r="F83" s="207" t="s">
        <v>123</v>
      </c>
      <c r="G83" s="205"/>
      <c r="H83" s="205"/>
      <c r="I83" s="208"/>
      <c r="J83" s="209">
        <f>BK83</f>
        <v>0</v>
      </c>
      <c r="K83" s="205"/>
      <c r="L83" s="210"/>
      <c r="M83" s="211"/>
      <c r="N83" s="212"/>
      <c r="O83" s="212"/>
      <c r="P83" s="213">
        <f>P84+P106+P133+P180+P198</f>
        <v>0</v>
      </c>
      <c r="Q83" s="212"/>
      <c r="R83" s="213">
        <f>R84+R106+R133+R180+R198</f>
        <v>28.263479999999994</v>
      </c>
      <c r="S83" s="212"/>
      <c r="T83" s="214">
        <f>T84+T106+T133+T180+T198</f>
        <v>1037.6680000000001</v>
      </c>
      <c r="AR83" s="215" t="s">
        <v>80</v>
      </c>
      <c r="AT83" s="216" t="s">
        <v>71</v>
      </c>
      <c r="AU83" s="216" t="s">
        <v>72</v>
      </c>
      <c r="AY83" s="215" t="s">
        <v>124</v>
      </c>
      <c r="BK83" s="217">
        <f>BK84+BK106+BK133+BK180+BK198</f>
        <v>0</v>
      </c>
    </row>
    <row r="84" s="10" customFormat="1" ht="19.92" customHeight="1">
      <c r="B84" s="204"/>
      <c r="C84" s="205"/>
      <c r="D84" s="206" t="s">
        <v>71</v>
      </c>
      <c r="E84" s="218" t="s">
        <v>80</v>
      </c>
      <c r="F84" s="218" t="s">
        <v>125</v>
      </c>
      <c r="G84" s="205"/>
      <c r="H84" s="205"/>
      <c r="I84" s="208"/>
      <c r="J84" s="219">
        <f>BK84</f>
        <v>0</v>
      </c>
      <c r="K84" s="205"/>
      <c r="L84" s="210"/>
      <c r="M84" s="211"/>
      <c r="N84" s="212"/>
      <c r="O84" s="212"/>
      <c r="P84" s="213">
        <f>SUM(P85:P105)</f>
        <v>0</v>
      </c>
      <c r="Q84" s="212"/>
      <c r="R84" s="213">
        <f>SUM(R85:R105)</f>
        <v>0</v>
      </c>
      <c r="S84" s="212"/>
      <c r="T84" s="214">
        <f>SUM(T85:T105)</f>
        <v>1037.038</v>
      </c>
      <c r="AR84" s="215" t="s">
        <v>80</v>
      </c>
      <c r="AT84" s="216" t="s">
        <v>71</v>
      </c>
      <c r="AU84" s="216" t="s">
        <v>80</v>
      </c>
      <c r="AY84" s="215" t="s">
        <v>124</v>
      </c>
      <c r="BK84" s="217">
        <f>SUM(BK85:BK105)</f>
        <v>0</v>
      </c>
    </row>
    <row r="85" s="1" customFormat="1" ht="16.5" customHeight="1">
      <c r="B85" s="45"/>
      <c r="C85" s="220" t="s">
        <v>80</v>
      </c>
      <c r="D85" s="220" t="s">
        <v>126</v>
      </c>
      <c r="E85" s="221" t="s">
        <v>127</v>
      </c>
      <c r="F85" s="222" t="s">
        <v>128</v>
      </c>
      <c r="G85" s="223" t="s">
        <v>129</v>
      </c>
      <c r="H85" s="224">
        <v>1</v>
      </c>
      <c r="I85" s="225"/>
      <c r="J85" s="226">
        <f>ROUND(I85*H85,2)</f>
        <v>0</v>
      </c>
      <c r="K85" s="222" t="s">
        <v>21</v>
      </c>
      <c r="L85" s="71"/>
      <c r="M85" s="227" t="s">
        <v>21</v>
      </c>
      <c r="N85" s="228" t="s">
        <v>43</v>
      </c>
      <c r="O85" s="46"/>
      <c r="P85" s="229">
        <f>O85*H85</f>
        <v>0</v>
      </c>
      <c r="Q85" s="229">
        <v>0</v>
      </c>
      <c r="R85" s="229">
        <f>Q85*H85</f>
        <v>0</v>
      </c>
      <c r="S85" s="229">
        <v>0</v>
      </c>
      <c r="T85" s="230">
        <f>S85*H85</f>
        <v>0</v>
      </c>
      <c r="AR85" s="23" t="s">
        <v>130</v>
      </c>
      <c r="AT85" s="23" t="s">
        <v>126</v>
      </c>
      <c r="AU85" s="23" t="s">
        <v>82</v>
      </c>
      <c r="AY85" s="23" t="s">
        <v>124</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130</v>
      </c>
      <c r="BM85" s="23" t="s">
        <v>82</v>
      </c>
    </row>
    <row r="86" s="1" customFormat="1" ht="16.5" customHeight="1">
      <c r="B86" s="45"/>
      <c r="C86" s="220" t="s">
        <v>82</v>
      </c>
      <c r="D86" s="220" t="s">
        <v>126</v>
      </c>
      <c r="E86" s="221" t="s">
        <v>131</v>
      </c>
      <c r="F86" s="222" t="s">
        <v>132</v>
      </c>
      <c r="G86" s="223" t="s">
        <v>129</v>
      </c>
      <c r="H86" s="224">
        <v>1</v>
      </c>
      <c r="I86" s="225"/>
      <c r="J86" s="226">
        <f>ROUND(I86*H86,2)</f>
        <v>0</v>
      </c>
      <c r="K86" s="222" t="s">
        <v>21</v>
      </c>
      <c r="L86" s="71"/>
      <c r="M86" s="227" t="s">
        <v>21</v>
      </c>
      <c r="N86" s="228" t="s">
        <v>43</v>
      </c>
      <c r="O86" s="46"/>
      <c r="P86" s="229">
        <f>O86*H86</f>
        <v>0</v>
      </c>
      <c r="Q86" s="229">
        <v>0</v>
      </c>
      <c r="R86" s="229">
        <f>Q86*H86</f>
        <v>0</v>
      </c>
      <c r="S86" s="229">
        <v>0</v>
      </c>
      <c r="T86" s="230">
        <f>S86*H86</f>
        <v>0</v>
      </c>
      <c r="AR86" s="23" t="s">
        <v>130</v>
      </c>
      <c r="AT86" s="23" t="s">
        <v>126</v>
      </c>
      <c r="AU86" s="23" t="s">
        <v>82</v>
      </c>
      <c r="AY86" s="23" t="s">
        <v>124</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130</v>
      </c>
      <c r="BM86" s="23" t="s">
        <v>130</v>
      </c>
    </row>
    <row r="87" s="1" customFormat="1" ht="16.5" customHeight="1">
      <c r="B87" s="45"/>
      <c r="C87" s="220" t="s">
        <v>133</v>
      </c>
      <c r="D87" s="220" t="s">
        <v>126</v>
      </c>
      <c r="E87" s="221" t="s">
        <v>134</v>
      </c>
      <c r="F87" s="222" t="s">
        <v>135</v>
      </c>
      <c r="G87" s="223" t="s">
        <v>136</v>
      </c>
      <c r="H87" s="224">
        <v>161.40000000000001</v>
      </c>
      <c r="I87" s="225"/>
      <c r="J87" s="226">
        <f>ROUND(I87*H87,2)</f>
        <v>0</v>
      </c>
      <c r="K87" s="222" t="s">
        <v>21</v>
      </c>
      <c r="L87" s="71"/>
      <c r="M87" s="227" t="s">
        <v>21</v>
      </c>
      <c r="N87" s="228" t="s">
        <v>43</v>
      </c>
      <c r="O87" s="46"/>
      <c r="P87" s="229">
        <f>O87*H87</f>
        <v>0</v>
      </c>
      <c r="Q87" s="229">
        <v>0</v>
      </c>
      <c r="R87" s="229">
        <f>Q87*H87</f>
        <v>0</v>
      </c>
      <c r="S87" s="229">
        <v>0.26000000000000001</v>
      </c>
      <c r="T87" s="230">
        <f>S87*H87</f>
        <v>41.964000000000006</v>
      </c>
      <c r="AR87" s="23" t="s">
        <v>130</v>
      </c>
      <c r="AT87" s="23" t="s">
        <v>126</v>
      </c>
      <c r="AU87" s="23" t="s">
        <v>82</v>
      </c>
      <c r="AY87" s="23" t="s">
        <v>124</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130</v>
      </c>
      <c r="BM87" s="23" t="s">
        <v>137</v>
      </c>
    </row>
    <row r="88" s="11" customFormat="1">
      <c r="B88" s="232"/>
      <c r="C88" s="233"/>
      <c r="D88" s="234" t="s">
        <v>138</v>
      </c>
      <c r="E88" s="235" t="s">
        <v>21</v>
      </c>
      <c r="F88" s="236" t="s">
        <v>139</v>
      </c>
      <c r="G88" s="233"/>
      <c r="H88" s="235" t="s">
        <v>21</v>
      </c>
      <c r="I88" s="237"/>
      <c r="J88" s="233"/>
      <c r="K88" s="233"/>
      <c r="L88" s="238"/>
      <c r="M88" s="239"/>
      <c r="N88" s="240"/>
      <c r="O88" s="240"/>
      <c r="P88" s="240"/>
      <c r="Q88" s="240"/>
      <c r="R88" s="240"/>
      <c r="S88" s="240"/>
      <c r="T88" s="241"/>
      <c r="AT88" s="242" t="s">
        <v>138</v>
      </c>
      <c r="AU88" s="242" t="s">
        <v>82</v>
      </c>
      <c r="AV88" s="11" t="s">
        <v>80</v>
      </c>
      <c r="AW88" s="11" t="s">
        <v>36</v>
      </c>
      <c r="AX88" s="11" t="s">
        <v>72</v>
      </c>
      <c r="AY88" s="242" t="s">
        <v>124</v>
      </c>
    </row>
    <row r="89" s="12" customFormat="1">
      <c r="B89" s="243"/>
      <c r="C89" s="244"/>
      <c r="D89" s="234" t="s">
        <v>138</v>
      </c>
      <c r="E89" s="245" t="s">
        <v>21</v>
      </c>
      <c r="F89" s="246" t="s">
        <v>140</v>
      </c>
      <c r="G89" s="244"/>
      <c r="H89" s="247">
        <v>161.40000000000001</v>
      </c>
      <c r="I89" s="248"/>
      <c r="J89" s="244"/>
      <c r="K89" s="244"/>
      <c r="L89" s="249"/>
      <c r="M89" s="250"/>
      <c r="N89" s="251"/>
      <c r="O89" s="251"/>
      <c r="P89" s="251"/>
      <c r="Q89" s="251"/>
      <c r="R89" s="251"/>
      <c r="S89" s="251"/>
      <c r="T89" s="252"/>
      <c r="AT89" s="253" t="s">
        <v>138</v>
      </c>
      <c r="AU89" s="253" t="s">
        <v>82</v>
      </c>
      <c r="AV89" s="12" t="s">
        <v>82</v>
      </c>
      <c r="AW89" s="12" t="s">
        <v>36</v>
      </c>
      <c r="AX89" s="12" t="s">
        <v>72</v>
      </c>
      <c r="AY89" s="253" t="s">
        <v>124</v>
      </c>
    </row>
    <row r="90" s="13" customFormat="1">
      <c r="B90" s="254"/>
      <c r="C90" s="255"/>
      <c r="D90" s="234" t="s">
        <v>138</v>
      </c>
      <c r="E90" s="256" t="s">
        <v>21</v>
      </c>
      <c r="F90" s="257" t="s">
        <v>141</v>
      </c>
      <c r="G90" s="255"/>
      <c r="H90" s="258">
        <v>161.40000000000001</v>
      </c>
      <c r="I90" s="259"/>
      <c r="J90" s="255"/>
      <c r="K90" s="255"/>
      <c r="L90" s="260"/>
      <c r="M90" s="261"/>
      <c r="N90" s="262"/>
      <c r="O90" s="262"/>
      <c r="P90" s="262"/>
      <c r="Q90" s="262"/>
      <c r="R90" s="262"/>
      <c r="S90" s="262"/>
      <c r="T90" s="263"/>
      <c r="AT90" s="264" t="s">
        <v>138</v>
      </c>
      <c r="AU90" s="264" t="s">
        <v>82</v>
      </c>
      <c r="AV90" s="13" t="s">
        <v>130</v>
      </c>
      <c r="AW90" s="13" t="s">
        <v>36</v>
      </c>
      <c r="AX90" s="13" t="s">
        <v>80</v>
      </c>
      <c r="AY90" s="264" t="s">
        <v>124</v>
      </c>
    </row>
    <row r="91" s="1" customFormat="1" ht="16.5" customHeight="1">
      <c r="B91" s="45"/>
      <c r="C91" s="220" t="s">
        <v>130</v>
      </c>
      <c r="D91" s="220" t="s">
        <v>126</v>
      </c>
      <c r="E91" s="221" t="s">
        <v>142</v>
      </c>
      <c r="F91" s="222" t="s">
        <v>143</v>
      </c>
      <c r="G91" s="223" t="s">
        <v>136</v>
      </c>
      <c r="H91" s="224">
        <v>181</v>
      </c>
      <c r="I91" s="225"/>
      <c r="J91" s="226">
        <f>ROUND(I91*H91,2)</f>
        <v>0</v>
      </c>
      <c r="K91" s="222" t="s">
        <v>21</v>
      </c>
      <c r="L91" s="71"/>
      <c r="M91" s="227" t="s">
        <v>21</v>
      </c>
      <c r="N91" s="228" t="s">
        <v>43</v>
      </c>
      <c r="O91" s="46"/>
      <c r="P91" s="229">
        <f>O91*H91</f>
        <v>0</v>
      </c>
      <c r="Q91" s="229">
        <v>0</v>
      </c>
      <c r="R91" s="229">
        <f>Q91*H91</f>
        <v>0</v>
      </c>
      <c r="S91" s="229">
        <v>0.40799999999999997</v>
      </c>
      <c r="T91" s="230">
        <f>S91*H91</f>
        <v>73.847999999999999</v>
      </c>
      <c r="AR91" s="23" t="s">
        <v>130</v>
      </c>
      <c r="AT91" s="23" t="s">
        <v>126</v>
      </c>
      <c r="AU91" s="23" t="s">
        <v>82</v>
      </c>
      <c r="AY91" s="23" t="s">
        <v>124</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130</v>
      </c>
      <c r="BM91" s="23" t="s">
        <v>144</v>
      </c>
    </row>
    <row r="92" s="1" customFormat="1" ht="16.5" customHeight="1">
      <c r="B92" s="45"/>
      <c r="C92" s="220" t="s">
        <v>145</v>
      </c>
      <c r="D92" s="220" t="s">
        <v>126</v>
      </c>
      <c r="E92" s="221" t="s">
        <v>146</v>
      </c>
      <c r="F92" s="222" t="s">
        <v>147</v>
      </c>
      <c r="G92" s="223" t="s">
        <v>136</v>
      </c>
      <c r="H92" s="224">
        <v>181</v>
      </c>
      <c r="I92" s="225"/>
      <c r="J92" s="226">
        <f>ROUND(I92*H92,2)</f>
        <v>0</v>
      </c>
      <c r="K92" s="222" t="s">
        <v>21</v>
      </c>
      <c r="L92" s="71"/>
      <c r="M92" s="227" t="s">
        <v>21</v>
      </c>
      <c r="N92" s="228" t="s">
        <v>43</v>
      </c>
      <c r="O92" s="46"/>
      <c r="P92" s="229">
        <f>O92*H92</f>
        <v>0</v>
      </c>
      <c r="Q92" s="229">
        <v>0</v>
      </c>
      <c r="R92" s="229">
        <f>Q92*H92</f>
        <v>0</v>
      </c>
      <c r="S92" s="229">
        <v>0.28999999999999998</v>
      </c>
      <c r="T92" s="230">
        <f>S92*H92</f>
        <v>52.489999999999995</v>
      </c>
      <c r="AR92" s="23" t="s">
        <v>130</v>
      </c>
      <c r="AT92" s="23" t="s">
        <v>126</v>
      </c>
      <c r="AU92" s="23" t="s">
        <v>82</v>
      </c>
      <c r="AY92" s="23" t="s">
        <v>124</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130</v>
      </c>
      <c r="BM92" s="23" t="s">
        <v>148</v>
      </c>
    </row>
    <row r="93" s="1" customFormat="1" ht="25.5" customHeight="1">
      <c r="B93" s="45"/>
      <c r="C93" s="220" t="s">
        <v>137</v>
      </c>
      <c r="D93" s="220" t="s">
        <v>126</v>
      </c>
      <c r="E93" s="221" t="s">
        <v>149</v>
      </c>
      <c r="F93" s="222" t="s">
        <v>150</v>
      </c>
      <c r="G93" s="223" t="s">
        <v>136</v>
      </c>
      <c r="H93" s="224">
        <v>181</v>
      </c>
      <c r="I93" s="225"/>
      <c r="J93" s="226">
        <f>ROUND(I93*H93,2)</f>
        <v>0</v>
      </c>
      <c r="K93" s="222" t="s">
        <v>21</v>
      </c>
      <c r="L93" s="71"/>
      <c r="M93" s="227" t="s">
        <v>21</v>
      </c>
      <c r="N93" s="228" t="s">
        <v>43</v>
      </c>
      <c r="O93" s="46"/>
      <c r="P93" s="229">
        <f>O93*H93</f>
        <v>0</v>
      </c>
      <c r="Q93" s="229">
        <v>0</v>
      </c>
      <c r="R93" s="229">
        <f>Q93*H93</f>
        <v>0</v>
      </c>
      <c r="S93" s="229">
        <v>0.128</v>
      </c>
      <c r="T93" s="230">
        <f>S93*H93</f>
        <v>23.167999999999999</v>
      </c>
      <c r="AR93" s="23" t="s">
        <v>130</v>
      </c>
      <c r="AT93" s="23" t="s">
        <v>126</v>
      </c>
      <c r="AU93" s="23" t="s">
        <v>82</v>
      </c>
      <c r="AY93" s="23" t="s">
        <v>124</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130</v>
      </c>
      <c r="BM93" s="23" t="s">
        <v>151</v>
      </c>
    </row>
    <row r="94" s="1" customFormat="1" ht="25.5" customHeight="1">
      <c r="B94" s="45"/>
      <c r="C94" s="220" t="s">
        <v>152</v>
      </c>
      <c r="D94" s="220" t="s">
        <v>126</v>
      </c>
      <c r="E94" s="221" t="s">
        <v>153</v>
      </c>
      <c r="F94" s="222" t="s">
        <v>154</v>
      </c>
      <c r="G94" s="223" t="s">
        <v>136</v>
      </c>
      <c r="H94" s="224">
        <v>3303</v>
      </c>
      <c r="I94" s="225"/>
      <c r="J94" s="226">
        <f>ROUND(I94*H94,2)</f>
        <v>0</v>
      </c>
      <c r="K94" s="222" t="s">
        <v>21</v>
      </c>
      <c r="L94" s="71"/>
      <c r="M94" s="227" t="s">
        <v>21</v>
      </c>
      <c r="N94" s="228" t="s">
        <v>43</v>
      </c>
      <c r="O94" s="46"/>
      <c r="P94" s="229">
        <f>O94*H94</f>
        <v>0</v>
      </c>
      <c r="Q94" s="229">
        <v>0</v>
      </c>
      <c r="R94" s="229">
        <f>Q94*H94</f>
        <v>0</v>
      </c>
      <c r="S94" s="229">
        <v>0.25600000000000001</v>
      </c>
      <c r="T94" s="230">
        <f>S94*H94</f>
        <v>845.56799999999998</v>
      </c>
      <c r="AR94" s="23" t="s">
        <v>130</v>
      </c>
      <c r="AT94" s="23" t="s">
        <v>126</v>
      </c>
      <c r="AU94" s="23" t="s">
        <v>82</v>
      </c>
      <c r="AY94" s="23" t="s">
        <v>124</v>
      </c>
      <c r="BE94" s="231">
        <f>IF(N94="základní",J94,0)</f>
        <v>0</v>
      </c>
      <c r="BF94" s="231">
        <f>IF(N94="snížená",J94,0)</f>
        <v>0</v>
      </c>
      <c r="BG94" s="231">
        <f>IF(N94="zákl. přenesená",J94,0)</f>
        <v>0</v>
      </c>
      <c r="BH94" s="231">
        <f>IF(N94="sníž. přenesená",J94,0)</f>
        <v>0</v>
      </c>
      <c r="BI94" s="231">
        <f>IF(N94="nulová",J94,0)</f>
        <v>0</v>
      </c>
      <c r="BJ94" s="23" t="s">
        <v>80</v>
      </c>
      <c r="BK94" s="231">
        <f>ROUND(I94*H94,2)</f>
        <v>0</v>
      </c>
      <c r="BL94" s="23" t="s">
        <v>130</v>
      </c>
      <c r="BM94" s="23" t="s">
        <v>155</v>
      </c>
    </row>
    <row r="95" s="1" customFormat="1" ht="38.25" customHeight="1">
      <c r="B95" s="45"/>
      <c r="C95" s="220" t="s">
        <v>144</v>
      </c>
      <c r="D95" s="220" t="s">
        <v>126</v>
      </c>
      <c r="E95" s="221" t="s">
        <v>156</v>
      </c>
      <c r="F95" s="222" t="s">
        <v>157</v>
      </c>
      <c r="G95" s="223" t="s">
        <v>129</v>
      </c>
      <c r="H95" s="224">
        <v>1</v>
      </c>
      <c r="I95" s="225"/>
      <c r="J95" s="226">
        <f>ROUND(I95*H95,2)</f>
        <v>0</v>
      </c>
      <c r="K95" s="222" t="s">
        <v>158</v>
      </c>
      <c r="L95" s="71"/>
      <c r="M95" s="227" t="s">
        <v>21</v>
      </c>
      <c r="N95" s="228" t="s">
        <v>43</v>
      </c>
      <c r="O95" s="46"/>
      <c r="P95" s="229">
        <f>O95*H95</f>
        <v>0</v>
      </c>
      <c r="Q95" s="229">
        <v>0</v>
      </c>
      <c r="R95" s="229">
        <f>Q95*H95</f>
        <v>0</v>
      </c>
      <c r="S95" s="229">
        <v>0</v>
      </c>
      <c r="T95" s="230">
        <f>S95*H95</f>
        <v>0</v>
      </c>
      <c r="AR95" s="23" t="s">
        <v>130</v>
      </c>
      <c r="AT95" s="23" t="s">
        <v>126</v>
      </c>
      <c r="AU95" s="23" t="s">
        <v>82</v>
      </c>
      <c r="AY95" s="23" t="s">
        <v>124</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130</v>
      </c>
      <c r="BM95" s="23" t="s">
        <v>159</v>
      </c>
    </row>
    <row r="96" s="1" customFormat="1">
      <c r="B96" s="45"/>
      <c r="C96" s="73"/>
      <c r="D96" s="234" t="s">
        <v>160</v>
      </c>
      <c r="E96" s="73"/>
      <c r="F96" s="265" t="s">
        <v>161</v>
      </c>
      <c r="G96" s="73"/>
      <c r="H96" s="73"/>
      <c r="I96" s="190"/>
      <c r="J96" s="73"/>
      <c r="K96" s="73"/>
      <c r="L96" s="71"/>
      <c r="M96" s="266"/>
      <c r="N96" s="46"/>
      <c r="O96" s="46"/>
      <c r="P96" s="46"/>
      <c r="Q96" s="46"/>
      <c r="R96" s="46"/>
      <c r="S96" s="46"/>
      <c r="T96" s="94"/>
      <c r="AT96" s="23" t="s">
        <v>160</v>
      </c>
      <c r="AU96" s="23" t="s">
        <v>82</v>
      </c>
    </row>
    <row r="97" s="1" customFormat="1" ht="25.5" customHeight="1">
      <c r="B97" s="45"/>
      <c r="C97" s="220" t="s">
        <v>162</v>
      </c>
      <c r="D97" s="220" t="s">
        <v>126</v>
      </c>
      <c r="E97" s="221" t="s">
        <v>163</v>
      </c>
      <c r="F97" s="222" t="s">
        <v>164</v>
      </c>
      <c r="G97" s="223" t="s">
        <v>129</v>
      </c>
      <c r="H97" s="224">
        <v>1</v>
      </c>
      <c r="I97" s="225"/>
      <c r="J97" s="226">
        <f>ROUND(I97*H97,2)</f>
        <v>0</v>
      </c>
      <c r="K97" s="222" t="s">
        <v>158</v>
      </c>
      <c r="L97" s="71"/>
      <c r="M97" s="227" t="s">
        <v>21</v>
      </c>
      <c r="N97" s="228" t="s">
        <v>43</v>
      </c>
      <c r="O97" s="46"/>
      <c r="P97" s="229">
        <f>O97*H97</f>
        <v>0</v>
      </c>
      <c r="Q97" s="229">
        <v>0</v>
      </c>
      <c r="R97" s="229">
        <f>Q97*H97</f>
        <v>0</v>
      </c>
      <c r="S97" s="229">
        <v>0</v>
      </c>
      <c r="T97" s="230">
        <f>S97*H97</f>
        <v>0</v>
      </c>
      <c r="AR97" s="23" t="s">
        <v>130</v>
      </c>
      <c r="AT97" s="23" t="s">
        <v>126</v>
      </c>
      <c r="AU97" s="23" t="s">
        <v>82</v>
      </c>
      <c r="AY97" s="23" t="s">
        <v>124</v>
      </c>
      <c r="BE97" s="231">
        <f>IF(N97="základní",J97,0)</f>
        <v>0</v>
      </c>
      <c r="BF97" s="231">
        <f>IF(N97="snížená",J97,0)</f>
        <v>0</v>
      </c>
      <c r="BG97" s="231">
        <f>IF(N97="zákl. přenesená",J97,0)</f>
        <v>0</v>
      </c>
      <c r="BH97" s="231">
        <f>IF(N97="sníž. přenesená",J97,0)</f>
        <v>0</v>
      </c>
      <c r="BI97" s="231">
        <f>IF(N97="nulová",J97,0)</f>
        <v>0</v>
      </c>
      <c r="BJ97" s="23" t="s">
        <v>80</v>
      </c>
      <c r="BK97" s="231">
        <f>ROUND(I97*H97,2)</f>
        <v>0</v>
      </c>
      <c r="BL97" s="23" t="s">
        <v>130</v>
      </c>
      <c r="BM97" s="23" t="s">
        <v>165</v>
      </c>
    </row>
    <row r="98" s="1" customFormat="1">
      <c r="B98" s="45"/>
      <c r="C98" s="73"/>
      <c r="D98" s="234" t="s">
        <v>160</v>
      </c>
      <c r="E98" s="73"/>
      <c r="F98" s="265" t="s">
        <v>161</v>
      </c>
      <c r="G98" s="73"/>
      <c r="H98" s="73"/>
      <c r="I98" s="190"/>
      <c r="J98" s="73"/>
      <c r="K98" s="73"/>
      <c r="L98" s="71"/>
      <c r="M98" s="266"/>
      <c r="N98" s="46"/>
      <c r="O98" s="46"/>
      <c r="P98" s="46"/>
      <c r="Q98" s="46"/>
      <c r="R98" s="46"/>
      <c r="S98" s="46"/>
      <c r="T98" s="94"/>
      <c r="AT98" s="23" t="s">
        <v>160</v>
      </c>
      <c r="AU98" s="23" t="s">
        <v>82</v>
      </c>
    </row>
    <row r="99" s="1" customFormat="1" ht="38.25" customHeight="1">
      <c r="B99" s="45"/>
      <c r="C99" s="220" t="s">
        <v>148</v>
      </c>
      <c r="D99" s="220" t="s">
        <v>126</v>
      </c>
      <c r="E99" s="221" t="s">
        <v>166</v>
      </c>
      <c r="F99" s="222" t="s">
        <v>167</v>
      </c>
      <c r="G99" s="223" t="s">
        <v>129</v>
      </c>
      <c r="H99" s="224">
        <v>1</v>
      </c>
      <c r="I99" s="225"/>
      <c r="J99" s="226">
        <f>ROUND(I99*H99,2)</f>
        <v>0</v>
      </c>
      <c r="K99" s="222" t="s">
        <v>158</v>
      </c>
      <c r="L99" s="71"/>
      <c r="M99" s="227" t="s">
        <v>21</v>
      </c>
      <c r="N99" s="228" t="s">
        <v>43</v>
      </c>
      <c r="O99" s="46"/>
      <c r="P99" s="229">
        <f>O99*H99</f>
        <v>0</v>
      </c>
      <c r="Q99" s="229">
        <v>0</v>
      </c>
      <c r="R99" s="229">
        <f>Q99*H99</f>
        <v>0</v>
      </c>
      <c r="S99" s="229">
        <v>0</v>
      </c>
      <c r="T99" s="230">
        <f>S99*H99</f>
        <v>0</v>
      </c>
      <c r="AR99" s="23" t="s">
        <v>130</v>
      </c>
      <c r="AT99" s="23" t="s">
        <v>126</v>
      </c>
      <c r="AU99" s="23" t="s">
        <v>82</v>
      </c>
      <c r="AY99" s="23" t="s">
        <v>124</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130</v>
      </c>
      <c r="BM99" s="23" t="s">
        <v>168</v>
      </c>
    </row>
    <row r="100" s="1" customFormat="1">
      <c r="B100" s="45"/>
      <c r="C100" s="73"/>
      <c r="D100" s="234" t="s">
        <v>160</v>
      </c>
      <c r="E100" s="73"/>
      <c r="F100" s="265" t="s">
        <v>161</v>
      </c>
      <c r="G100" s="73"/>
      <c r="H100" s="73"/>
      <c r="I100" s="190"/>
      <c r="J100" s="73"/>
      <c r="K100" s="73"/>
      <c r="L100" s="71"/>
      <c r="M100" s="266"/>
      <c r="N100" s="46"/>
      <c r="O100" s="46"/>
      <c r="P100" s="46"/>
      <c r="Q100" s="46"/>
      <c r="R100" s="46"/>
      <c r="S100" s="46"/>
      <c r="T100" s="94"/>
      <c r="AT100" s="23" t="s">
        <v>160</v>
      </c>
      <c r="AU100" s="23" t="s">
        <v>82</v>
      </c>
    </row>
    <row r="101" s="1" customFormat="1" ht="38.25" customHeight="1">
      <c r="B101" s="45"/>
      <c r="C101" s="220" t="s">
        <v>169</v>
      </c>
      <c r="D101" s="220" t="s">
        <v>126</v>
      </c>
      <c r="E101" s="221" t="s">
        <v>170</v>
      </c>
      <c r="F101" s="222" t="s">
        <v>171</v>
      </c>
      <c r="G101" s="223" t="s">
        <v>129</v>
      </c>
      <c r="H101" s="224">
        <v>1</v>
      </c>
      <c r="I101" s="225"/>
      <c r="J101" s="226">
        <f>ROUND(I101*H101,2)</f>
        <v>0</v>
      </c>
      <c r="K101" s="222" t="s">
        <v>158</v>
      </c>
      <c r="L101" s="71"/>
      <c r="M101" s="227" t="s">
        <v>21</v>
      </c>
      <c r="N101" s="228" t="s">
        <v>43</v>
      </c>
      <c r="O101" s="46"/>
      <c r="P101" s="229">
        <f>O101*H101</f>
        <v>0</v>
      </c>
      <c r="Q101" s="229">
        <v>0</v>
      </c>
      <c r="R101" s="229">
        <f>Q101*H101</f>
        <v>0</v>
      </c>
      <c r="S101" s="229">
        <v>0</v>
      </c>
      <c r="T101" s="230">
        <f>S101*H101</f>
        <v>0</v>
      </c>
      <c r="AR101" s="23" t="s">
        <v>130</v>
      </c>
      <c r="AT101" s="23" t="s">
        <v>126</v>
      </c>
      <c r="AU101" s="23" t="s">
        <v>82</v>
      </c>
      <c r="AY101" s="23" t="s">
        <v>124</v>
      </c>
      <c r="BE101" s="231">
        <f>IF(N101="základní",J101,0)</f>
        <v>0</v>
      </c>
      <c r="BF101" s="231">
        <f>IF(N101="snížená",J101,0)</f>
        <v>0</v>
      </c>
      <c r="BG101" s="231">
        <f>IF(N101="zákl. přenesená",J101,0)</f>
        <v>0</v>
      </c>
      <c r="BH101" s="231">
        <f>IF(N101="sníž. přenesená",J101,0)</f>
        <v>0</v>
      </c>
      <c r="BI101" s="231">
        <f>IF(N101="nulová",J101,0)</f>
        <v>0</v>
      </c>
      <c r="BJ101" s="23" t="s">
        <v>80</v>
      </c>
      <c r="BK101" s="231">
        <f>ROUND(I101*H101,2)</f>
        <v>0</v>
      </c>
      <c r="BL101" s="23" t="s">
        <v>130</v>
      </c>
      <c r="BM101" s="23" t="s">
        <v>172</v>
      </c>
    </row>
    <row r="102" s="1" customFormat="1">
      <c r="B102" s="45"/>
      <c r="C102" s="73"/>
      <c r="D102" s="234" t="s">
        <v>160</v>
      </c>
      <c r="E102" s="73"/>
      <c r="F102" s="265" t="s">
        <v>161</v>
      </c>
      <c r="G102" s="73"/>
      <c r="H102" s="73"/>
      <c r="I102" s="190"/>
      <c r="J102" s="73"/>
      <c r="K102" s="73"/>
      <c r="L102" s="71"/>
      <c r="M102" s="266"/>
      <c r="N102" s="46"/>
      <c r="O102" s="46"/>
      <c r="P102" s="46"/>
      <c r="Q102" s="46"/>
      <c r="R102" s="46"/>
      <c r="S102" s="46"/>
      <c r="T102" s="94"/>
      <c r="AT102" s="23" t="s">
        <v>160</v>
      </c>
      <c r="AU102" s="23" t="s">
        <v>82</v>
      </c>
    </row>
    <row r="103" s="1" customFormat="1" ht="25.5" customHeight="1">
      <c r="B103" s="45"/>
      <c r="C103" s="220" t="s">
        <v>151</v>
      </c>
      <c r="D103" s="220" t="s">
        <v>126</v>
      </c>
      <c r="E103" s="221" t="s">
        <v>173</v>
      </c>
      <c r="F103" s="222" t="s">
        <v>174</v>
      </c>
      <c r="G103" s="223" t="s">
        <v>175</v>
      </c>
      <c r="H103" s="224">
        <v>1.0960000000000001</v>
      </c>
      <c r="I103" s="225"/>
      <c r="J103" s="226">
        <f>ROUND(I103*H103,2)</f>
        <v>0</v>
      </c>
      <c r="K103" s="222" t="s">
        <v>158</v>
      </c>
      <c r="L103" s="71"/>
      <c r="M103" s="227" t="s">
        <v>21</v>
      </c>
      <c r="N103" s="228" t="s">
        <v>43</v>
      </c>
      <c r="O103" s="46"/>
      <c r="P103" s="229">
        <f>O103*H103</f>
        <v>0</v>
      </c>
      <c r="Q103" s="229">
        <v>0</v>
      </c>
      <c r="R103" s="229">
        <f>Q103*H103</f>
        <v>0</v>
      </c>
      <c r="S103" s="229">
        <v>0</v>
      </c>
      <c r="T103" s="230">
        <f>S103*H103</f>
        <v>0</v>
      </c>
      <c r="AR103" s="23" t="s">
        <v>130</v>
      </c>
      <c r="AT103" s="23" t="s">
        <v>126</v>
      </c>
      <c r="AU103" s="23" t="s">
        <v>82</v>
      </c>
      <c r="AY103" s="23" t="s">
        <v>124</v>
      </c>
      <c r="BE103" s="231">
        <f>IF(N103="základní",J103,0)</f>
        <v>0</v>
      </c>
      <c r="BF103" s="231">
        <f>IF(N103="snížená",J103,0)</f>
        <v>0</v>
      </c>
      <c r="BG103" s="231">
        <f>IF(N103="zákl. přenesená",J103,0)</f>
        <v>0</v>
      </c>
      <c r="BH103" s="231">
        <f>IF(N103="sníž. přenesená",J103,0)</f>
        <v>0</v>
      </c>
      <c r="BI103" s="231">
        <f>IF(N103="nulová",J103,0)</f>
        <v>0</v>
      </c>
      <c r="BJ103" s="23" t="s">
        <v>80</v>
      </c>
      <c r="BK103" s="231">
        <f>ROUND(I103*H103,2)</f>
        <v>0</v>
      </c>
      <c r="BL103" s="23" t="s">
        <v>130</v>
      </c>
      <c r="BM103" s="23" t="s">
        <v>176</v>
      </c>
    </row>
    <row r="104" s="1" customFormat="1">
      <c r="B104" s="45"/>
      <c r="C104" s="73"/>
      <c r="D104" s="234" t="s">
        <v>160</v>
      </c>
      <c r="E104" s="73"/>
      <c r="F104" s="265" t="s">
        <v>177</v>
      </c>
      <c r="G104" s="73"/>
      <c r="H104" s="73"/>
      <c r="I104" s="190"/>
      <c r="J104" s="73"/>
      <c r="K104" s="73"/>
      <c r="L104" s="71"/>
      <c r="M104" s="266"/>
      <c r="N104" s="46"/>
      <c r="O104" s="46"/>
      <c r="P104" s="46"/>
      <c r="Q104" s="46"/>
      <c r="R104" s="46"/>
      <c r="S104" s="46"/>
      <c r="T104" s="94"/>
      <c r="AT104" s="23" t="s">
        <v>160</v>
      </c>
      <c r="AU104" s="23" t="s">
        <v>82</v>
      </c>
    </row>
    <row r="105" s="1" customFormat="1" ht="16.5" customHeight="1">
      <c r="B105" s="45"/>
      <c r="C105" s="220" t="s">
        <v>178</v>
      </c>
      <c r="D105" s="220" t="s">
        <v>126</v>
      </c>
      <c r="E105" s="221" t="s">
        <v>179</v>
      </c>
      <c r="F105" s="222" t="s">
        <v>180</v>
      </c>
      <c r="G105" s="223" t="s">
        <v>136</v>
      </c>
      <c r="H105" s="224">
        <v>3484</v>
      </c>
      <c r="I105" s="225"/>
      <c r="J105" s="226">
        <f>ROUND(I105*H105,2)</f>
        <v>0</v>
      </c>
      <c r="K105" s="222" t="s">
        <v>21</v>
      </c>
      <c r="L105" s="71"/>
      <c r="M105" s="227" t="s">
        <v>21</v>
      </c>
      <c r="N105" s="228" t="s">
        <v>43</v>
      </c>
      <c r="O105" s="46"/>
      <c r="P105" s="229">
        <f>O105*H105</f>
        <v>0</v>
      </c>
      <c r="Q105" s="229">
        <v>0</v>
      </c>
      <c r="R105" s="229">
        <f>Q105*H105</f>
        <v>0</v>
      </c>
      <c r="S105" s="229">
        <v>0</v>
      </c>
      <c r="T105" s="230">
        <f>S105*H105</f>
        <v>0</v>
      </c>
      <c r="AR105" s="23" t="s">
        <v>130</v>
      </c>
      <c r="AT105" s="23" t="s">
        <v>126</v>
      </c>
      <c r="AU105" s="23" t="s">
        <v>82</v>
      </c>
      <c r="AY105" s="23" t="s">
        <v>124</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130</v>
      </c>
      <c r="BM105" s="23" t="s">
        <v>181</v>
      </c>
    </row>
    <row r="106" s="10" customFormat="1" ht="29.88" customHeight="1">
      <c r="B106" s="204"/>
      <c r="C106" s="205"/>
      <c r="D106" s="206" t="s">
        <v>71</v>
      </c>
      <c r="E106" s="218" t="s">
        <v>145</v>
      </c>
      <c r="F106" s="218" t="s">
        <v>182</v>
      </c>
      <c r="G106" s="205"/>
      <c r="H106" s="205"/>
      <c r="I106" s="208"/>
      <c r="J106" s="219">
        <f>BK106</f>
        <v>0</v>
      </c>
      <c r="K106" s="205"/>
      <c r="L106" s="210"/>
      <c r="M106" s="211"/>
      <c r="N106" s="212"/>
      <c r="O106" s="212"/>
      <c r="P106" s="213">
        <f>SUM(P107:P132)</f>
        <v>0</v>
      </c>
      <c r="Q106" s="212"/>
      <c r="R106" s="213">
        <f>SUM(R107:R132)</f>
        <v>28.244479999999996</v>
      </c>
      <c r="S106" s="212"/>
      <c r="T106" s="214">
        <f>SUM(T107:T132)</f>
        <v>0</v>
      </c>
      <c r="AR106" s="215" t="s">
        <v>80</v>
      </c>
      <c r="AT106" s="216" t="s">
        <v>71</v>
      </c>
      <c r="AU106" s="216" t="s">
        <v>80</v>
      </c>
      <c r="AY106" s="215" t="s">
        <v>124</v>
      </c>
      <c r="BK106" s="217">
        <f>SUM(BK107:BK132)</f>
        <v>0</v>
      </c>
    </row>
    <row r="107" s="1" customFormat="1" ht="16.5" customHeight="1">
      <c r="B107" s="45"/>
      <c r="C107" s="220" t="s">
        <v>155</v>
      </c>
      <c r="D107" s="220" t="s">
        <v>126</v>
      </c>
      <c r="E107" s="221" t="s">
        <v>183</v>
      </c>
      <c r="F107" s="222" t="s">
        <v>184</v>
      </c>
      <c r="G107" s="223" t="s">
        <v>136</v>
      </c>
      <c r="H107" s="224">
        <v>362</v>
      </c>
      <c r="I107" s="225"/>
      <c r="J107" s="226">
        <f>ROUND(I107*H107,2)</f>
        <v>0</v>
      </c>
      <c r="K107" s="222" t="s">
        <v>21</v>
      </c>
      <c r="L107" s="71"/>
      <c r="M107" s="227" t="s">
        <v>21</v>
      </c>
      <c r="N107" s="228" t="s">
        <v>43</v>
      </c>
      <c r="O107" s="46"/>
      <c r="P107" s="229">
        <f>O107*H107</f>
        <v>0</v>
      </c>
      <c r="Q107" s="229">
        <v>0</v>
      </c>
      <c r="R107" s="229">
        <f>Q107*H107</f>
        <v>0</v>
      </c>
      <c r="S107" s="229">
        <v>0</v>
      </c>
      <c r="T107" s="230">
        <f>S107*H107</f>
        <v>0</v>
      </c>
      <c r="AR107" s="23" t="s">
        <v>130</v>
      </c>
      <c r="AT107" s="23" t="s">
        <v>126</v>
      </c>
      <c r="AU107" s="23" t="s">
        <v>82</v>
      </c>
      <c r="AY107" s="23" t="s">
        <v>124</v>
      </c>
      <c r="BE107" s="231">
        <f>IF(N107="základní",J107,0)</f>
        <v>0</v>
      </c>
      <c r="BF107" s="231">
        <f>IF(N107="snížená",J107,0)</f>
        <v>0</v>
      </c>
      <c r="BG107" s="231">
        <f>IF(N107="zákl. přenesená",J107,0)</f>
        <v>0</v>
      </c>
      <c r="BH107" s="231">
        <f>IF(N107="sníž. přenesená",J107,0)</f>
        <v>0</v>
      </c>
      <c r="BI107" s="231">
        <f>IF(N107="nulová",J107,0)</f>
        <v>0</v>
      </c>
      <c r="BJ107" s="23" t="s">
        <v>80</v>
      </c>
      <c r="BK107" s="231">
        <f>ROUND(I107*H107,2)</f>
        <v>0</v>
      </c>
      <c r="BL107" s="23" t="s">
        <v>130</v>
      </c>
      <c r="BM107" s="23" t="s">
        <v>185</v>
      </c>
    </row>
    <row r="108" s="11" customFormat="1">
      <c r="B108" s="232"/>
      <c r="C108" s="233"/>
      <c r="D108" s="234" t="s">
        <v>138</v>
      </c>
      <c r="E108" s="235" t="s">
        <v>21</v>
      </c>
      <c r="F108" s="236" t="s">
        <v>186</v>
      </c>
      <c r="G108" s="233"/>
      <c r="H108" s="235" t="s">
        <v>21</v>
      </c>
      <c r="I108" s="237"/>
      <c r="J108" s="233"/>
      <c r="K108" s="233"/>
      <c r="L108" s="238"/>
      <c r="M108" s="239"/>
      <c r="N108" s="240"/>
      <c r="O108" s="240"/>
      <c r="P108" s="240"/>
      <c r="Q108" s="240"/>
      <c r="R108" s="240"/>
      <c r="S108" s="240"/>
      <c r="T108" s="241"/>
      <c r="AT108" s="242" t="s">
        <v>138</v>
      </c>
      <c r="AU108" s="242" t="s">
        <v>82</v>
      </c>
      <c r="AV108" s="11" t="s">
        <v>80</v>
      </c>
      <c r="AW108" s="11" t="s">
        <v>36</v>
      </c>
      <c r="AX108" s="11" t="s">
        <v>72</v>
      </c>
      <c r="AY108" s="242" t="s">
        <v>124</v>
      </c>
    </row>
    <row r="109" s="12" customFormat="1">
      <c r="B109" s="243"/>
      <c r="C109" s="244"/>
      <c r="D109" s="234" t="s">
        <v>138</v>
      </c>
      <c r="E109" s="245" t="s">
        <v>21</v>
      </c>
      <c r="F109" s="246" t="s">
        <v>187</v>
      </c>
      <c r="G109" s="244"/>
      <c r="H109" s="247">
        <v>181</v>
      </c>
      <c r="I109" s="248"/>
      <c r="J109" s="244"/>
      <c r="K109" s="244"/>
      <c r="L109" s="249"/>
      <c r="M109" s="250"/>
      <c r="N109" s="251"/>
      <c r="O109" s="251"/>
      <c r="P109" s="251"/>
      <c r="Q109" s="251"/>
      <c r="R109" s="251"/>
      <c r="S109" s="251"/>
      <c r="T109" s="252"/>
      <c r="AT109" s="253" t="s">
        <v>138</v>
      </c>
      <c r="AU109" s="253" t="s">
        <v>82</v>
      </c>
      <c r="AV109" s="12" t="s">
        <v>82</v>
      </c>
      <c r="AW109" s="12" t="s">
        <v>36</v>
      </c>
      <c r="AX109" s="12" t="s">
        <v>72</v>
      </c>
      <c r="AY109" s="253" t="s">
        <v>124</v>
      </c>
    </row>
    <row r="110" s="11" customFormat="1">
      <c r="B110" s="232"/>
      <c r="C110" s="233"/>
      <c r="D110" s="234" t="s">
        <v>138</v>
      </c>
      <c r="E110" s="235" t="s">
        <v>21</v>
      </c>
      <c r="F110" s="236" t="s">
        <v>188</v>
      </c>
      <c r="G110" s="233"/>
      <c r="H110" s="235" t="s">
        <v>21</v>
      </c>
      <c r="I110" s="237"/>
      <c r="J110" s="233"/>
      <c r="K110" s="233"/>
      <c r="L110" s="238"/>
      <c r="M110" s="239"/>
      <c r="N110" s="240"/>
      <c r="O110" s="240"/>
      <c r="P110" s="240"/>
      <c r="Q110" s="240"/>
      <c r="R110" s="240"/>
      <c r="S110" s="240"/>
      <c r="T110" s="241"/>
      <c r="AT110" s="242" t="s">
        <v>138</v>
      </c>
      <c r="AU110" s="242" t="s">
        <v>82</v>
      </c>
      <c r="AV110" s="11" t="s">
        <v>80</v>
      </c>
      <c r="AW110" s="11" t="s">
        <v>36</v>
      </c>
      <c r="AX110" s="11" t="s">
        <v>72</v>
      </c>
      <c r="AY110" s="242" t="s">
        <v>124</v>
      </c>
    </row>
    <row r="111" s="12" customFormat="1">
      <c r="B111" s="243"/>
      <c r="C111" s="244"/>
      <c r="D111" s="234" t="s">
        <v>138</v>
      </c>
      <c r="E111" s="245" t="s">
        <v>21</v>
      </c>
      <c r="F111" s="246" t="s">
        <v>187</v>
      </c>
      <c r="G111" s="244"/>
      <c r="H111" s="247">
        <v>181</v>
      </c>
      <c r="I111" s="248"/>
      <c r="J111" s="244"/>
      <c r="K111" s="244"/>
      <c r="L111" s="249"/>
      <c r="M111" s="250"/>
      <c r="N111" s="251"/>
      <c r="O111" s="251"/>
      <c r="P111" s="251"/>
      <c r="Q111" s="251"/>
      <c r="R111" s="251"/>
      <c r="S111" s="251"/>
      <c r="T111" s="252"/>
      <c r="AT111" s="253" t="s">
        <v>138</v>
      </c>
      <c r="AU111" s="253" t="s">
        <v>82</v>
      </c>
      <c r="AV111" s="12" t="s">
        <v>82</v>
      </c>
      <c r="AW111" s="12" t="s">
        <v>36</v>
      </c>
      <c r="AX111" s="12" t="s">
        <v>72</v>
      </c>
      <c r="AY111" s="253" t="s">
        <v>124</v>
      </c>
    </row>
    <row r="112" s="13" customFormat="1">
      <c r="B112" s="254"/>
      <c r="C112" s="255"/>
      <c r="D112" s="234" t="s">
        <v>138</v>
      </c>
      <c r="E112" s="256" t="s">
        <v>21</v>
      </c>
      <c r="F112" s="257" t="s">
        <v>141</v>
      </c>
      <c r="G112" s="255"/>
      <c r="H112" s="258">
        <v>362</v>
      </c>
      <c r="I112" s="259"/>
      <c r="J112" s="255"/>
      <c r="K112" s="255"/>
      <c r="L112" s="260"/>
      <c r="M112" s="261"/>
      <c r="N112" s="262"/>
      <c r="O112" s="262"/>
      <c r="P112" s="262"/>
      <c r="Q112" s="262"/>
      <c r="R112" s="262"/>
      <c r="S112" s="262"/>
      <c r="T112" s="263"/>
      <c r="AT112" s="264" t="s">
        <v>138</v>
      </c>
      <c r="AU112" s="264" t="s">
        <v>82</v>
      </c>
      <c r="AV112" s="13" t="s">
        <v>130</v>
      </c>
      <c r="AW112" s="13" t="s">
        <v>36</v>
      </c>
      <c r="AX112" s="13" t="s">
        <v>80</v>
      </c>
      <c r="AY112" s="264" t="s">
        <v>124</v>
      </c>
    </row>
    <row r="113" s="1" customFormat="1" ht="16.5" customHeight="1">
      <c r="B113" s="45"/>
      <c r="C113" s="220" t="s">
        <v>10</v>
      </c>
      <c r="D113" s="220" t="s">
        <v>126</v>
      </c>
      <c r="E113" s="221" t="s">
        <v>189</v>
      </c>
      <c r="F113" s="222" t="s">
        <v>190</v>
      </c>
      <c r="G113" s="223" t="s">
        <v>136</v>
      </c>
      <c r="H113" s="224">
        <v>2699</v>
      </c>
      <c r="I113" s="225"/>
      <c r="J113" s="226">
        <f>ROUND(I113*H113,2)</f>
        <v>0</v>
      </c>
      <c r="K113" s="222" t="s">
        <v>21</v>
      </c>
      <c r="L113" s="71"/>
      <c r="M113" s="227" t="s">
        <v>21</v>
      </c>
      <c r="N113" s="228" t="s">
        <v>43</v>
      </c>
      <c r="O113" s="46"/>
      <c r="P113" s="229">
        <f>O113*H113</f>
        <v>0</v>
      </c>
      <c r="Q113" s="229">
        <v>0</v>
      </c>
      <c r="R113" s="229">
        <f>Q113*H113</f>
        <v>0</v>
      </c>
      <c r="S113" s="229">
        <v>0</v>
      </c>
      <c r="T113" s="230">
        <f>S113*H113</f>
        <v>0</v>
      </c>
      <c r="AR113" s="23" t="s">
        <v>130</v>
      </c>
      <c r="AT113" s="23" t="s">
        <v>126</v>
      </c>
      <c r="AU113" s="23" t="s">
        <v>82</v>
      </c>
      <c r="AY113" s="23" t="s">
        <v>124</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130</v>
      </c>
      <c r="BM113" s="23" t="s">
        <v>191</v>
      </c>
    </row>
    <row r="114" s="1" customFormat="1" ht="25.5" customHeight="1">
      <c r="B114" s="45"/>
      <c r="C114" s="220" t="s">
        <v>181</v>
      </c>
      <c r="D114" s="220" t="s">
        <v>126</v>
      </c>
      <c r="E114" s="221" t="s">
        <v>192</v>
      </c>
      <c r="F114" s="222" t="s">
        <v>193</v>
      </c>
      <c r="G114" s="223" t="s">
        <v>136</v>
      </c>
      <c r="H114" s="224">
        <v>785</v>
      </c>
      <c r="I114" s="225"/>
      <c r="J114" s="226">
        <f>ROUND(I114*H114,2)</f>
        <v>0</v>
      </c>
      <c r="K114" s="222" t="s">
        <v>21</v>
      </c>
      <c r="L114" s="71"/>
      <c r="M114" s="227" t="s">
        <v>21</v>
      </c>
      <c r="N114" s="228" t="s">
        <v>43</v>
      </c>
      <c r="O114" s="46"/>
      <c r="P114" s="229">
        <f>O114*H114</f>
        <v>0</v>
      </c>
      <c r="Q114" s="229">
        <v>0</v>
      </c>
      <c r="R114" s="229">
        <f>Q114*H114</f>
        <v>0</v>
      </c>
      <c r="S114" s="229">
        <v>0</v>
      </c>
      <c r="T114" s="230">
        <f>S114*H114</f>
        <v>0</v>
      </c>
      <c r="AR114" s="23" t="s">
        <v>130</v>
      </c>
      <c r="AT114" s="23" t="s">
        <v>126</v>
      </c>
      <c r="AU114" s="23" t="s">
        <v>82</v>
      </c>
      <c r="AY114" s="23" t="s">
        <v>124</v>
      </c>
      <c r="BE114" s="231">
        <f>IF(N114="základní",J114,0)</f>
        <v>0</v>
      </c>
      <c r="BF114" s="231">
        <f>IF(N114="snížená",J114,0)</f>
        <v>0</v>
      </c>
      <c r="BG114" s="231">
        <f>IF(N114="zákl. přenesená",J114,0)</f>
        <v>0</v>
      </c>
      <c r="BH114" s="231">
        <f>IF(N114="sníž. přenesená",J114,0)</f>
        <v>0</v>
      </c>
      <c r="BI114" s="231">
        <f>IF(N114="nulová",J114,0)</f>
        <v>0</v>
      </c>
      <c r="BJ114" s="23" t="s">
        <v>80</v>
      </c>
      <c r="BK114" s="231">
        <f>ROUND(I114*H114,2)</f>
        <v>0</v>
      </c>
      <c r="BL114" s="23" t="s">
        <v>130</v>
      </c>
      <c r="BM114" s="23" t="s">
        <v>194</v>
      </c>
    </row>
    <row r="115" s="1" customFormat="1" ht="16.5" customHeight="1">
      <c r="B115" s="45"/>
      <c r="C115" s="220" t="s">
        <v>195</v>
      </c>
      <c r="D115" s="220" t="s">
        <v>126</v>
      </c>
      <c r="E115" s="221" t="s">
        <v>196</v>
      </c>
      <c r="F115" s="222" t="s">
        <v>197</v>
      </c>
      <c r="G115" s="223" t="s">
        <v>136</v>
      </c>
      <c r="H115" s="224">
        <v>3484</v>
      </c>
      <c r="I115" s="225"/>
      <c r="J115" s="226">
        <f>ROUND(I115*H115,2)</f>
        <v>0</v>
      </c>
      <c r="K115" s="222" t="s">
        <v>21</v>
      </c>
      <c r="L115" s="71"/>
      <c r="M115" s="227" t="s">
        <v>21</v>
      </c>
      <c r="N115" s="228" t="s">
        <v>43</v>
      </c>
      <c r="O115" s="46"/>
      <c r="P115" s="229">
        <f>O115*H115</f>
        <v>0</v>
      </c>
      <c r="Q115" s="229">
        <v>0</v>
      </c>
      <c r="R115" s="229">
        <f>Q115*H115</f>
        <v>0</v>
      </c>
      <c r="S115" s="229">
        <v>0</v>
      </c>
      <c r="T115" s="230">
        <f>S115*H115</f>
        <v>0</v>
      </c>
      <c r="AR115" s="23" t="s">
        <v>130</v>
      </c>
      <c r="AT115" s="23" t="s">
        <v>126</v>
      </c>
      <c r="AU115" s="23" t="s">
        <v>82</v>
      </c>
      <c r="AY115" s="23" t="s">
        <v>124</v>
      </c>
      <c r="BE115" s="231">
        <f>IF(N115="základní",J115,0)</f>
        <v>0</v>
      </c>
      <c r="BF115" s="231">
        <f>IF(N115="snížená",J115,0)</f>
        <v>0</v>
      </c>
      <c r="BG115" s="231">
        <f>IF(N115="zákl. přenesená",J115,0)</f>
        <v>0</v>
      </c>
      <c r="BH115" s="231">
        <f>IF(N115="sníž. přenesená",J115,0)</f>
        <v>0</v>
      </c>
      <c r="BI115" s="231">
        <f>IF(N115="nulová",J115,0)</f>
        <v>0</v>
      </c>
      <c r="BJ115" s="23" t="s">
        <v>80</v>
      </c>
      <c r="BK115" s="231">
        <f>ROUND(I115*H115,2)</f>
        <v>0</v>
      </c>
      <c r="BL115" s="23" t="s">
        <v>130</v>
      </c>
      <c r="BM115" s="23" t="s">
        <v>198</v>
      </c>
    </row>
    <row r="116" s="1" customFormat="1" ht="16.5" customHeight="1">
      <c r="B116" s="45"/>
      <c r="C116" s="220" t="s">
        <v>185</v>
      </c>
      <c r="D116" s="220" t="s">
        <v>126</v>
      </c>
      <c r="E116" s="221" t="s">
        <v>199</v>
      </c>
      <c r="F116" s="222" t="s">
        <v>200</v>
      </c>
      <c r="G116" s="223" t="s">
        <v>136</v>
      </c>
      <c r="H116" s="224">
        <v>3484</v>
      </c>
      <c r="I116" s="225"/>
      <c r="J116" s="226">
        <f>ROUND(I116*H116,2)</f>
        <v>0</v>
      </c>
      <c r="K116" s="222" t="s">
        <v>21</v>
      </c>
      <c r="L116" s="71"/>
      <c r="M116" s="227" t="s">
        <v>21</v>
      </c>
      <c r="N116" s="228" t="s">
        <v>43</v>
      </c>
      <c r="O116" s="46"/>
      <c r="P116" s="229">
        <f>O116*H116</f>
        <v>0</v>
      </c>
      <c r="Q116" s="229">
        <v>0</v>
      </c>
      <c r="R116" s="229">
        <f>Q116*H116</f>
        <v>0</v>
      </c>
      <c r="S116" s="229">
        <v>0</v>
      </c>
      <c r="T116" s="230">
        <f>S116*H116</f>
        <v>0</v>
      </c>
      <c r="AR116" s="23" t="s">
        <v>130</v>
      </c>
      <c r="AT116" s="23" t="s">
        <v>126</v>
      </c>
      <c r="AU116" s="23" t="s">
        <v>82</v>
      </c>
      <c r="AY116" s="23" t="s">
        <v>124</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130</v>
      </c>
      <c r="BM116" s="23" t="s">
        <v>201</v>
      </c>
    </row>
    <row r="117" s="1" customFormat="1" ht="25.5" customHeight="1">
      <c r="B117" s="45"/>
      <c r="C117" s="220" t="s">
        <v>202</v>
      </c>
      <c r="D117" s="220" t="s">
        <v>126</v>
      </c>
      <c r="E117" s="221" t="s">
        <v>203</v>
      </c>
      <c r="F117" s="222" t="s">
        <v>204</v>
      </c>
      <c r="G117" s="223" t="s">
        <v>136</v>
      </c>
      <c r="H117" s="224">
        <v>785</v>
      </c>
      <c r="I117" s="225"/>
      <c r="J117" s="226">
        <f>ROUND(I117*H117,2)</f>
        <v>0</v>
      </c>
      <c r="K117" s="222" t="s">
        <v>21</v>
      </c>
      <c r="L117" s="71"/>
      <c r="M117" s="227" t="s">
        <v>21</v>
      </c>
      <c r="N117" s="228" t="s">
        <v>43</v>
      </c>
      <c r="O117" s="46"/>
      <c r="P117" s="229">
        <f>O117*H117</f>
        <v>0</v>
      </c>
      <c r="Q117" s="229">
        <v>0</v>
      </c>
      <c r="R117" s="229">
        <f>Q117*H117</f>
        <v>0</v>
      </c>
      <c r="S117" s="229">
        <v>0</v>
      </c>
      <c r="T117" s="230">
        <f>S117*H117</f>
        <v>0</v>
      </c>
      <c r="AR117" s="23" t="s">
        <v>130</v>
      </c>
      <c r="AT117" s="23" t="s">
        <v>126</v>
      </c>
      <c r="AU117" s="23" t="s">
        <v>82</v>
      </c>
      <c r="AY117" s="23" t="s">
        <v>124</v>
      </c>
      <c r="BE117" s="231">
        <f>IF(N117="základní",J117,0)</f>
        <v>0</v>
      </c>
      <c r="BF117" s="231">
        <f>IF(N117="snížená",J117,0)</f>
        <v>0</v>
      </c>
      <c r="BG117" s="231">
        <f>IF(N117="zákl. přenesená",J117,0)</f>
        <v>0</v>
      </c>
      <c r="BH117" s="231">
        <f>IF(N117="sníž. přenesená",J117,0)</f>
        <v>0</v>
      </c>
      <c r="BI117" s="231">
        <f>IF(N117="nulová",J117,0)</f>
        <v>0</v>
      </c>
      <c r="BJ117" s="23" t="s">
        <v>80</v>
      </c>
      <c r="BK117" s="231">
        <f>ROUND(I117*H117,2)</f>
        <v>0</v>
      </c>
      <c r="BL117" s="23" t="s">
        <v>130</v>
      </c>
      <c r="BM117" s="23" t="s">
        <v>205</v>
      </c>
    </row>
    <row r="118" s="1" customFormat="1" ht="25.5" customHeight="1">
      <c r="B118" s="45"/>
      <c r="C118" s="220" t="s">
        <v>191</v>
      </c>
      <c r="D118" s="220" t="s">
        <v>126</v>
      </c>
      <c r="E118" s="221" t="s">
        <v>206</v>
      </c>
      <c r="F118" s="222" t="s">
        <v>207</v>
      </c>
      <c r="G118" s="223" t="s">
        <v>136</v>
      </c>
      <c r="H118" s="224">
        <v>2699</v>
      </c>
      <c r="I118" s="225"/>
      <c r="J118" s="226">
        <f>ROUND(I118*H118,2)</f>
        <v>0</v>
      </c>
      <c r="K118" s="222" t="s">
        <v>21</v>
      </c>
      <c r="L118" s="71"/>
      <c r="M118" s="227" t="s">
        <v>21</v>
      </c>
      <c r="N118" s="228" t="s">
        <v>43</v>
      </c>
      <c r="O118" s="46"/>
      <c r="P118" s="229">
        <f>O118*H118</f>
        <v>0</v>
      </c>
      <c r="Q118" s="229">
        <v>0</v>
      </c>
      <c r="R118" s="229">
        <f>Q118*H118</f>
        <v>0</v>
      </c>
      <c r="S118" s="229">
        <v>0</v>
      </c>
      <c r="T118" s="230">
        <f>S118*H118</f>
        <v>0</v>
      </c>
      <c r="AR118" s="23" t="s">
        <v>130</v>
      </c>
      <c r="AT118" s="23" t="s">
        <v>126</v>
      </c>
      <c r="AU118" s="23" t="s">
        <v>82</v>
      </c>
      <c r="AY118" s="23" t="s">
        <v>124</v>
      </c>
      <c r="BE118" s="231">
        <f>IF(N118="základní",J118,0)</f>
        <v>0</v>
      </c>
      <c r="BF118" s="231">
        <f>IF(N118="snížená",J118,0)</f>
        <v>0</v>
      </c>
      <c r="BG118" s="231">
        <f>IF(N118="zákl. přenesená",J118,0)</f>
        <v>0</v>
      </c>
      <c r="BH118" s="231">
        <f>IF(N118="sníž. přenesená",J118,0)</f>
        <v>0</v>
      </c>
      <c r="BI118" s="231">
        <f>IF(N118="nulová",J118,0)</f>
        <v>0</v>
      </c>
      <c r="BJ118" s="23" t="s">
        <v>80</v>
      </c>
      <c r="BK118" s="231">
        <f>ROUND(I118*H118,2)</f>
        <v>0</v>
      </c>
      <c r="BL118" s="23" t="s">
        <v>130</v>
      </c>
      <c r="BM118" s="23" t="s">
        <v>208</v>
      </c>
    </row>
    <row r="119" s="1" customFormat="1" ht="25.5" customHeight="1">
      <c r="B119" s="45"/>
      <c r="C119" s="220" t="s">
        <v>9</v>
      </c>
      <c r="D119" s="220" t="s">
        <v>126</v>
      </c>
      <c r="E119" s="221" t="s">
        <v>209</v>
      </c>
      <c r="F119" s="222" t="s">
        <v>210</v>
      </c>
      <c r="G119" s="223" t="s">
        <v>136</v>
      </c>
      <c r="H119" s="224">
        <v>167.90000000000001</v>
      </c>
      <c r="I119" s="225"/>
      <c r="J119" s="226">
        <f>ROUND(I119*H119,2)</f>
        <v>0</v>
      </c>
      <c r="K119" s="222" t="s">
        <v>21</v>
      </c>
      <c r="L119" s="71"/>
      <c r="M119" s="227" t="s">
        <v>21</v>
      </c>
      <c r="N119" s="228" t="s">
        <v>43</v>
      </c>
      <c r="O119" s="46"/>
      <c r="P119" s="229">
        <f>O119*H119</f>
        <v>0</v>
      </c>
      <c r="Q119" s="229">
        <v>0</v>
      </c>
      <c r="R119" s="229">
        <f>Q119*H119</f>
        <v>0</v>
      </c>
      <c r="S119" s="229">
        <v>0</v>
      </c>
      <c r="T119" s="230">
        <f>S119*H119</f>
        <v>0</v>
      </c>
      <c r="AR119" s="23" t="s">
        <v>130</v>
      </c>
      <c r="AT119" s="23" t="s">
        <v>126</v>
      </c>
      <c r="AU119" s="23" t="s">
        <v>82</v>
      </c>
      <c r="AY119" s="23" t="s">
        <v>124</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130</v>
      </c>
      <c r="BM119" s="23" t="s">
        <v>211</v>
      </c>
    </row>
    <row r="120" s="11" customFormat="1">
      <c r="B120" s="232"/>
      <c r="C120" s="233"/>
      <c r="D120" s="234" t="s">
        <v>138</v>
      </c>
      <c r="E120" s="235" t="s">
        <v>21</v>
      </c>
      <c r="F120" s="236" t="s">
        <v>212</v>
      </c>
      <c r="G120" s="233"/>
      <c r="H120" s="235" t="s">
        <v>21</v>
      </c>
      <c r="I120" s="237"/>
      <c r="J120" s="233"/>
      <c r="K120" s="233"/>
      <c r="L120" s="238"/>
      <c r="M120" s="239"/>
      <c r="N120" s="240"/>
      <c r="O120" s="240"/>
      <c r="P120" s="240"/>
      <c r="Q120" s="240"/>
      <c r="R120" s="240"/>
      <c r="S120" s="240"/>
      <c r="T120" s="241"/>
      <c r="AT120" s="242" t="s">
        <v>138</v>
      </c>
      <c r="AU120" s="242" t="s">
        <v>82</v>
      </c>
      <c r="AV120" s="11" t="s">
        <v>80</v>
      </c>
      <c r="AW120" s="11" t="s">
        <v>36</v>
      </c>
      <c r="AX120" s="11" t="s">
        <v>72</v>
      </c>
      <c r="AY120" s="242" t="s">
        <v>124</v>
      </c>
    </row>
    <row r="121" s="12" customFormat="1">
      <c r="B121" s="243"/>
      <c r="C121" s="244"/>
      <c r="D121" s="234" t="s">
        <v>138</v>
      </c>
      <c r="E121" s="245" t="s">
        <v>21</v>
      </c>
      <c r="F121" s="246" t="s">
        <v>213</v>
      </c>
      <c r="G121" s="244"/>
      <c r="H121" s="247">
        <v>6.5</v>
      </c>
      <c r="I121" s="248"/>
      <c r="J121" s="244"/>
      <c r="K121" s="244"/>
      <c r="L121" s="249"/>
      <c r="M121" s="250"/>
      <c r="N121" s="251"/>
      <c r="O121" s="251"/>
      <c r="P121" s="251"/>
      <c r="Q121" s="251"/>
      <c r="R121" s="251"/>
      <c r="S121" s="251"/>
      <c r="T121" s="252"/>
      <c r="AT121" s="253" t="s">
        <v>138</v>
      </c>
      <c r="AU121" s="253" t="s">
        <v>82</v>
      </c>
      <c r="AV121" s="12" t="s">
        <v>82</v>
      </c>
      <c r="AW121" s="12" t="s">
        <v>36</v>
      </c>
      <c r="AX121" s="12" t="s">
        <v>72</v>
      </c>
      <c r="AY121" s="253" t="s">
        <v>124</v>
      </c>
    </row>
    <row r="122" s="11" customFormat="1">
      <c r="B122" s="232"/>
      <c r="C122" s="233"/>
      <c r="D122" s="234" t="s">
        <v>138</v>
      </c>
      <c r="E122" s="235" t="s">
        <v>21</v>
      </c>
      <c r="F122" s="236" t="s">
        <v>139</v>
      </c>
      <c r="G122" s="233"/>
      <c r="H122" s="235" t="s">
        <v>21</v>
      </c>
      <c r="I122" s="237"/>
      <c r="J122" s="233"/>
      <c r="K122" s="233"/>
      <c r="L122" s="238"/>
      <c r="M122" s="239"/>
      <c r="N122" s="240"/>
      <c r="O122" s="240"/>
      <c r="P122" s="240"/>
      <c r="Q122" s="240"/>
      <c r="R122" s="240"/>
      <c r="S122" s="240"/>
      <c r="T122" s="241"/>
      <c r="AT122" s="242" t="s">
        <v>138</v>
      </c>
      <c r="AU122" s="242" t="s">
        <v>82</v>
      </c>
      <c r="AV122" s="11" t="s">
        <v>80</v>
      </c>
      <c r="AW122" s="11" t="s">
        <v>36</v>
      </c>
      <c r="AX122" s="11" t="s">
        <v>72</v>
      </c>
      <c r="AY122" s="242" t="s">
        <v>124</v>
      </c>
    </row>
    <row r="123" s="12" customFormat="1">
      <c r="B123" s="243"/>
      <c r="C123" s="244"/>
      <c r="D123" s="234" t="s">
        <v>138</v>
      </c>
      <c r="E123" s="245" t="s">
        <v>21</v>
      </c>
      <c r="F123" s="246" t="s">
        <v>140</v>
      </c>
      <c r="G123" s="244"/>
      <c r="H123" s="247">
        <v>161.40000000000001</v>
      </c>
      <c r="I123" s="248"/>
      <c r="J123" s="244"/>
      <c r="K123" s="244"/>
      <c r="L123" s="249"/>
      <c r="M123" s="250"/>
      <c r="N123" s="251"/>
      <c r="O123" s="251"/>
      <c r="P123" s="251"/>
      <c r="Q123" s="251"/>
      <c r="R123" s="251"/>
      <c r="S123" s="251"/>
      <c r="T123" s="252"/>
      <c r="AT123" s="253" t="s">
        <v>138</v>
      </c>
      <c r="AU123" s="253" t="s">
        <v>82</v>
      </c>
      <c r="AV123" s="12" t="s">
        <v>82</v>
      </c>
      <c r="AW123" s="12" t="s">
        <v>36</v>
      </c>
      <c r="AX123" s="12" t="s">
        <v>72</v>
      </c>
      <c r="AY123" s="253" t="s">
        <v>124</v>
      </c>
    </row>
    <row r="124" s="13" customFormat="1">
      <c r="B124" s="254"/>
      <c r="C124" s="255"/>
      <c r="D124" s="234" t="s">
        <v>138</v>
      </c>
      <c r="E124" s="256" t="s">
        <v>21</v>
      </c>
      <c r="F124" s="257" t="s">
        <v>141</v>
      </c>
      <c r="G124" s="255"/>
      <c r="H124" s="258">
        <v>167.90000000000001</v>
      </c>
      <c r="I124" s="259"/>
      <c r="J124" s="255"/>
      <c r="K124" s="255"/>
      <c r="L124" s="260"/>
      <c r="M124" s="261"/>
      <c r="N124" s="262"/>
      <c r="O124" s="262"/>
      <c r="P124" s="262"/>
      <c r="Q124" s="262"/>
      <c r="R124" s="262"/>
      <c r="S124" s="262"/>
      <c r="T124" s="263"/>
      <c r="AT124" s="264" t="s">
        <v>138</v>
      </c>
      <c r="AU124" s="264" t="s">
        <v>82</v>
      </c>
      <c r="AV124" s="13" t="s">
        <v>130</v>
      </c>
      <c r="AW124" s="13" t="s">
        <v>36</v>
      </c>
      <c r="AX124" s="13" t="s">
        <v>80</v>
      </c>
      <c r="AY124" s="264" t="s">
        <v>124</v>
      </c>
    </row>
    <row r="125" s="1" customFormat="1" ht="16.5" customHeight="1">
      <c r="B125" s="45"/>
      <c r="C125" s="267" t="s">
        <v>194</v>
      </c>
      <c r="D125" s="267" t="s">
        <v>214</v>
      </c>
      <c r="E125" s="268" t="s">
        <v>215</v>
      </c>
      <c r="F125" s="269" t="s">
        <v>216</v>
      </c>
      <c r="G125" s="270" t="s">
        <v>136</v>
      </c>
      <c r="H125" s="271">
        <v>7.1500000000000004</v>
      </c>
      <c r="I125" s="272"/>
      <c r="J125" s="273">
        <f>ROUND(I125*H125,2)</f>
        <v>0</v>
      </c>
      <c r="K125" s="269" t="s">
        <v>158</v>
      </c>
      <c r="L125" s="274"/>
      <c r="M125" s="275" t="s">
        <v>21</v>
      </c>
      <c r="N125" s="276" t="s">
        <v>43</v>
      </c>
      <c r="O125" s="46"/>
      <c r="P125" s="229">
        <f>O125*H125</f>
        <v>0</v>
      </c>
      <c r="Q125" s="229">
        <v>0.17599999999999999</v>
      </c>
      <c r="R125" s="229">
        <f>Q125*H125</f>
        <v>1.2584</v>
      </c>
      <c r="S125" s="229">
        <v>0</v>
      </c>
      <c r="T125" s="230">
        <f>S125*H125</f>
        <v>0</v>
      </c>
      <c r="AR125" s="23" t="s">
        <v>144</v>
      </c>
      <c r="AT125" s="23" t="s">
        <v>214</v>
      </c>
      <c r="AU125" s="23" t="s">
        <v>82</v>
      </c>
      <c r="AY125" s="23" t="s">
        <v>124</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130</v>
      </c>
      <c r="BM125" s="23" t="s">
        <v>217</v>
      </c>
    </row>
    <row r="126" s="11" customFormat="1">
      <c r="B126" s="232"/>
      <c r="C126" s="233"/>
      <c r="D126" s="234" t="s">
        <v>138</v>
      </c>
      <c r="E126" s="235" t="s">
        <v>21</v>
      </c>
      <c r="F126" s="236" t="s">
        <v>212</v>
      </c>
      <c r="G126" s="233"/>
      <c r="H126" s="235" t="s">
        <v>21</v>
      </c>
      <c r="I126" s="237"/>
      <c r="J126" s="233"/>
      <c r="K126" s="233"/>
      <c r="L126" s="238"/>
      <c r="M126" s="239"/>
      <c r="N126" s="240"/>
      <c r="O126" s="240"/>
      <c r="P126" s="240"/>
      <c r="Q126" s="240"/>
      <c r="R126" s="240"/>
      <c r="S126" s="240"/>
      <c r="T126" s="241"/>
      <c r="AT126" s="242" t="s">
        <v>138</v>
      </c>
      <c r="AU126" s="242" t="s">
        <v>82</v>
      </c>
      <c r="AV126" s="11" t="s">
        <v>80</v>
      </c>
      <c r="AW126" s="11" t="s">
        <v>36</v>
      </c>
      <c r="AX126" s="11" t="s">
        <v>72</v>
      </c>
      <c r="AY126" s="242" t="s">
        <v>124</v>
      </c>
    </row>
    <row r="127" s="12" customFormat="1">
      <c r="B127" s="243"/>
      <c r="C127" s="244"/>
      <c r="D127" s="234" t="s">
        <v>138</v>
      </c>
      <c r="E127" s="245" t="s">
        <v>21</v>
      </c>
      <c r="F127" s="246" t="s">
        <v>218</v>
      </c>
      <c r="G127" s="244"/>
      <c r="H127" s="247">
        <v>7.1500000000000004</v>
      </c>
      <c r="I127" s="248"/>
      <c r="J127" s="244"/>
      <c r="K127" s="244"/>
      <c r="L127" s="249"/>
      <c r="M127" s="250"/>
      <c r="N127" s="251"/>
      <c r="O127" s="251"/>
      <c r="P127" s="251"/>
      <c r="Q127" s="251"/>
      <c r="R127" s="251"/>
      <c r="S127" s="251"/>
      <c r="T127" s="252"/>
      <c r="AT127" s="253" t="s">
        <v>138</v>
      </c>
      <c r="AU127" s="253" t="s">
        <v>82</v>
      </c>
      <c r="AV127" s="12" t="s">
        <v>82</v>
      </c>
      <c r="AW127" s="12" t="s">
        <v>36</v>
      </c>
      <c r="AX127" s="12" t="s">
        <v>72</v>
      </c>
      <c r="AY127" s="253" t="s">
        <v>124</v>
      </c>
    </row>
    <row r="128" s="13" customFormat="1">
      <c r="B128" s="254"/>
      <c r="C128" s="255"/>
      <c r="D128" s="234" t="s">
        <v>138</v>
      </c>
      <c r="E128" s="256" t="s">
        <v>21</v>
      </c>
      <c r="F128" s="257" t="s">
        <v>141</v>
      </c>
      <c r="G128" s="255"/>
      <c r="H128" s="258">
        <v>7.1500000000000004</v>
      </c>
      <c r="I128" s="259"/>
      <c r="J128" s="255"/>
      <c r="K128" s="255"/>
      <c r="L128" s="260"/>
      <c r="M128" s="261"/>
      <c r="N128" s="262"/>
      <c r="O128" s="262"/>
      <c r="P128" s="262"/>
      <c r="Q128" s="262"/>
      <c r="R128" s="262"/>
      <c r="S128" s="262"/>
      <c r="T128" s="263"/>
      <c r="AT128" s="264" t="s">
        <v>138</v>
      </c>
      <c r="AU128" s="264" t="s">
        <v>82</v>
      </c>
      <c r="AV128" s="13" t="s">
        <v>130</v>
      </c>
      <c r="AW128" s="13" t="s">
        <v>36</v>
      </c>
      <c r="AX128" s="13" t="s">
        <v>80</v>
      </c>
      <c r="AY128" s="264" t="s">
        <v>124</v>
      </c>
    </row>
    <row r="129" s="1" customFormat="1" ht="16.5" customHeight="1">
      <c r="B129" s="45"/>
      <c r="C129" s="267" t="s">
        <v>219</v>
      </c>
      <c r="D129" s="267" t="s">
        <v>214</v>
      </c>
      <c r="E129" s="268" t="s">
        <v>220</v>
      </c>
      <c r="F129" s="269" t="s">
        <v>221</v>
      </c>
      <c r="G129" s="270" t="s">
        <v>136</v>
      </c>
      <c r="H129" s="271">
        <v>177.53999999999999</v>
      </c>
      <c r="I129" s="272"/>
      <c r="J129" s="273">
        <f>ROUND(I129*H129,2)</f>
        <v>0</v>
      </c>
      <c r="K129" s="269" t="s">
        <v>158</v>
      </c>
      <c r="L129" s="274"/>
      <c r="M129" s="275" t="s">
        <v>21</v>
      </c>
      <c r="N129" s="276" t="s">
        <v>43</v>
      </c>
      <c r="O129" s="46"/>
      <c r="P129" s="229">
        <f>O129*H129</f>
        <v>0</v>
      </c>
      <c r="Q129" s="229">
        <v>0.152</v>
      </c>
      <c r="R129" s="229">
        <f>Q129*H129</f>
        <v>26.986079999999998</v>
      </c>
      <c r="S129" s="229">
        <v>0</v>
      </c>
      <c r="T129" s="230">
        <f>S129*H129</f>
        <v>0</v>
      </c>
      <c r="AR129" s="23" t="s">
        <v>144</v>
      </c>
      <c r="AT129" s="23" t="s">
        <v>214</v>
      </c>
      <c r="AU129" s="23" t="s">
        <v>82</v>
      </c>
      <c r="AY129" s="23" t="s">
        <v>124</v>
      </c>
      <c r="BE129" s="231">
        <f>IF(N129="základní",J129,0)</f>
        <v>0</v>
      </c>
      <c r="BF129" s="231">
        <f>IF(N129="snížená",J129,0)</f>
        <v>0</v>
      </c>
      <c r="BG129" s="231">
        <f>IF(N129="zákl. přenesená",J129,0)</f>
        <v>0</v>
      </c>
      <c r="BH129" s="231">
        <f>IF(N129="sníž. přenesená",J129,0)</f>
        <v>0</v>
      </c>
      <c r="BI129" s="231">
        <f>IF(N129="nulová",J129,0)</f>
        <v>0</v>
      </c>
      <c r="BJ129" s="23" t="s">
        <v>80</v>
      </c>
      <c r="BK129" s="231">
        <f>ROUND(I129*H129,2)</f>
        <v>0</v>
      </c>
      <c r="BL129" s="23" t="s">
        <v>130</v>
      </c>
      <c r="BM129" s="23" t="s">
        <v>222</v>
      </c>
    </row>
    <row r="130" s="11" customFormat="1">
      <c r="B130" s="232"/>
      <c r="C130" s="233"/>
      <c r="D130" s="234" t="s">
        <v>138</v>
      </c>
      <c r="E130" s="235" t="s">
        <v>21</v>
      </c>
      <c r="F130" s="236" t="s">
        <v>139</v>
      </c>
      <c r="G130" s="233"/>
      <c r="H130" s="235" t="s">
        <v>21</v>
      </c>
      <c r="I130" s="237"/>
      <c r="J130" s="233"/>
      <c r="K130" s="233"/>
      <c r="L130" s="238"/>
      <c r="M130" s="239"/>
      <c r="N130" s="240"/>
      <c r="O130" s="240"/>
      <c r="P130" s="240"/>
      <c r="Q130" s="240"/>
      <c r="R130" s="240"/>
      <c r="S130" s="240"/>
      <c r="T130" s="241"/>
      <c r="AT130" s="242" t="s">
        <v>138</v>
      </c>
      <c r="AU130" s="242" t="s">
        <v>82</v>
      </c>
      <c r="AV130" s="11" t="s">
        <v>80</v>
      </c>
      <c r="AW130" s="11" t="s">
        <v>36</v>
      </c>
      <c r="AX130" s="11" t="s">
        <v>72</v>
      </c>
      <c r="AY130" s="242" t="s">
        <v>124</v>
      </c>
    </row>
    <row r="131" s="12" customFormat="1">
      <c r="B131" s="243"/>
      <c r="C131" s="244"/>
      <c r="D131" s="234" t="s">
        <v>138</v>
      </c>
      <c r="E131" s="245" t="s">
        <v>21</v>
      </c>
      <c r="F131" s="246" t="s">
        <v>223</v>
      </c>
      <c r="G131" s="244"/>
      <c r="H131" s="247">
        <v>177.53999999999999</v>
      </c>
      <c r="I131" s="248"/>
      <c r="J131" s="244"/>
      <c r="K131" s="244"/>
      <c r="L131" s="249"/>
      <c r="M131" s="250"/>
      <c r="N131" s="251"/>
      <c r="O131" s="251"/>
      <c r="P131" s="251"/>
      <c r="Q131" s="251"/>
      <c r="R131" s="251"/>
      <c r="S131" s="251"/>
      <c r="T131" s="252"/>
      <c r="AT131" s="253" t="s">
        <v>138</v>
      </c>
      <c r="AU131" s="253" t="s">
        <v>82</v>
      </c>
      <c r="AV131" s="12" t="s">
        <v>82</v>
      </c>
      <c r="AW131" s="12" t="s">
        <v>36</v>
      </c>
      <c r="AX131" s="12" t="s">
        <v>72</v>
      </c>
      <c r="AY131" s="253" t="s">
        <v>124</v>
      </c>
    </row>
    <row r="132" s="13" customFormat="1">
      <c r="B132" s="254"/>
      <c r="C132" s="255"/>
      <c r="D132" s="234" t="s">
        <v>138</v>
      </c>
      <c r="E132" s="256" t="s">
        <v>21</v>
      </c>
      <c r="F132" s="257" t="s">
        <v>141</v>
      </c>
      <c r="G132" s="255"/>
      <c r="H132" s="258">
        <v>177.53999999999999</v>
      </c>
      <c r="I132" s="259"/>
      <c r="J132" s="255"/>
      <c r="K132" s="255"/>
      <c r="L132" s="260"/>
      <c r="M132" s="261"/>
      <c r="N132" s="262"/>
      <c r="O132" s="262"/>
      <c r="P132" s="262"/>
      <c r="Q132" s="262"/>
      <c r="R132" s="262"/>
      <c r="S132" s="262"/>
      <c r="T132" s="263"/>
      <c r="AT132" s="264" t="s">
        <v>138</v>
      </c>
      <c r="AU132" s="264" t="s">
        <v>82</v>
      </c>
      <c r="AV132" s="13" t="s">
        <v>130</v>
      </c>
      <c r="AW132" s="13" t="s">
        <v>36</v>
      </c>
      <c r="AX132" s="13" t="s">
        <v>80</v>
      </c>
      <c r="AY132" s="264" t="s">
        <v>124</v>
      </c>
    </row>
    <row r="133" s="10" customFormat="1" ht="29.88" customHeight="1">
      <c r="B133" s="204"/>
      <c r="C133" s="205"/>
      <c r="D133" s="206" t="s">
        <v>71</v>
      </c>
      <c r="E133" s="218" t="s">
        <v>162</v>
      </c>
      <c r="F133" s="218" t="s">
        <v>224</v>
      </c>
      <c r="G133" s="205"/>
      <c r="H133" s="205"/>
      <c r="I133" s="208"/>
      <c r="J133" s="219">
        <f>BK133</f>
        <v>0</v>
      </c>
      <c r="K133" s="205"/>
      <c r="L133" s="210"/>
      <c r="M133" s="211"/>
      <c r="N133" s="212"/>
      <c r="O133" s="212"/>
      <c r="P133" s="213">
        <f>SUM(P134:P179)</f>
        <v>0</v>
      </c>
      <c r="Q133" s="212"/>
      <c r="R133" s="213">
        <f>SUM(R134:R179)</f>
        <v>0.019</v>
      </c>
      <c r="S133" s="212"/>
      <c r="T133" s="214">
        <f>SUM(T134:T179)</f>
        <v>0.63</v>
      </c>
      <c r="AR133" s="215" t="s">
        <v>80</v>
      </c>
      <c r="AT133" s="216" t="s">
        <v>71</v>
      </c>
      <c r="AU133" s="216" t="s">
        <v>80</v>
      </c>
      <c r="AY133" s="215" t="s">
        <v>124</v>
      </c>
      <c r="BK133" s="217">
        <f>SUM(BK134:BK179)</f>
        <v>0</v>
      </c>
    </row>
    <row r="134" s="1" customFormat="1" ht="25.5" customHeight="1">
      <c r="B134" s="45"/>
      <c r="C134" s="220" t="s">
        <v>198</v>
      </c>
      <c r="D134" s="220" t="s">
        <v>126</v>
      </c>
      <c r="E134" s="221" t="s">
        <v>225</v>
      </c>
      <c r="F134" s="222" t="s">
        <v>226</v>
      </c>
      <c r="G134" s="223" t="s">
        <v>129</v>
      </c>
      <c r="H134" s="224">
        <v>10</v>
      </c>
      <c r="I134" s="225"/>
      <c r="J134" s="226">
        <f>ROUND(I134*H134,2)</f>
        <v>0</v>
      </c>
      <c r="K134" s="222" t="s">
        <v>21</v>
      </c>
      <c r="L134" s="71"/>
      <c r="M134" s="227" t="s">
        <v>21</v>
      </c>
      <c r="N134" s="228" t="s">
        <v>43</v>
      </c>
      <c r="O134" s="46"/>
      <c r="P134" s="229">
        <f>O134*H134</f>
        <v>0</v>
      </c>
      <c r="Q134" s="229">
        <v>0</v>
      </c>
      <c r="R134" s="229">
        <f>Q134*H134</f>
        <v>0</v>
      </c>
      <c r="S134" s="229">
        <v>0</v>
      </c>
      <c r="T134" s="230">
        <f>S134*H134</f>
        <v>0</v>
      </c>
      <c r="AR134" s="23" t="s">
        <v>130</v>
      </c>
      <c r="AT134" s="23" t="s">
        <v>126</v>
      </c>
      <c r="AU134" s="23" t="s">
        <v>82</v>
      </c>
      <c r="AY134" s="23" t="s">
        <v>124</v>
      </c>
      <c r="BE134" s="231">
        <f>IF(N134="základní",J134,0)</f>
        <v>0</v>
      </c>
      <c r="BF134" s="231">
        <f>IF(N134="snížená",J134,0)</f>
        <v>0</v>
      </c>
      <c r="BG134" s="231">
        <f>IF(N134="zákl. přenesená",J134,0)</f>
        <v>0</v>
      </c>
      <c r="BH134" s="231">
        <f>IF(N134="sníž. přenesená",J134,0)</f>
        <v>0</v>
      </c>
      <c r="BI134" s="231">
        <f>IF(N134="nulová",J134,0)</f>
        <v>0</v>
      </c>
      <c r="BJ134" s="23" t="s">
        <v>80</v>
      </c>
      <c r="BK134" s="231">
        <f>ROUND(I134*H134,2)</f>
        <v>0</v>
      </c>
      <c r="BL134" s="23" t="s">
        <v>130</v>
      </c>
      <c r="BM134" s="23" t="s">
        <v>227</v>
      </c>
    </row>
    <row r="135" s="1" customFormat="1" ht="16.5" customHeight="1">
      <c r="B135" s="45"/>
      <c r="C135" s="267" t="s">
        <v>228</v>
      </c>
      <c r="D135" s="267" t="s">
        <v>214</v>
      </c>
      <c r="E135" s="268" t="s">
        <v>229</v>
      </c>
      <c r="F135" s="269" t="s">
        <v>230</v>
      </c>
      <c r="G135" s="270" t="s">
        <v>129</v>
      </c>
      <c r="H135" s="271">
        <v>4</v>
      </c>
      <c r="I135" s="272"/>
      <c r="J135" s="273">
        <f>ROUND(I135*H135,2)</f>
        <v>0</v>
      </c>
      <c r="K135" s="269" t="s">
        <v>21</v>
      </c>
      <c r="L135" s="274"/>
      <c r="M135" s="275" t="s">
        <v>21</v>
      </c>
      <c r="N135" s="276" t="s">
        <v>43</v>
      </c>
      <c r="O135" s="46"/>
      <c r="P135" s="229">
        <f>O135*H135</f>
        <v>0</v>
      </c>
      <c r="Q135" s="229">
        <v>0</v>
      </c>
      <c r="R135" s="229">
        <f>Q135*H135</f>
        <v>0</v>
      </c>
      <c r="S135" s="229">
        <v>0</v>
      </c>
      <c r="T135" s="230">
        <f>S135*H135</f>
        <v>0</v>
      </c>
      <c r="AR135" s="23" t="s">
        <v>144</v>
      </c>
      <c r="AT135" s="23" t="s">
        <v>214</v>
      </c>
      <c r="AU135" s="23" t="s">
        <v>82</v>
      </c>
      <c r="AY135" s="23" t="s">
        <v>124</v>
      </c>
      <c r="BE135" s="231">
        <f>IF(N135="základní",J135,0)</f>
        <v>0</v>
      </c>
      <c r="BF135" s="231">
        <f>IF(N135="snížená",J135,0)</f>
        <v>0</v>
      </c>
      <c r="BG135" s="231">
        <f>IF(N135="zákl. přenesená",J135,0)</f>
        <v>0</v>
      </c>
      <c r="BH135" s="231">
        <f>IF(N135="sníž. přenesená",J135,0)</f>
        <v>0</v>
      </c>
      <c r="BI135" s="231">
        <f>IF(N135="nulová",J135,0)</f>
        <v>0</v>
      </c>
      <c r="BJ135" s="23" t="s">
        <v>80</v>
      </c>
      <c r="BK135" s="231">
        <f>ROUND(I135*H135,2)</f>
        <v>0</v>
      </c>
      <c r="BL135" s="23" t="s">
        <v>130</v>
      </c>
      <c r="BM135" s="23" t="s">
        <v>231</v>
      </c>
    </row>
    <row r="136" s="11" customFormat="1">
      <c r="B136" s="232"/>
      <c r="C136" s="233"/>
      <c r="D136" s="234" t="s">
        <v>138</v>
      </c>
      <c r="E136" s="235" t="s">
        <v>21</v>
      </c>
      <c r="F136" s="236" t="s">
        <v>232</v>
      </c>
      <c r="G136" s="233"/>
      <c r="H136" s="235" t="s">
        <v>21</v>
      </c>
      <c r="I136" s="237"/>
      <c r="J136" s="233"/>
      <c r="K136" s="233"/>
      <c r="L136" s="238"/>
      <c r="M136" s="239"/>
      <c r="N136" s="240"/>
      <c r="O136" s="240"/>
      <c r="P136" s="240"/>
      <c r="Q136" s="240"/>
      <c r="R136" s="240"/>
      <c r="S136" s="240"/>
      <c r="T136" s="241"/>
      <c r="AT136" s="242" t="s">
        <v>138</v>
      </c>
      <c r="AU136" s="242" t="s">
        <v>82</v>
      </c>
      <c r="AV136" s="11" t="s">
        <v>80</v>
      </c>
      <c r="AW136" s="11" t="s">
        <v>36</v>
      </c>
      <c r="AX136" s="11" t="s">
        <v>72</v>
      </c>
      <c r="AY136" s="242" t="s">
        <v>124</v>
      </c>
    </row>
    <row r="137" s="12" customFormat="1">
      <c r="B137" s="243"/>
      <c r="C137" s="244"/>
      <c r="D137" s="234" t="s">
        <v>138</v>
      </c>
      <c r="E137" s="245" t="s">
        <v>21</v>
      </c>
      <c r="F137" s="246" t="s">
        <v>130</v>
      </c>
      <c r="G137" s="244"/>
      <c r="H137" s="247">
        <v>4</v>
      </c>
      <c r="I137" s="248"/>
      <c r="J137" s="244"/>
      <c r="K137" s="244"/>
      <c r="L137" s="249"/>
      <c r="M137" s="250"/>
      <c r="N137" s="251"/>
      <c r="O137" s="251"/>
      <c r="P137" s="251"/>
      <c r="Q137" s="251"/>
      <c r="R137" s="251"/>
      <c r="S137" s="251"/>
      <c r="T137" s="252"/>
      <c r="AT137" s="253" t="s">
        <v>138</v>
      </c>
      <c r="AU137" s="253" t="s">
        <v>82</v>
      </c>
      <c r="AV137" s="12" t="s">
        <v>82</v>
      </c>
      <c r="AW137" s="12" t="s">
        <v>36</v>
      </c>
      <c r="AX137" s="12" t="s">
        <v>72</v>
      </c>
      <c r="AY137" s="253" t="s">
        <v>124</v>
      </c>
    </row>
    <row r="138" s="13" customFormat="1">
      <c r="B138" s="254"/>
      <c r="C138" s="255"/>
      <c r="D138" s="234" t="s">
        <v>138</v>
      </c>
      <c r="E138" s="256" t="s">
        <v>21</v>
      </c>
      <c r="F138" s="257" t="s">
        <v>141</v>
      </c>
      <c r="G138" s="255"/>
      <c r="H138" s="258">
        <v>4</v>
      </c>
      <c r="I138" s="259"/>
      <c r="J138" s="255"/>
      <c r="K138" s="255"/>
      <c r="L138" s="260"/>
      <c r="M138" s="261"/>
      <c r="N138" s="262"/>
      <c r="O138" s="262"/>
      <c r="P138" s="262"/>
      <c r="Q138" s="262"/>
      <c r="R138" s="262"/>
      <c r="S138" s="262"/>
      <c r="T138" s="263"/>
      <c r="AT138" s="264" t="s">
        <v>138</v>
      </c>
      <c r="AU138" s="264" t="s">
        <v>82</v>
      </c>
      <c r="AV138" s="13" t="s">
        <v>130</v>
      </c>
      <c r="AW138" s="13" t="s">
        <v>36</v>
      </c>
      <c r="AX138" s="13" t="s">
        <v>80</v>
      </c>
      <c r="AY138" s="264" t="s">
        <v>124</v>
      </c>
    </row>
    <row r="139" s="1" customFormat="1" ht="16.5" customHeight="1">
      <c r="B139" s="45"/>
      <c r="C139" s="267" t="s">
        <v>201</v>
      </c>
      <c r="D139" s="267" t="s">
        <v>214</v>
      </c>
      <c r="E139" s="268" t="s">
        <v>233</v>
      </c>
      <c r="F139" s="269" t="s">
        <v>234</v>
      </c>
      <c r="G139" s="270" t="s">
        <v>129</v>
      </c>
      <c r="H139" s="271">
        <v>2</v>
      </c>
      <c r="I139" s="272"/>
      <c r="J139" s="273">
        <f>ROUND(I139*H139,2)</f>
        <v>0</v>
      </c>
      <c r="K139" s="269" t="s">
        <v>21</v>
      </c>
      <c r="L139" s="274"/>
      <c r="M139" s="275" t="s">
        <v>21</v>
      </c>
      <c r="N139" s="276" t="s">
        <v>43</v>
      </c>
      <c r="O139" s="46"/>
      <c r="P139" s="229">
        <f>O139*H139</f>
        <v>0</v>
      </c>
      <c r="Q139" s="229">
        <v>0</v>
      </c>
      <c r="R139" s="229">
        <f>Q139*H139</f>
        <v>0</v>
      </c>
      <c r="S139" s="229">
        <v>0</v>
      </c>
      <c r="T139" s="230">
        <f>S139*H139</f>
        <v>0</v>
      </c>
      <c r="AR139" s="23" t="s">
        <v>144</v>
      </c>
      <c r="AT139" s="23" t="s">
        <v>214</v>
      </c>
      <c r="AU139" s="23" t="s">
        <v>82</v>
      </c>
      <c r="AY139" s="23" t="s">
        <v>124</v>
      </c>
      <c r="BE139" s="231">
        <f>IF(N139="základní",J139,0)</f>
        <v>0</v>
      </c>
      <c r="BF139" s="231">
        <f>IF(N139="snížená",J139,0)</f>
        <v>0</v>
      </c>
      <c r="BG139" s="231">
        <f>IF(N139="zákl. přenesená",J139,0)</f>
        <v>0</v>
      </c>
      <c r="BH139" s="231">
        <f>IF(N139="sníž. přenesená",J139,0)</f>
        <v>0</v>
      </c>
      <c r="BI139" s="231">
        <f>IF(N139="nulová",J139,0)</f>
        <v>0</v>
      </c>
      <c r="BJ139" s="23" t="s">
        <v>80</v>
      </c>
      <c r="BK139" s="231">
        <f>ROUND(I139*H139,2)</f>
        <v>0</v>
      </c>
      <c r="BL139" s="23" t="s">
        <v>130</v>
      </c>
      <c r="BM139" s="23" t="s">
        <v>235</v>
      </c>
    </row>
    <row r="140" s="11" customFormat="1">
      <c r="B140" s="232"/>
      <c r="C140" s="233"/>
      <c r="D140" s="234" t="s">
        <v>138</v>
      </c>
      <c r="E140" s="235" t="s">
        <v>21</v>
      </c>
      <c r="F140" s="236" t="s">
        <v>236</v>
      </c>
      <c r="G140" s="233"/>
      <c r="H140" s="235" t="s">
        <v>21</v>
      </c>
      <c r="I140" s="237"/>
      <c r="J140" s="233"/>
      <c r="K140" s="233"/>
      <c r="L140" s="238"/>
      <c r="M140" s="239"/>
      <c r="N140" s="240"/>
      <c r="O140" s="240"/>
      <c r="P140" s="240"/>
      <c r="Q140" s="240"/>
      <c r="R140" s="240"/>
      <c r="S140" s="240"/>
      <c r="T140" s="241"/>
      <c r="AT140" s="242" t="s">
        <v>138</v>
      </c>
      <c r="AU140" s="242" t="s">
        <v>82</v>
      </c>
      <c r="AV140" s="11" t="s">
        <v>80</v>
      </c>
      <c r="AW140" s="11" t="s">
        <v>36</v>
      </c>
      <c r="AX140" s="11" t="s">
        <v>72</v>
      </c>
      <c r="AY140" s="242" t="s">
        <v>124</v>
      </c>
    </row>
    <row r="141" s="12" customFormat="1">
      <c r="B141" s="243"/>
      <c r="C141" s="244"/>
      <c r="D141" s="234" t="s">
        <v>138</v>
      </c>
      <c r="E141" s="245" t="s">
        <v>21</v>
      </c>
      <c r="F141" s="246" t="s">
        <v>82</v>
      </c>
      <c r="G141" s="244"/>
      <c r="H141" s="247">
        <v>2</v>
      </c>
      <c r="I141" s="248"/>
      <c r="J141" s="244"/>
      <c r="K141" s="244"/>
      <c r="L141" s="249"/>
      <c r="M141" s="250"/>
      <c r="N141" s="251"/>
      <c r="O141" s="251"/>
      <c r="P141" s="251"/>
      <c r="Q141" s="251"/>
      <c r="R141" s="251"/>
      <c r="S141" s="251"/>
      <c r="T141" s="252"/>
      <c r="AT141" s="253" t="s">
        <v>138</v>
      </c>
      <c r="AU141" s="253" t="s">
        <v>82</v>
      </c>
      <c r="AV141" s="12" t="s">
        <v>82</v>
      </c>
      <c r="AW141" s="12" t="s">
        <v>36</v>
      </c>
      <c r="AX141" s="12" t="s">
        <v>72</v>
      </c>
      <c r="AY141" s="253" t="s">
        <v>124</v>
      </c>
    </row>
    <row r="142" s="13" customFormat="1">
      <c r="B142" s="254"/>
      <c r="C142" s="255"/>
      <c r="D142" s="234" t="s">
        <v>138</v>
      </c>
      <c r="E142" s="256" t="s">
        <v>21</v>
      </c>
      <c r="F142" s="257" t="s">
        <v>141</v>
      </c>
      <c r="G142" s="255"/>
      <c r="H142" s="258">
        <v>2</v>
      </c>
      <c r="I142" s="259"/>
      <c r="J142" s="255"/>
      <c r="K142" s="255"/>
      <c r="L142" s="260"/>
      <c r="M142" s="261"/>
      <c r="N142" s="262"/>
      <c r="O142" s="262"/>
      <c r="P142" s="262"/>
      <c r="Q142" s="262"/>
      <c r="R142" s="262"/>
      <c r="S142" s="262"/>
      <c r="T142" s="263"/>
      <c r="AT142" s="264" t="s">
        <v>138</v>
      </c>
      <c r="AU142" s="264" t="s">
        <v>82</v>
      </c>
      <c r="AV142" s="13" t="s">
        <v>130</v>
      </c>
      <c r="AW142" s="13" t="s">
        <v>36</v>
      </c>
      <c r="AX142" s="13" t="s">
        <v>80</v>
      </c>
      <c r="AY142" s="264" t="s">
        <v>124</v>
      </c>
    </row>
    <row r="143" s="1" customFormat="1" ht="16.5" customHeight="1">
      <c r="B143" s="45"/>
      <c r="C143" s="267" t="s">
        <v>237</v>
      </c>
      <c r="D143" s="267" t="s">
        <v>214</v>
      </c>
      <c r="E143" s="268" t="s">
        <v>238</v>
      </c>
      <c r="F143" s="269" t="s">
        <v>239</v>
      </c>
      <c r="G143" s="270" t="s">
        <v>129</v>
      </c>
      <c r="H143" s="271">
        <v>4</v>
      </c>
      <c r="I143" s="272"/>
      <c r="J143" s="273">
        <f>ROUND(I143*H143,2)</f>
        <v>0</v>
      </c>
      <c r="K143" s="269" t="s">
        <v>21</v>
      </c>
      <c r="L143" s="274"/>
      <c r="M143" s="275" t="s">
        <v>21</v>
      </c>
      <c r="N143" s="276" t="s">
        <v>43</v>
      </c>
      <c r="O143" s="46"/>
      <c r="P143" s="229">
        <f>O143*H143</f>
        <v>0</v>
      </c>
      <c r="Q143" s="229">
        <v>0</v>
      </c>
      <c r="R143" s="229">
        <f>Q143*H143</f>
        <v>0</v>
      </c>
      <c r="S143" s="229">
        <v>0</v>
      </c>
      <c r="T143" s="230">
        <f>S143*H143</f>
        <v>0</v>
      </c>
      <c r="AR143" s="23" t="s">
        <v>144</v>
      </c>
      <c r="AT143" s="23" t="s">
        <v>214</v>
      </c>
      <c r="AU143" s="23" t="s">
        <v>82</v>
      </c>
      <c r="AY143" s="23" t="s">
        <v>124</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130</v>
      </c>
      <c r="BM143" s="23" t="s">
        <v>240</v>
      </c>
    </row>
    <row r="144" s="11" customFormat="1">
      <c r="B144" s="232"/>
      <c r="C144" s="233"/>
      <c r="D144" s="234" t="s">
        <v>138</v>
      </c>
      <c r="E144" s="235" t="s">
        <v>21</v>
      </c>
      <c r="F144" s="236" t="s">
        <v>241</v>
      </c>
      <c r="G144" s="233"/>
      <c r="H144" s="235" t="s">
        <v>21</v>
      </c>
      <c r="I144" s="237"/>
      <c r="J144" s="233"/>
      <c r="K144" s="233"/>
      <c r="L144" s="238"/>
      <c r="M144" s="239"/>
      <c r="N144" s="240"/>
      <c r="O144" s="240"/>
      <c r="P144" s="240"/>
      <c r="Q144" s="240"/>
      <c r="R144" s="240"/>
      <c r="S144" s="240"/>
      <c r="T144" s="241"/>
      <c r="AT144" s="242" t="s">
        <v>138</v>
      </c>
      <c r="AU144" s="242" t="s">
        <v>82</v>
      </c>
      <c r="AV144" s="11" t="s">
        <v>80</v>
      </c>
      <c r="AW144" s="11" t="s">
        <v>36</v>
      </c>
      <c r="AX144" s="11" t="s">
        <v>72</v>
      </c>
      <c r="AY144" s="242" t="s">
        <v>124</v>
      </c>
    </row>
    <row r="145" s="12" customFormat="1">
      <c r="B145" s="243"/>
      <c r="C145" s="244"/>
      <c r="D145" s="234" t="s">
        <v>138</v>
      </c>
      <c r="E145" s="245" t="s">
        <v>21</v>
      </c>
      <c r="F145" s="246" t="s">
        <v>82</v>
      </c>
      <c r="G145" s="244"/>
      <c r="H145" s="247">
        <v>2</v>
      </c>
      <c r="I145" s="248"/>
      <c r="J145" s="244"/>
      <c r="K145" s="244"/>
      <c r="L145" s="249"/>
      <c r="M145" s="250"/>
      <c r="N145" s="251"/>
      <c r="O145" s="251"/>
      <c r="P145" s="251"/>
      <c r="Q145" s="251"/>
      <c r="R145" s="251"/>
      <c r="S145" s="251"/>
      <c r="T145" s="252"/>
      <c r="AT145" s="253" t="s">
        <v>138</v>
      </c>
      <c r="AU145" s="253" t="s">
        <v>82</v>
      </c>
      <c r="AV145" s="12" t="s">
        <v>82</v>
      </c>
      <c r="AW145" s="12" t="s">
        <v>36</v>
      </c>
      <c r="AX145" s="12" t="s">
        <v>72</v>
      </c>
      <c r="AY145" s="253" t="s">
        <v>124</v>
      </c>
    </row>
    <row r="146" s="11" customFormat="1">
      <c r="B146" s="232"/>
      <c r="C146" s="233"/>
      <c r="D146" s="234" t="s">
        <v>138</v>
      </c>
      <c r="E146" s="235" t="s">
        <v>21</v>
      </c>
      <c r="F146" s="236" t="s">
        <v>242</v>
      </c>
      <c r="G146" s="233"/>
      <c r="H146" s="235" t="s">
        <v>21</v>
      </c>
      <c r="I146" s="237"/>
      <c r="J146" s="233"/>
      <c r="K146" s="233"/>
      <c r="L146" s="238"/>
      <c r="M146" s="239"/>
      <c r="N146" s="240"/>
      <c r="O146" s="240"/>
      <c r="P146" s="240"/>
      <c r="Q146" s="240"/>
      <c r="R146" s="240"/>
      <c r="S146" s="240"/>
      <c r="T146" s="241"/>
      <c r="AT146" s="242" t="s">
        <v>138</v>
      </c>
      <c r="AU146" s="242" t="s">
        <v>82</v>
      </c>
      <c r="AV146" s="11" t="s">
        <v>80</v>
      </c>
      <c r="AW146" s="11" t="s">
        <v>36</v>
      </c>
      <c r="AX146" s="11" t="s">
        <v>72</v>
      </c>
      <c r="AY146" s="242" t="s">
        <v>124</v>
      </c>
    </row>
    <row r="147" s="12" customFormat="1">
      <c r="B147" s="243"/>
      <c r="C147" s="244"/>
      <c r="D147" s="234" t="s">
        <v>138</v>
      </c>
      <c r="E147" s="245" t="s">
        <v>21</v>
      </c>
      <c r="F147" s="246" t="s">
        <v>82</v>
      </c>
      <c r="G147" s="244"/>
      <c r="H147" s="247">
        <v>2</v>
      </c>
      <c r="I147" s="248"/>
      <c r="J147" s="244"/>
      <c r="K147" s="244"/>
      <c r="L147" s="249"/>
      <c r="M147" s="250"/>
      <c r="N147" s="251"/>
      <c r="O147" s="251"/>
      <c r="P147" s="251"/>
      <c r="Q147" s="251"/>
      <c r="R147" s="251"/>
      <c r="S147" s="251"/>
      <c r="T147" s="252"/>
      <c r="AT147" s="253" t="s">
        <v>138</v>
      </c>
      <c r="AU147" s="253" t="s">
        <v>82</v>
      </c>
      <c r="AV147" s="12" t="s">
        <v>82</v>
      </c>
      <c r="AW147" s="12" t="s">
        <v>36</v>
      </c>
      <c r="AX147" s="12" t="s">
        <v>72</v>
      </c>
      <c r="AY147" s="253" t="s">
        <v>124</v>
      </c>
    </row>
    <row r="148" s="13" customFormat="1">
      <c r="B148" s="254"/>
      <c r="C148" s="255"/>
      <c r="D148" s="234" t="s">
        <v>138</v>
      </c>
      <c r="E148" s="256" t="s">
        <v>21</v>
      </c>
      <c r="F148" s="257" t="s">
        <v>141</v>
      </c>
      <c r="G148" s="255"/>
      <c r="H148" s="258">
        <v>4</v>
      </c>
      <c r="I148" s="259"/>
      <c r="J148" s="255"/>
      <c r="K148" s="255"/>
      <c r="L148" s="260"/>
      <c r="M148" s="261"/>
      <c r="N148" s="262"/>
      <c r="O148" s="262"/>
      <c r="P148" s="262"/>
      <c r="Q148" s="262"/>
      <c r="R148" s="262"/>
      <c r="S148" s="262"/>
      <c r="T148" s="263"/>
      <c r="AT148" s="264" t="s">
        <v>138</v>
      </c>
      <c r="AU148" s="264" t="s">
        <v>82</v>
      </c>
      <c r="AV148" s="13" t="s">
        <v>130</v>
      </c>
      <c r="AW148" s="13" t="s">
        <v>36</v>
      </c>
      <c r="AX148" s="13" t="s">
        <v>80</v>
      </c>
      <c r="AY148" s="264" t="s">
        <v>124</v>
      </c>
    </row>
    <row r="149" s="1" customFormat="1" ht="16.5" customHeight="1">
      <c r="B149" s="45"/>
      <c r="C149" s="220" t="s">
        <v>205</v>
      </c>
      <c r="D149" s="220" t="s">
        <v>126</v>
      </c>
      <c r="E149" s="221" t="s">
        <v>243</v>
      </c>
      <c r="F149" s="222" t="s">
        <v>244</v>
      </c>
      <c r="G149" s="223" t="s">
        <v>129</v>
      </c>
      <c r="H149" s="224">
        <v>10</v>
      </c>
      <c r="I149" s="225"/>
      <c r="J149" s="226">
        <f>ROUND(I149*H149,2)</f>
        <v>0</v>
      </c>
      <c r="K149" s="222" t="s">
        <v>21</v>
      </c>
      <c r="L149" s="71"/>
      <c r="M149" s="227" t="s">
        <v>21</v>
      </c>
      <c r="N149" s="228" t="s">
        <v>43</v>
      </c>
      <c r="O149" s="46"/>
      <c r="P149" s="229">
        <f>O149*H149</f>
        <v>0</v>
      </c>
      <c r="Q149" s="229">
        <v>0</v>
      </c>
      <c r="R149" s="229">
        <f>Q149*H149</f>
        <v>0</v>
      </c>
      <c r="S149" s="229">
        <v>0</v>
      </c>
      <c r="T149" s="230">
        <f>S149*H149</f>
        <v>0</v>
      </c>
      <c r="AR149" s="23" t="s">
        <v>130</v>
      </c>
      <c r="AT149" s="23" t="s">
        <v>126</v>
      </c>
      <c r="AU149" s="23" t="s">
        <v>82</v>
      </c>
      <c r="AY149" s="23" t="s">
        <v>124</v>
      </c>
      <c r="BE149" s="231">
        <f>IF(N149="základní",J149,0)</f>
        <v>0</v>
      </c>
      <c r="BF149" s="231">
        <f>IF(N149="snížená",J149,0)</f>
        <v>0</v>
      </c>
      <c r="BG149" s="231">
        <f>IF(N149="zákl. přenesená",J149,0)</f>
        <v>0</v>
      </c>
      <c r="BH149" s="231">
        <f>IF(N149="sníž. přenesená",J149,0)</f>
        <v>0</v>
      </c>
      <c r="BI149" s="231">
        <f>IF(N149="nulová",J149,0)</f>
        <v>0</v>
      </c>
      <c r="BJ149" s="23" t="s">
        <v>80</v>
      </c>
      <c r="BK149" s="231">
        <f>ROUND(I149*H149,2)</f>
        <v>0</v>
      </c>
      <c r="BL149" s="23" t="s">
        <v>130</v>
      </c>
      <c r="BM149" s="23" t="s">
        <v>245</v>
      </c>
    </row>
    <row r="150" s="11" customFormat="1">
      <c r="B150" s="232"/>
      <c r="C150" s="233"/>
      <c r="D150" s="234" t="s">
        <v>138</v>
      </c>
      <c r="E150" s="235" t="s">
        <v>21</v>
      </c>
      <c r="F150" s="236" t="s">
        <v>246</v>
      </c>
      <c r="G150" s="233"/>
      <c r="H150" s="235" t="s">
        <v>21</v>
      </c>
      <c r="I150" s="237"/>
      <c r="J150" s="233"/>
      <c r="K150" s="233"/>
      <c r="L150" s="238"/>
      <c r="M150" s="239"/>
      <c r="N150" s="240"/>
      <c r="O150" s="240"/>
      <c r="P150" s="240"/>
      <c r="Q150" s="240"/>
      <c r="R150" s="240"/>
      <c r="S150" s="240"/>
      <c r="T150" s="241"/>
      <c r="AT150" s="242" t="s">
        <v>138</v>
      </c>
      <c r="AU150" s="242" t="s">
        <v>82</v>
      </c>
      <c r="AV150" s="11" t="s">
        <v>80</v>
      </c>
      <c r="AW150" s="11" t="s">
        <v>36</v>
      </c>
      <c r="AX150" s="11" t="s">
        <v>72</v>
      </c>
      <c r="AY150" s="242" t="s">
        <v>124</v>
      </c>
    </row>
    <row r="151" s="12" customFormat="1">
      <c r="B151" s="243"/>
      <c r="C151" s="244"/>
      <c r="D151" s="234" t="s">
        <v>138</v>
      </c>
      <c r="E151" s="245" t="s">
        <v>21</v>
      </c>
      <c r="F151" s="246" t="s">
        <v>148</v>
      </c>
      <c r="G151" s="244"/>
      <c r="H151" s="247">
        <v>10</v>
      </c>
      <c r="I151" s="248"/>
      <c r="J151" s="244"/>
      <c r="K151" s="244"/>
      <c r="L151" s="249"/>
      <c r="M151" s="250"/>
      <c r="N151" s="251"/>
      <c r="O151" s="251"/>
      <c r="P151" s="251"/>
      <c r="Q151" s="251"/>
      <c r="R151" s="251"/>
      <c r="S151" s="251"/>
      <c r="T151" s="252"/>
      <c r="AT151" s="253" t="s">
        <v>138</v>
      </c>
      <c r="AU151" s="253" t="s">
        <v>82</v>
      </c>
      <c r="AV151" s="12" t="s">
        <v>82</v>
      </c>
      <c r="AW151" s="12" t="s">
        <v>36</v>
      </c>
      <c r="AX151" s="12" t="s">
        <v>72</v>
      </c>
      <c r="AY151" s="253" t="s">
        <v>124</v>
      </c>
    </row>
    <row r="152" s="13" customFormat="1">
      <c r="B152" s="254"/>
      <c r="C152" s="255"/>
      <c r="D152" s="234" t="s">
        <v>138</v>
      </c>
      <c r="E152" s="256" t="s">
        <v>21</v>
      </c>
      <c r="F152" s="257" t="s">
        <v>141</v>
      </c>
      <c r="G152" s="255"/>
      <c r="H152" s="258">
        <v>10</v>
      </c>
      <c r="I152" s="259"/>
      <c r="J152" s="255"/>
      <c r="K152" s="255"/>
      <c r="L152" s="260"/>
      <c r="M152" s="261"/>
      <c r="N152" s="262"/>
      <c r="O152" s="262"/>
      <c r="P152" s="262"/>
      <c r="Q152" s="262"/>
      <c r="R152" s="262"/>
      <c r="S152" s="262"/>
      <c r="T152" s="263"/>
      <c r="AT152" s="264" t="s">
        <v>138</v>
      </c>
      <c r="AU152" s="264" t="s">
        <v>82</v>
      </c>
      <c r="AV152" s="13" t="s">
        <v>130</v>
      </c>
      <c r="AW152" s="13" t="s">
        <v>36</v>
      </c>
      <c r="AX152" s="13" t="s">
        <v>80</v>
      </c>
      <c r="AY152" s="264" t="s">
        <v>124</v>
      </c>
    </row>
    <row r="153" s="1" customFormat="1" ht="16.5" customHeight="1">
      <c r="B153" s="45"/>
      <c r="C153" s="267" t="s">
        <v>247</v>
      </c>
      <c r="D153" s="267" t="s">
        <v>214</v>
      </c>
      <c r="E153" s="268" t="s">
        <v>248</v>
      </c>
      <c r="F153" s="269" t="s">
        <v>249</v>
      </c>
      <c r="G153" s="270" t="s">
        <v>129</v>
      </c>
      <c r="H153" s="271">
        <v>10</v>
      </c>
      <c r="I153" s="272"/>
      <c r="J153" s="273">
        <f>ROUND(I153*H153,2)</f>
        <v>0</v>
      </c>
      <c r="K153" s="269" t="s">
        <v>21</v>
      </c>
      <c r="L153" s="274"/>
      <c r="M153" s="275" t="s">
        <v>21</v>
      </c>
      <c r="N153" s="276" t="s">
        <v>43</v>
      </c>
      <c r="O153" s="46"/>
      <c r="P153" s="229">
        <f>O153*H153</f>
        <v>0</v>
      </c>
      <c r="Q153" s="229">
        <v>0</v>
      </c>
      <c r="R153" s="229">
        <f>Q153*H153</f>
        <v>0</v>
      </c>
      <c r="S153" s="229">
        <v>0</v>
      </c>
      <c r="T153" s="230">
        <f>S153*H153</f>
        <v>0</v>
      </c>
      <c r="AR153" s="23" t="s">
        <v>144</v>
      </c>
      <c r="AT153" s="23" t="s">
        <v>214</v>
      </c>
      <c r="AU153" s="23" t="s">
        <v>82</v>
      </c>
      <c r="AY153" s="23" t="s">
        <v>124</v>
      </c>
      <c r="BE153" s="231">
        <f>IF(N153="základní",J153,0)</f>
        <v>0</v>
      </c>
      <c r="BF153" s="231">
        <f>IF(N153="snížená",J153,0)</f>
        <v>0</v>
      </c>
      <c r="BG153" s="231">
        <f>IF(N153="zákl. přenesená",J153,0)</f>
        <v>0</v>
      </c>
      <c r="BH153" s="231">
        <f>IF(N153="sníž. přenesená",J153,0)</f>
        <v>0</v>
      </c>
      <c r="BI153" s="231">
        <f>IF(N153="nulová",J153,0)</f>
        <v>0</v>
      </c>
      <c r="BJ153" s="23" t="s">
        <v>80</v>
      </c>
      <c r="BK153" s="231">
        <f>ROUND(I153*H153,2)</f>
        <v>0</v>
      </c>
      <c r="BL153" s="23" t="s">
        <v>130</v>
      </c>
      <c r="BM153" s="23" t="s">
        <v>250</v>
      </c>
    </row>
    <row r="154" s="11" customFormat="1">
      <c r="B154" s="232"/>
      <c r="C154" s="233"/>
      <c r="D154" s="234" t="s">
        <v>138</v>
      </c>
      <c r="E154" s="235" t="s">
        <v>21</v>
      </c>
      <c r="F154" s="236" t="s">
        <v>246</v>
      </c>
      <c r="G154" s="233"/>
      <c r="H154" s="235" t="s">
        <v>21</v>
      </c>
      <c r="I154" s="237"/>
      <c r="J154" s="233"/>
      <c r="K154" s="233"/>
      <c r="L154" s="238"/>
      <c r="M154" s="239"/>
      <c r="N154" s="240"/>
      <c r="O154" s="240"/>
      <c r="P154" s="240"/>
      <c r="Q154" s="240"/>
      <c r="R154" s="240"/>
      <c r="S154" s="240"/>
      <c r="T154" s="241"/>
      <c r="AT154" s="242" t="s">
        <v>138</v>
      </c>
      <c r="AU154" s="242" t="s">
        <v>82</v>
      </c>
      <c r="AV154" s="11" t="s">
        <v>80</v>
      </c>
      <c r="AW154" s="11" t="s">
        <v>36</v>
      </c>
      <c r="AX154" s="11" t="s">
        <v>72</v>
      </c>
      <c r="AY154" s="242" t="s">
        <v>124</v>
      </c>
    </row>
    <row r="155" s="12" customFormat="1">
      <c r="B155" s="243"/>
      <c r="C155" s="244"/>
      <c r="D155" s="234" t="s">
        <v>138</v>
      </c>
      <c r="E155" s="245" t="s">
        <v>21</v>
      </c>
      <c r="F155" s="246" t="s">
        <v>148</v>
      </c>
      <c r="G155" s="244"/>
      <c r="H155" s="247">
        <v>10</v>
      </c>
      <c r="I155" s="248"/>
      <c r="J155" s="244"/>
      <c r="K155" s="244"/>
      <c r="L155" s="249"/>
      <c r="M155" s="250"/>
      <c r="N155" s="251"/>
      <c r="O155" s="251"/>
      <c r="P155" s="251"/>
      <c r="Q155" s="251"/>
      <c r="R155" s="251"/>
      <c r="S155" s="251"/>
      <c r="T155" s="252"/>
      <c r="AT155" s="253" t="s">
        <v>138</v>
      </c>
      <c r="AU155" s="253" t="s">
        <v>82</v>
      </c>
      <c r="AV155" s="12" t="s">
        <v>82</v>
      </c>
      <c r="AW155" s="12" t="s">
        <v>36</v>
      </c>
      <c r="AX155" s="12" t="s">
        <v>72</v>
      </c>
      <c r="AY155" s="253" t="s">
        <v>124</v>
      </c>
    </row>
    <row r="156" s="13" customFormat="1">
      <c r="B156" s="254"/>
      <c r="C156" s="255"/>
      <c r="D156" s="234" t="s">
        <v>138</v>
      </c>
      <c r="E156" s="256" t="s">
        <v>21</v>
      </c>
      <c r="F156" s="257" t="s">
        <v>141</v>
      </c>
      <c r="G156" s="255"/>
      <c r="H156" s="258">
        <v>10</v>
      </c>
      <c r="I156" s="259"/>
      <c r="J156" s="255"/>
      <c r="K156" s="255"/>
      <c r="L156" s="260"/>
      <c r="M156" s="261"/>
      <c r="N156" s="262"/>
      <c r="O156" s="262"/>
      <c r="P156" s="262"/>
      <c r="Q156" s="262"/>
      <c r="R156" s="262"/>
      <c r="S156" s="262"/>
      <c r="T156" s="263"/>
      <c r="AT156" s="264" t="s">
        <v>138</v>
      </c>
      <c r="AU156" s="264" t="s">
        <v>82</v>
      </c>
      <c r="AV156" s="13" t="s">
        <v>130</v>
      </c>
      <c r="AW156" s="13" t="s">
        <v>36</v>
      </c>
      <c r="AX156" s="13" t="s">
        <v>80</v>
      </c>
      <c r="AY156" s="264" t="s">
        <v>124</v>
      </c>
    </row>
    <row r="157" s="1" customFormat="1" ht="16.5" customHeight="1">
      <c r="B157" s="45"/>
      <c r="C157" s="267" t="s">
        <v>208</v>
      </c>
      <c r="D157" s="267" t="s">
        <v>214</v>
      </c>
      <c r="E157" s="268" t="s">
        <v>251</v>
      </c>
      <c r="F157" s="269" t="s">
        <v>252</v>
      </c>
      <c r="G157" s="270" t="s">
        <v>129</v>
      </c>
      <c r="H157" s="271">
        <v>20</v>
      </c>
      <c r="I157" s="272"/>
      <c r="J157" s="273">
        <f>ROUND(I157*H157,2)</f>
        <v>0</v>
      </c>
      <c r="K157" s="269" t="s">
        <v>158</v>
      </c>
      <c r="L157" s="274"/>
      <c r="M157" s="275" t="s">
        <v>21</v>
      </c>
      <c r="N157" s="276" t="s">
        <v>43</v>
      </c>
      <c r="O157" s="46"/>
      <c r="P157" s="229">
        <f>O157*H157</f>
        <v>0</v>
      </c>
      <c r="Q157" s="229">
        <v>0.00035</v>
      </c>
      <c r="R157" s="229">
        <f>Q157*H157</f>
        <v>0.0070000000000000001</v>
      </c>
      <c r="S157" s="229">
        <v>0</v>
      </c>
      <c r="T157" s="230">
        <f>S157*H157</f>
        <v>0</v>
      </c>
      <c r="AR157" s="23" t="s">
        <v>144</v>
      </c>
      <c r="AT157" s="23" t="s">
        <v>214</v>
      </c>
      <c r="AU157" s="23" t="s">
        <v>82</v>
      </c>
      <c r="AY157" s="23" t="s">
        <v>124</v>
      </c>
      <c r="BE157" s="231">
        <f>IF(N157="základní",J157,0)</f>
        <v>0</v>
      </c>
      <c r="BF157" s="231">
        <f>IF(N157="snížená",J157,0)</f>
        <v>0</v>
      </c>
      <c r="BG157" s="231">
        <f>IF(N157="zákl. přenesená",J157,0)</f>
        <v>0</v>
      </c>
      <c r="BH157" s="231">
        <f>IF(N157="sníž. přenesená",J157,0)</f>
        <v>0</v>
      </c>
      <c r="BI157" s="231">
        <f>IF(N157="nulová",J157,0)</f>
        <v>0</v>
      </c>
      <c r="BJ157" s="23" t="s">
        <v>80</v>
      </c>
      <c r="BK157" s="231">
        <f>ROUND(I157*H157,2)</f>
        <v>0</v>
      </c>
      <c r="BL157" s="23" t="s">
        <v>130</v>
      </c>
      <c r="BM157" s="23" t="s">
        <v>253</v>
      </c>
    </row>
    <row r="158" s="1" customFormat="1" ht="16.5" customHeight="1">
      <c r="B158" s="45"/>
      <c r="C158" s="267" t="s">
        <v>254</v>
      </c>
      <c r="D158" s="267" t="s">
        <v>214</v>
      </c>
      <c r="E158" s="268" t="s">
        <v>255</v>
      </c>
      <c r="F158" s="269" t="s">
        <v>256</v>
      </c>
      <c r="G158" s="270" t="s">
        <v>129</v>
      </c>
      <c r="H158" s="271">
        <v>10</v>
      </c>
      <c r="I158" s="272"/>
      <c r="J158" s="273">
        <f>ROUND(I158*H158,2)</f>
        <v>0</v>
      </c>
      <c r="K158" s="269" t="s">
        <v>21</v>
      </c>
      <c r="L158" s="274"/>
      <c r="M158" s="275" t="s">
        <v>21</v>
      </c>
      <c r="N158" s="276" t="s">
        <v>43</v>
      </c>
      <c r="O158" s="46"/>
      <c r="P158" s="229">
        <f>O158*H158</f>
        <v>0</v>
      </c>
      <c r="Q158" s="229">
        <v>0</v>
      </c>
      <c r="R158" s="229">
        <f>Q158*H158</f>
        <v>0</v>
      </c>
      <c r="S158" s="229">
        <v>0</v>
      </c>
      <c r="T158" s="230">
        <f>S158*H158</f>
        <v>0</v>
      </c>
      <c r="AR158" s="23" t="s">
        <v>144</v>
      </c>
      <c r="AT158" s="23" t="s">
        <v>214</v>
      </c>
      <c r="AU158" s="23" t="s">
        <v>82</v>
      </c>
      <c r="AY158" s="23" t="s">
        <v>124</v>
      </c>
      <c r="BE158" s="231">
        <f>IF(N158="základní",J158,0)</f>
        <v>0</v>
      </c>
      <c r="BF158" s="231">
        <f>IF(N158="snížená",J158,0)</f>
        <v>0</v>
      </c>
      <c r="BG158" s="231">
        <f>IF(N158="zákl. přenesená",J158,0)</f>
        <v>0</v>
      </c>
      <c r="BH158" s="231">
        <f>IF(N158="sníž. přenesená",J158,0)</f>
        <v>0</v>
      </c>
      <c r="BI158" s="231">
        <f>IF(N158="nulová",J158,0)</f>
        <v>0</v>
      </c>
      <c r="BJ158" s="23" t="s">
        <v>80</v>
      </c>
      <c r="BK158" s="231">
        <f>ROUND(I158*H158,2)</f>
        <v>0</v>
      </c>
      <c r="BL158" s="23" t="s">
        <v>130</v>
      </c>
      <c r="BM158" s="23" t="s">
        <v>257</v>
      </c>
    </row>
    <row r="159" s="1" customFormat="1" ht="25.5" customHeight="1">
      <c r="B159" s="45"/>
      <c r="C159" s="220" t="s">
        <v>211</v>
      </c>
      <c r="D159" s="220" t="s">
        <v>126</v>
      </c>
      <c r="E159" s="221" t="s">
        <v>258</v>
      </c>
      <c r="F159" s="222" t="s">
        <v>259</v>
      </c>
      <c r="G159" s="223" t="s">
        <v>260</v>
      </c>
      <c r="H159" s="224">
        <v>10</v>
      </c>
      <c r="I159" s="225"/>
      <c r="J159" s="226">
        <f>ROUND(I159*H159,2)</f>
        <v>0</v>
      </c>
      <c r="K159" s="222" t="s">
        <v>21</v>
      </c>
      <c r="L159" s="71"/>
      <c r="M159" s="227" t="s">
        <v>21</v>
      </c>
      <c r="N159" s="228" t="s">
        <v>43</v>
      </c>
      <c r="O159" s="46"/>
      <c r="P159" s="229">
        <f>O159*H159</f>
        <v>0</v>
      </c>
      <c r="Q159" s="229">
        <v>0</v>
      </c>
      <c r="R159" s="229">
        <f>Q159*H159</f>
        <v>0</v>
      </c>
      <c r="S159" s="229">
        <v>0</v>
      </c>
      <c r="T159" s="230">
        <f>S159*H159</f>
        <v>0</v>
      </c>
      <c r="AR159" s="23" t="s">
        <v>130</v>
      </c>
      <c r="AT159" s="23" t="s">
        <v>126</v>
      </c>
      <c r="AU159" s="23" t="s">
        <v>82</v>
      </c>
      <c r="AY159" s="23" t="s">
        <v>124</v>
      </c>
      <c r="BE159" s="231">
        <f>IF(N159="základní",J159,0)</f>
        <v>0</v>
      </c>
      <c r="BF159" s="231">
        <f>IF(N159="snížená",J159,0)</f>
        <v>0</v>
      </c>
      <c r="BG159" s="231">
        <f>IF(N159="zákl. přenesená",J159,0)</f>
        <v>0</v>
      </c>
      <c r="BH159" s="231">
        <f>IF(N159="sníž. přenesená",J159,0)</f>
        <v>0</v>
      </c>
      <c r="BI159" s="231">
        <f>IF(N159="nulová",J159,0)</f>
        <v>0</v>
      </c>
      <c r="BJ159" s="23" t="s">
        <v>80</v>
      </c>
      <c r="BK159" s="231">
        <f>ROUND(I159*H159,2)</f>
        <v>0</v>
      </c>
      <c r="BL159" s="23" t="s">
        <v>130</v>
      </c>
      <c r="BM159" s="23" t="s">
        <v>261</v>
      </c>
    </row>
    <row r="160" s="11" customFormat="1">
      <c r="B160" s="232"/>
      <c r="C160" s="233"/>
      <c r="D160" s="234" t="s">
        <v>138</v>
      </c>
      <c r="E160" s="235" t="s">
        <v>21</v>
      </c>
      <c r="F160" s="236" t="s">
        <v>262</v>
      </c>
      <c r="G160" s="233"/>
      <c r="H160" s="235" t="s">
        <v>21</v>
      </c>
      <c r="I160" s="237"/>
      <c r="J160" s="233"/>
      <c r="K160" s="233"/>
      <c r="L160" s="238"/>
      <c r="M160" s="239"/>
      <c r="N160" s="240"/>
      <c r="O160" s="240"/>
      <c r="P160" s="240"/>
      <c r="Q160" s="240"/>
      <c r="R160" s="240"/>
      <c r="S160" s="240"/>
      <c r="T160" s="241"/>
      <c r="AT160" s="242" t="s">
        <v>138</v>
      </c>
      <c r="AU160" s="242" t="s">
        <v>82</v>
      </c>
      <c r="AV160" s="11" t="s">
        <v>80</v>
      </c>
      <c r="AW160" s="11" t="s">
        <v>36</v>
      </c>
      <c r="AX160" s="11" t="s">
        <v>72</v>
      </c>
      <c r="AY160" s="242" t="s">
        <v>124</v>
      </c>
    </row>
    <row r="161" s="12" customFormat="1">
      <c r="B161" s="243"/>
      <c r="C161" s="244"/>
      <c r="D161" s="234" t="s">
        <v>138</v>
      </c>
      <c r="E161" s="245" t="s">
        <v>21</v>
      </c>
      <c r="F161" s="246" t="s">
        <v>148</v>
      </c>
      <c r="G161" s="244"/>
      <c r="H161" s="247">
        <v>10</v>
      </c>
      <c r="I161" s="248"/>
      <c r="J161" s="244"/>
      <c r="K161" s="244"/>
      <c r="L161" s="249"/>
      <c r="M161" s="250"/>
      <c r="N161" s="251"/>
      <c r="O161" s="251"/>
      <c r="P161" s="251"/>
      <c r="Q161" s="251"/>
      <c r="R161" s="251"/>
      <c r="S161" s="251"/>
      <c r="T161" s="252"/>
      <c r="AT161" s="253" t="s">
        <v>138</v>
      </c>
      <c r="AU161" s="253" t="s">
        <v>82</v>
      </c>
      <c r="AV161" s="12" t="s">
        <v>82</v>
      </c>
      <c r="AW161" s="12" t="s">
        <v>36</v>
      </c>
      <c r="AX161" s="12" t="s">
        <v>72</v>
      </c>
      <c r="AY161" s="253" t="s">
        <v>124</v>
      </c>
    </row>
    <row r="162" s="13" customFormat="1">
      <c r="B162" s="254"/>
      <c r="C162" s="255"/>
      <c r="D162" s="234" t="s">
        <v>138</v>
      </c>
      <c r="E162" s="256" t="s">
        <v>21</v>
      </c>
      <c r="F162" s="257" t="s">
        <v>141</v>
      </c>
      <c r="G162" s="255"/>
      <c r="H162" s="258">
        <v>10</v>
      </c>
      <c r="I162" s="259"/>
      <c r="J162" s="255"/>
      <c r="K162" s="255"/>
      <c r="L162" s="260"/>
      <c r="M162" s="261"/>
      <c r="N162" s="262"/>
      <c r="O162" s="262"/>
      <c r="P162" s="262"/>
      <c r="Q162" s="262"/>
      <c r="R162" s="262"/>
      <c r="S162" s="262"/>
      <c r="T162" s="263"/>
      <c r="AT162" s="264" t="s">
        <v>138</v>
      </c>
      <c r="AU162" s="264" t="s">
        <v>82</v>
      </c>
      <c r="AV162" s="13" t="s">
        <v>130</v>
      </c>
      <c r="AW162" s="13" t="s">
        <v>36</v>
      </c>
      <c r="AX162" s="13" t="s">
        <v>80</v>
      </c>
      <c r="AY162" s="264" t="s">
        <v>124</v>
      </c>
    </row>
    <row r="163" s="1" customFormat="1" ht="16.5" customHeight="1">
      <c r="B163" s="45"/>
      <c r="C163" s="267" t="s">
        <v>263</v>
      </c>
      <c r="D163" s="267" t="s">
        <v>214</v>
      </c>
      <c r="E163" s="268" t="s">
        <v>264</v>
      </c>
      <c r="F163" s="269" t="s">
        <v>265</v>
      </c>
      <c r="G163" s="270" t="s">
        <v>129</v>
      </c>
      <c r="H163" s="271">
        <v>11</v>
      </c>
      <c r="I163" s="272"/>
      <c r="J163" s="273">
        <f>ROUND(I163*H163,2)</f>
        <v>0</v>
      </c>
      <c r="K163" s="269" t="s">
        <v>21</v>
      </c>
      <c r="L163" s="274"/>
      <c r="M163" s="275" t="s">
        <v>21</v>
      </c>
      <c r="N163" s="276" t="s">
        <v>43</v>
      </c>
      <c r="O163" s="46"/>
      <c r="P163" s="229">
        <f>O163*H163</f>
        <v>0</v>
      </c>
      <c r="Q163" s="229">
        <v>0</v>
      </c>
      <c r="R163" s="229">
        <f>Q163*H163</f>
        <v>0</v>
      </c>
      <c r="S163" s="229">
        <v>0</v>
      </c>
      <c r="T163" s="230">
        <f>S163*H163</f>
        <v>0</v>
      </c>
      <c r="AR163" s="23" t="s">
        <v>144</v>
      </c>
      <c r="AT163" s="23" t="s">
        <v>214</v>
      </c>
      <c r="AU163" s="23" t="s">
        <v>82</v>
      </c>
      <c r="AY163" s="23" t="s">
        <v>124</v>
      </c>
      <c r="BE163" s="231">
        <f>IF(N163="základní",J163,0)</f>
        <v>0</v>
      </c>
      <c r="BF163" s="231">
        <f>IF(N163="snížená",J163,0)</f>
        <v>0</v>
      </c>
      <c r="BG163" s="231">
        <f>IF(N163="zákl. přenesená",J163,0)</f>
        <v>0</v>
      </c>
      <c r="BH163" s="231">
        <f>IF(N163="sníž. přenesená",J163,0)</f>
        <v>0</v>
      </c>
      <c r="BI163" s="231">
        <f>IF(N163="nulová",J163,0)</f>
        <v>0</v>
      </c>
      <c r="BJ163" s="23" t="s">
        <v>80</v>
      </c>
      <c r="BK163" s="231">
        <f>ROUND(I163*H163,2)</f>
        <v>0</v>
      </c>
      <c r="BL163" s="23" t="s">
        <v>130</v>
      </c>
      <c r="BM163" s="23" t="s">
        <v>266</v>
      </c>
    </row>
    <row r="164" s="11" customFormat="1">
      <c r="B164" s="232"/>
      <c r="C164" s="233"/>
      <c r="D164" s="234" t="s">
        <v>138</v>
      </c>
      <c r="E164" s="235" t="s">
        <v>21</v>
      </c>
      <c r="F164" s="236" t="s">
        <v>262</v>
      </c>
      <c r="G164" s="233"/>
      <c r="H164" s="235" t="s">
        <v>21</v>
      </c>
      <c r="I164" s="237"/>
      <c r="J164" s="233"/>
      <c r="K164" s="233"/>
      <c r="L164" s="238"/>
      <c r="M164" s="239"/>
      <c r="N164" s="240"/>
      <c r="O164" s="240"/>
      <c r="P164" s="240"/>
      <c r="Q164" s="240"/>
      <c r="R164" s="240"/>
      <c r="S164" s="240"/>
      <c r="T164" s="241"/>
      <c r="AT164" s="242" t="s">
        <v>138</v>
      </c>
      <c r="AU164" s="242" t="s">
        <v>82</v>
      </c>
      <c r="AV164" s="11" t="s">
        <v>80</v>
      </c>
      <c r="AW164" s="11" t="s">
        <v>36</v>
      </c>
      <c r="AX164" s="11" t="s">
        <v>72</v>
      </c>
      <c r="AY164" s="242" t="s">
        <v>124</v>
      </c>
    </row>
    <row r="165" s="12" customFormat="1">
      <c r="B165" s="243"/>
      <c r="C165" s="244"/>
      <c r="D165" s="234" t="s">
        <v>138</v>
      </c>
      <c r="E165" s="245" t="s">
        <v>21</v>
      </c>
      <c r="F165" s="246" t="s">
        <v>267</v>
      </c>
      <c r="G165" s="244"/>
      <c r="H165" s="247">
        <v>11</v>
      </c>
      <c r="I165" s="248"/>
      <c r="J165" s="244"/>
      <c r="K165" s="244"/>
      <c r="L165" s="249"/>
      <c r="M165" s="250"/>
      <c r="N165" s="251"/>
      <c r="O165" s="251"/>
      <c r="P165" s="251"/>
      <c r="Q165" s="251"/>
      <c r="R165" s="251"/>
      <c r="S165" s="251"/>
      <c r="T165" s="252"/>
      <c r="AT165" s="253" t="s">
        <v>138</v>
      </c>
      <c r="AU165" s="253" t="s">
        <v>82</v>
      </c>
      <c r="AV165" s="12" t="s">
        <v>82</v>
      </c>
      <c r="AW165" s="12" t="s">
        <v>36</v>
      </c>
      <c r="AX165" s="12" t="s">
        <v>72</v>
      </c>
      <c r="AY165" s="253" t="s">
        <v>124</v>
      </c>
    </row>
    <row r="166" s="13" customFormat="1">
      <c r="B166" s="254"/>
      <c r="C166" s="255"/>
      <c r="D166" s="234" t="s">
        <v>138</v>
      </c>
      <c r="E166" s="256" t="s">
        <v>21</v>
      </c>
      <c r="F166" s="257" t="s">
        <v>141</v>
      </c>
      <c r="G166" s="255"/>
      <c r="H166" s="258">
        <v>11</v>
      </c>
      <c r="I166" s="259"/>
      <c r="J166" s="255"/>
      <c r="K166" s="255"/>
      <c r="L166" s="260"/>
      <c r="M166" s="261"/>
      <c r="N166" s="262"/>
      <c r="O166" s="262"/>
      <c r="P166" s="262"/>
      <c r="Q166" s="262"/>
      <c r="R166" s="262"/>
      <c r="S166" s="262"/>
      <c r="T166" s="263"/>
      <c r="AT166" s="264" t="s">
        <v>138</v>
      </c>
      <c r="AU166" s="264" t="s">
        <v>82</v>
      </c>
      <c r="AV166" s="13" t="s">
        <v>130</v>
      </c>
      <c r="AW166" s="13" t="s">
        <v>36</v>
      </c>
      <c r="AX166" s="13" t="s">
        <v>80</v>
      </c>
      <c r="AY166" s="264" t="s">
        <v>124</v>
      </c>
    </row>
    <row r="167" s="1" customFormat="1" ht="25.5" customHeight="1">
      <c r="B167" s="45"/>
      <c r="C167" s="220" t="s">
        <v>217</v>
      </c>
      <c r="D167" s="220" t="s">
        <v>126</v>
      </c>
      <c r="E167" s="221" t="s">
        <v>268</v>
      </c>
      <c r="F167" s="222" t="s">
        <v>269</v>
      </c>
      <c r="G167" s="223" t="s">
        <v>270</v>
      </c>
      <c r="H167" s="224">
        <v>1.2749999999999999</v>
      </c>
      <c r="I167" s="225"/>
      <c r="J167" s="226">
        <f>ROUND(I167*H167,2)</f>
        <v>0</v>
      </c>
      <c r="K167" s="222" t="s">
        <v>21</v>
      </c>
      <c r="L167" s="71"/>
      <c r="M167" s="227" t="s">
        <v>21</v>
      </c>
      <c r="N167" s="228" t="s">
        <v>43</v>
      </c>
      <c r="O167" s="46"/>
      <c r="P167" s="229">
        <f>O167*H167</f>
        <v>0</v>
      </c>
      <c r="Q167" s="229">
        <v>0</v>
      </c>
      <c r="R167" s="229">
        <f>Q167*H167</f>
        <v>0</v>
      </c>
      <c r="S167" s="229">
        <v>0</v>
      </c>
      <c r="T167" s="230">
        <f>S167*H167</f>
        <v>0</v>
      </c>
      <c r="AR167" s="23" t="s">
        <v>130</v>
      </c>
      <c r="AT167" s="23" t="s">
        <v>126</v>
      </c>
      <c r="AU167" s="23" t="s">
        <v>82</v>
      </c>
      <c r="AY167" s="23" t="s">
        <v>124</v>
      </c>
      <c r="BE167" s="231">
        <f>IF(N167="základní",J167,0)</f>
        <v>0</v>
      </c>
      <c r="BF167" s="231">
        <f>IF(N167="snížená",J167,0)</f>
        <v>0</v>
      </c>
      <c r="BG167" s="231">
        <f>IF(N167="zákl. přenesená",J167,0)</f>
        <v>0</v>
      </c>
      <c r="BH167" s="231">
        <f>IF(N167="sníž. přenesená",J167,0)</f>
        <v>0</v>
      </c>
      <c r="BI167" s="231">
        <f>IF(N167="nulová",J167,0)</f>
        <v>0</v>
      </c>
      <c r="BJ167" s="23" t="s">
        <v>80</v>
      </c>
      <c r="BK167" s="231">
        <f>ROUND(I167*H167,2)</f>
        <v>0</v>
      </c>
      <c r="BL167" s="23" t="s">
        <v>130</v>
      </c>
      <c r="BM167" s="23" t="s">
        <v>271</v>
      </c>
    </row>
    <row r="168" s="12" customFormat="1">
      <c r="B168" s="243"/>
      <c r="C168" s="244"/>
      <c r="D168" s="234" t="s">
        <v>138</v>
      </c>
      <c r="E168" s="245" t="s">
        <v>21</v>
      </c>
      <c r="F168" s="246" t="s">
        <v>272</v>
      </c>
      <c r="G168" s="244"/>
      <c r="H168" s="247">
        <v>1.2749999999999999</v>
      </c>
      <c r="I168" s="248"/>
      <c r="J168" s="244"/>
      <c r="K168" s="244"/>
      <c r="L168" s="249"/>
      <c r="M168" s="250"/>
      <c r="N168" s="251"/>
      <c r="O168" s="251"/>
      <c r="P168" s="251"/>
      <c r="Q168" s="251"/>
      <c r="R168" s="251"/>
      <c r="S168" s="251"/>
      <c r="T168" s="252"/>
      <c r="AT168" s="253" t="s">
        <v>138</v>
      </c>
      <c r="AU168" s="253" t="s">
        <v>82</v>
      </c>
      <c r="AV168" s="12" t="s">
        <v>82</v>
      </c>
      <c r="AW168" s="12" t="s">
        <v>36</v>
      </c>
      <c r="AX168" s="12" t="s">
        <v>72</v>
      </c>
      <c r="AY168" s="253" t="s">
        <v>124</v>
      </c>
    </row>
    <row r="169" s="13" customFormat="1">
      <c r="B169" s="254"/>
      <c r="C169" s="255"/>
      <c r="D169" s="234" t="s">
        <v>138</v>
      </c>
      <c r="E169" s="256" t="s">
        <v>21</v>
      </c>
      <c r="F169" s="257" t="s">
        <v>141</v>
      </c>
      <c r="G169" s="255"/>
      <c r="H169" s="258">
        <v>1.2749999999999999</v>
      </c>
      <c r="I169" s="259"/>
      <c r="J169" s="255"/>
      <c r="K169" s="255"/>
      <c r="L169" s="260"/>
      <c r="M169" s="261"/>
      <c r="N169" s="262"/>
      <c r="O169" s="262"/>
      <c r="P169" s="262"/>
      <c r="Q169" s="262"/>
      <c r="R169" s="262"/>
      <c r="S169" s="262"/>
      <c r="T169" s="263"/>
      <c r="AT169" s="264" t="s">
        <v>138</v>
      </c>
      <c r="AU169" s="264" t="s">
        <v>82</v>
      </c>
      <c r="AV169" s="13" t="s">
        <v>130</v>
      </c>
      <c r="AW169" s="13" t="s">
        <v>36</v>
      </c>
      <c r="AX169" s="13" t="s">
        <v>80</v>
      </c>
      <c r="AY169" s="264" t="s">
        <v>124</v>
      </c>
    </row>
    <row r="170" s="1" customFormat="1" ht="16.5" customHeight="1">
      <c r="B170" s="45"/>
      <c r="C170" s="220" t="s">
        <v>273</v>
      </c>
      <c r="D170" s="220" t="s">
        <v>126</v>
      </c>
      <c r="E170" s="221" t="s">
        <v>274</v>
      </c>
      <c r="F170" s="222" t="s">
        <v>275</v>
      </c>
      <c r="G170" s="223" t="s">
        <v>260</v>
      </c>
      <c r="H170" s="224">
        <v>37.200000000000003</v>
      </c>
      <c r="I170" s="225"/>
      <c r="J170" s="226">
        <f>ROUND(I170*H170,2)</f>
        <v>0</v>
      </c>
      <c r="K170" s="222" t="s">
        <v>21</v>
      </c>
      <c r="L170" s="71"/>
      <c r="M170" s="227" t="s">
        <v>21</v>
      </c>
      <c r="N170" s="228" t="s">
        <v>43</v>
      </c>
      <c r="O170" s="46"/>
      <c r="P170" s="229">
        <f>O170*H170</f>
        <v>0</v>
      </c>
      <c r="Q170" s="229">
        <v>0</v>
      </c>
      <c r="R170" s="229">
        <f>Q170*H170</f>
        <v>0</v>
      </c>
      <c r="S170" s="229">
        <v>0</v>
      </c>
      <c r="T170" s="230">
        <f>S170*H170</f>
        <v>0</v>
      </c>
      <c r="AR170" s="23" t="s">
        <v>130</v>
      </c>
      <c r="AT170" s="23" t="s">
        <v>126</v>
      </c>
      <c r="AU170" s="23" t="s">
        <v>82</v>
      </c>
      <c r="AY170" s="23" t="s">
        <v>124</v>
      </c>
      <c r="BE170" s="231">
        <f>IF(N170="základní",J170,0)</f>
        <v>0</v>
      </c>
      <c r="BF170" s="231">
        <f>IF(N170="snížená",J170,0)</f>
        <v>0</v>
      </c>
      <c r="BG170" s="231">
        <f>IF(N170="zákl. přenesená",J170,0)</f>
        <v>0</v>
      </c>
      <c r="BH170" s="231">
        <f>IF(N170="sníž. přenesená",J170,0)</f>
        <v>0</v>
      </c>
      <c r="BI170" s="231">
        <f>IF(N170="nulová",J170,0)</f>
        <v>0</v>
      </c>
      <c r="BJ170" s="23" t="s">
        <v>80</v>
      </c>
      <c r="BK170" s="231">
        <f>ROUND(I170*H170,2)</f>
        <v>0</v>
      </c>
      <c r="BL170" s="23" t="s">
        <v>130</v>
      </c>
      <c r="BM170" s="23" t="s">
        <v>276</v>
      </c>
    </row>
    <row r="171" s="1" customFormat="1" ht="16.5" customHeight="1">
      <c r="B171" s="45"/>
      <c r="C171" s="220" t="s">
        <v>222</v>
      </c>
      <c r="D171" s="220" t="s">
        <v>126</v>
      </c>
      <c r="E171" s="221" t="s">
        <v>277</v>
      </c>
      <c r="F171" s="222" t="s">
        <v>278</v>
      </c>
      <c r="G171" s="223" t="s">
        <v>129</v>
      </c>
      <c r="H171" s="224">
        <v>2</v>
      </c>
      <c r="I171" s="225"/>
      <c r="J171" s="226">
        <f>ROUND(I171*H171,2)</f>
        <v>0</v>
      </c>
      <c r="K171" s="222" t="s">
        <v>21</v>
      </c>
      <c r="L171" s="71"/>
      <c r="M171" s="227" t="s">
        <v>21</v>
      </c>
      <c r="N171" s="228" t="s">
        <v>43</v>
      </c>
      <c r="O171" s="46"/>
      <c r="P171" s="229">
        <f>O171*H171</f>
        <v>0</v>
      </c>
      <c r="Q171" s="229">
        <v>0</v>
      </c>
      <c r="R171" s="229">
        <f>Q171*H171</f>
        <v>0</v>
      </c>
      <c r="S171" s="229">
        <v>0</v>
      </c>
      <c r="T171" s="230">
        <f>S171*H171</f>
        <v>0</v>
      </c>
      <c r="AR171" s="23" t="s">
        <v>130</v>
      </c>
      <c r="AT171" s="23" t="s">
        <v>126</v>
      </c>
      <c r="AU171" s="23" t="s">
        <v>82</v>
      </c>
      <c r="AY171" s="23" t="s">
        <v>124</v>
      </c>
      <c r="BE171" s="231">
        <f>IF(N171="základní",J171,0)</f>
        <v>0</v>
      </c>
      <c r="BF171" s="231">
        <f>IF(N171="snížená",J171,0)</f>
        <v>0</v>
      </c>
      <c r="BG171" s="231">
        <f>IF(N171="zákl. přenesená",J171,0)</f>
        <v>0</v>
      </c>
      <c r="BH171" s="231">
        <f>IF(N171="sníž. přenesená",J171,0)</f>
        <v>0</v>
      </c>
      <c r="BI171" s="231">
        <f>IF(N171="nulová",J171,0)</f>
        <v>0</v>
      </c>
      <c r="BJ171" s="23" t="s">
        <v>80</v>
      </c>
      <c r="BK171" s="231">
        <f>ROUND(I171*H171,2)</f>
        <v>0</v>
      </c>
      <c r="BL171" s="23" t="s">
        <v>130</v>
      </c>
      <c r="BM171" s="23" t="s">
        <v>279</v>
      </c>
    </row>
    <row r="172" s="11" customFormat="1">
      <c r="B172" s="232"/>
      <c r="C172" s="233"/>
      <c r="D172" s="234" t="s">
        <v>138</v>
      </c>
      <c r="E172" s="235" t="s">
        <v>21</v>
      </c>
      <c r="F172" s="236" t="s">
        <v>280</v>
      </c>
      <c r="G172" s="233"/>
      <c r="H172" s="235" t="s">
        <v>21</v>
      </c>
      <c r="I172" s="237"/>
      <c r="J172" s="233"/>
      <c r="K172" s="233"/>
      <c r="L172" s="238"/>
      <c r="M172" s="239"/>
      <c r="N172" s="240"/>
      <c r="O172" s="240"/>
      <c r="P172" s="240"/>
      <c r="Q172" s="240"/>
      <c r="R172" s="240"/>
      <c r="S172" s="240"/>
      <c r="T172" s="241"/>
      <c r="AT172" s="242" t="s">
        <v>138</v>
      </c>
      <c r="AU172" s="242" t="s">
        <v>82</v>
      </c>
      <c r="AV172" s="11" t="s">
        <v>80</v>
      </c>
      <c r="AW172" s="11" t="s">
        <v>36</v>
      </c>
      <c r="AX172" s="11" t="s">
        <v>72</v>
      </c>
      <c r="AY172" s="242" t="s">
        <v>124</v>
      </c>
    </row>
    <row r="173" s="12" customFormat="1">
      <c r="B173" s="243"/>
      <c r="C173" s="244"/>
      <c r="D173" s="234" t="s">
        <v>138</v>
      </c>
      <c r="E173" s="245" t="s">
        <v>21</v>
      </c>
      <c r="F173" s="246" t="s">
        <v>82</v>
      </c>
      <c r="G173" s="244"/>
      <c r="H173" s="247">
        <v>2</v>
      </c>
      <c r="I173" s="248"/>
      <c r="J173" s="244"/>
      <c r="K173" s="244"/>
      <c r="L173" s="249"/>
      <c r="M173" s="250"/>
      <c r="N173" s="251"/>
      <c r="O173" s="251"/>
      <c r="P173" s="251"/>
      <c r="Q173" s="251"/>
      <c r="R173" s="251"/>
      <c r="S173" s="251"/>
      <c r="T173" s="252"/>
      <c r="AT173" s="253" t="s">
        <v>138</v>
      </c>
      <c r="AU173" s="253" t="s">
        <v>82</v>
      </c>
      <c r="AV173" s="12" t="s">
        <v>82</v>
      </c>
      <c r="AW173" s="12" t="s">
        <v>36</v>
      </c>
      <c r="AX173" s="12" t="s">
        <v>72</v>
      </c>
      <c r="AY173" s="253" t="s">
        <v>124</v>
      </c>
    </row>
    <row r="174" s="13" customFormat="1">
      <c r="B174" s="254"/>
      <c r="C174" s="255"/>
      <c r="D174" s="234" t="s">
        <v>138</v>
      </c>
      <c r="E174" s="256" t="s">
        <v>21</v>
      </c>
      <c r="F174" s="257" t="s">
        <v>141</v>
      </c>
      <c r="G174" s="255"/>
      <c r="H174" s="258">
        <v>2</v>
      </c>
      <c r="I174" s="259"/>
      <c r="J174" s="255"/>
      <c r="K174" s="255"/>
      <c r="L174" s="260"/>
      <c r="M174" s="261"/>
      <c r="N174" s="262"/>
      <c r="O174" s="262"/>
      <c r="P174" s="262"/>
      <c r="Q174" s="262"/>
      <c r="R174" s="262"/>
      <c r="S174" s="262"/>
      <c r="T174" s="263"/>
      <c r="AT174" s="264" t="s">
        <v>138</v>
      </c>
      <c r="AU174" s="264" t="s">
        <v>82</v>
      </c>
      <c r="AV174" s="13" t="s">
        <v>130</v>
      </c>
      <c r="AW174" s="13" t="s">
        <v>36</v>
      </c>
      <c r="AX174" s="13" t="s">
        <v>80</v>
      </c>
      <c r="AY174" s="264" t="s">
        <v>124</v>
      </c>
    </row>
    <row r="175" s="1" customFormat="1" ht="25.5" customHeight="1">
      <c r="B175" s="45"/>
      <c r="C175" s="267" t="s">
        <v>281</v>
      </c>
      <c r="D175" s="267" t="s">
        <v>214</v>
      </c>
      <c r="E175" s="268" t="s">
        <v>282</v>
      </c>
      <c r="F175" s="269" t="s">
        <v>283</v>
      </c>
      <c r="G175" s="270" t="s">
        <v>129</v>
      </c>
      <c r="H175" s="271">
        <v>2</v>
      </c>
      <c r="I175" s="272"/>
      <c r="J175" s="273">
        <f>ROUND(I175*H175,2)</f>
        <v>0</v>
      </c>
      <c r="K175" s="269" t="s">
        <v>158</v>
      </c>
      <c r="L175" s="274"/>
      <c r="M175" s="275" t="s">
        <v>21</v>
      </c>
      <c r="N175" s="276" t="s">
        <v>43</v>
      </c>
      <c r="O175" s="46"/>
      <c r="P175" s="229">
        <f>O175*H175</f>
        <v>0</v>
      </c>
      <c r="Q175" s="229">
        <v>0.0060000000000000001</v>
      </c>
      <c r="R175" s="229">
        <f>Q175*H175</f>
        <v>0.012</v>
      </c>
      <c r="S175" s="229">
        <v>0</v>
      </c>
      <c r="T175" s="230">
        <f>S175*H175</f>
        <v>0</v>
      </c>
      <c r="AR175" s="23" t="s">
        <v>144</v>
      </c>
      <c r="AT175" s="23" t="s">
        <v>214</v>
      </c>
      <c r="AU175" s="23" t="s">
        <v>82</v>
      </c>
      <c r="AY175" s="23" t="s">
        <v>124</v>
      </c>
      <c r="BE175" s="231">
        <f>IF(N175="základní",J175,0)</f>
        <v>0</v>
      </c>
      <c r="BF175" s="231">
        <f>IF(N175="snížená",J175,0)</f>
        <v>0</v>
      </c>
      <c r="BG175" s="231">
        <f>IF(N175="zákl. přenesená",J175,0)</f>
        <v>0</v>
      </c>
      <c r="BH175" s="231">
        <f>IF(N175="sníž. přenesená",J175,0)</f>
        <v>0</v>
      </c>
      <c r="BI175" s="231">
        <f>IF(N175="nulová",J175,0)</f>
        <v>0</v>
      </c>
      <c r="BJ175" s="23" t="s">
        <v>80</v>
      </c>
      <c r="BK175" s="231">
        <f>ROUND(I175*H175,2)</f>
        <v>0</v>
      </c>
      <c r="BL175" s="23" t="s">
        <v>130</v>
      </c>
      <c r="BM175" s="23" t="s">
        <v>284</v>
      </c>
    </row>
    <row r="176" s="11" customFormat="1">
      <c r="B176" s="232"/>
      <c r="C176" s="233"/>
      <c r="D176" s="234" t="s">
        <v>138</v>
      </c>
      <c r="E176" s="235" t="s">
        <v>21</v>
      </c>
      <c r="F176" s="236" t="s">
        <v>280</v>
      </c>
      <c r="G176" s="233"/>
      <c r="H176" s="235" t="s">
        <v>21</v>
      </c>
      <c r="I176" s="237"/>
      <c r="J176" s="233"/>
      <c r="K176" s="233"/>
      <c r="L176" s="238"/>
      <c r="M176" s="239"/>
      <c r="N176" s="240"/>
      <c r="O176" s="240"/>
      <c r="P176" s="240"/>
      <c r="Q176" s="240"/>
      <c r="R176" s="240"/>
      <c r="S176" s="240"/>
      <c r="T176" s="241"/>
      <c r="AT176" s="242" t="s">
        <v>138</v>
      </c>
      <c r="AU176" s="242" t="s">
        <v>82</v>
      </c>
      <c r="AV176" s="11" t="s">
        <v>80</v>
      </c>
      <c r="AW176" s="11" t="s">
        <v>36</v>
      </c>
      <c r="AX176" s="11" t="s">
        <v>72</v>
      </c>
      <c r="AY176" s="242" t="s">
        <v>124</v>
      </c>
    </row>
    <row r="177" s="12" customFormat="1">
      <c r="B177" s="243"/>
      <c r="C177" s="244"/>
      <c r="D177" s="234" t="s">
        <v>138</v>
      </c>
      <c r="E177" s="245" t="s">
        <v>21</v>
      </c>
      <c r="F177" s="246" t="s">
        <v>82</v>
      </c>
      <c r="G177" s="244"/>
      <c r="H177" s="247">
        <v>2</v>
      </c>
      <c r="I177" s="248"/>
      <c r="J177" s="244"/>
      <c r="K177" s="244"/>
      <c r="L177" s="249"/>
      <c r="M177" s="250"/>
      <c r="N177" s="251"/>
      <c r="O177" s="251"/>
      <c r="P177" s="251"/>
      <c r="Q177" s="251"/>
      <c r="R177" s="251"/>
      <c r="S177" s="251"/>
      <c r="T177" s="252"/>
      <c r="AT177" s="253" t="s">
        <v>138</v>
      </c>
      <c r="AU177" s="253" t="s">
        <v>82</v>
      </c>
      <c r="AV177" s="12" t="s">
        <v>82</v>
      </c>
      <c r="AW177" s="12" t="s">
        <v>36</v>
      </c>
      <c r="AX177" s="12" t="s">
        <v>72</v>
      </c>
      <c r="AY177" s="253" t="s">
        <v>124</v>
      </c>
    </row>
    <row r="178" s="13" customFormat="1">
      <c r="B178" s="254"/>
      <c r="C178" s="255"/>
      <c r="D178" s="234" t="s">
        <v>138</v>
      </c>
      <c r="E178" s="256" t="s">
        <v>21</v>
      </c>
      <c r="F178" s="257" t="s">
        <v>141</v>
      </c>
      <c r="G178" s="255"/>
      <c r="H178" s="258">
        <v>2</v>
      </c>
      <c r="I178" s="259"/>
      <c r="J178" s="255"/>
      <c r="K178" s="255"/>
      <c r="L178" s="260"/>
      <c r="M178" s="261"/>
      <c r="N178" s="262"/>
      <c r="O178" s="262"/>
      <c r="P178" s="262"/>
      <c r="Q178" s="262"/>
      <c r="R178" s="262"/>
      <c r="S178" s="262"/>
      <c r="T178" s="263"/>
      <c r="AT178" s="264" t="s">
        <v>138</v>
      </c>
      <c r="AU178" s="264" t="s">
        <v>82</v>
      </c>
      <c r="AV178" s="13" t="s">
        <v>130</v>
      </c>
      <c r="AW178" s="13" t="s">
        <v>36</v>
      </c>
      <c r="AX178" s="13" t="s">
        <v>80</v>
      </c>
      <c r="AY178" s="264" t="s">
        <v>124</v>
      </c>
    </row>
    <row r="179" s="1" customFormat="1" ht="16.5" customHeight="1">
      <c r="B179" s="45"/>
      <c r="C179" s="220" t="s">
        <v>227</v>
      </c>
      <c r="D179" s="220" t="s">
        <v>126</v>
      </c>
      <c r="E179" s="221" t="s">
        <v>285</v>
      </c>
      <c r="F179" s="222" t="s">
        <v>286</v>
      </c>
      <c r="G179" s="223" t="s">
        <v>129</v>
      </c>
      <c r="H179" s="224">
        <v>7</v>
      </c>
      <c r="I179" s="225"/>
      <c r="J179" s="226">
        <f>ROUND(I179*H179,2)</f>
        <v>0</v>
      </c>
      <c r="K179" s="222" t="s">
        <v>21</v>
      </c>
      <c r="L179" s="71"/>
      <c r="M179" s="227" t="s">
        <v>21</v>
      </c>
      <c r="N179" s="228" t="s">
        <v>43</v>
      </c>
      <c r="O179" s="46"/>
      <c r="P179" s="229">
        <f>O179*H179</f>
        <v>0</v>
      </c>
      <c r="Q179" s="229">
        <v>0</v>
      </c>
      <c r="R179" s="229">
        <f>Q179*H179</f>
        <v>0</v>
      </c>
      <c r="S179" s="229">
        <v>0.089999999999999997</v>
      </c>
      <c r="T179" s="230">
        <f>S179*H179</f>
        <v>0.63</v>
      </c>
      <c r="AR179" s="23" t="s">
        <v>130</v>
      </c>
      <c r="AT179" s="23" t="s">
        <v>126</v>
      </c>
      <c r="AU179" s="23" t="s">
        <v>82</v>
      </c>
      <c r="AY179" s="23" t="s">
        <v>124</v>
      </c>
      <c r="BE179" s="231">
        <f>IF(N179="základní",J179,0)</f>
        <v>0</v>
      </c>
      <c r="BF179" s="231">
        <f>IF(N179="snížená",J179,0)</f>
        <v>0</v>
      </c>
      <c r="BG179" s="231">
        <f>IF(N179="zákl. přenesená",J179,0)</f>
        <v>0</v>
      </c>
      <c r="BH179" s="231">
        <f>IF(N179="sníž. přenesená",J179,0)</f>
        <v>0</v>
      </c>
      <c r="BI179" s="231">
        <f>IF(N179="nulová",J179,0)</f>
        <v>0</v>
      </c>
      <c r="BJ179" s="23" t="s">
        <v>80</v>
      </c>
      <c r="BK179" s="231">
        <f>ROUND(I179*H179,2)</f>
        <v>0</v>
      </c>
      <c r="BL179" s="23" t="s">
        <v>130</v>
      </c>
      <c r="BM179" s="23" t="s">
        <v>287</v>
      </c>
    </row>
    <row r="180" s="10" customFormat="1" ht="29.88" customHeight="1">
      <c r="B180" s="204"/>
      <c r="C180" s="205"/>
      <c r="D180" s="206" t="s">
        <v>71</v>
      </c>
      <c r="E180" s="218" t="s">
        <v>288</v>
      </c>
      <c r="F180" s="218" t="s">
        <v>289</v>
      </c>
      <c r="G180" s="205"/>
      <c r="H180" s="205"/>
      <c r="I180" s="208"/>
      <c r="J180" s="219">
        <f>BK180</f>
        <v>0</v>
      </c>
      <c r="K180" s="205"/>
      <c r="L180" s="210"/>
      <c r="M180" s="211"/>
      <c r="N180" s="212"/>
      <c r="O180" s="212"/>
      <c r="P180" s="213">
        <f>SUM(P181:P197)</f>
        <v>0</v>
      </c>
      <c r="Q180" s="212"/>
      <c r="R180" s="213">
        <f>SUM(R181:R197)</f>
        <v>0</v>
      </c>
      <c r="S180" s="212"/>
      <c r="T180" s="214">
        <f>SUM(T181:T197)</f>
        <v>0</v>
      </c>
      <c r="AR180" s="215" t="s">
        <v>80</v>
      </c>
      <c r="AT180" s="216" t="s">
        <v>71</v>
      </c>
      <c r="AU180" s="216" t="s">
        <v>80</v>
      </c>
      <c r="AY180" s="215" t="s">
        <v>124</v>
      </c>
      <c r="BK180" s="217">
        <f>SUM(BK181:BK197)</f>
        <v>0</v>
      </c>
    </row>
    <row r="181" s="1" customFormat="1" ht="25.5" customHeight="1">
      <c r="B181" s="45"/>
      <c r="C181" s="220" t="s">
        <v>290</v>
      </c>
      <c r="D181" s="220" t="s">
        <v>126</v>
      </c>
      <c r="E181" s="221" t="s">
        <v>291</v>
      </c>
      <c r="F181" s="222" t="s">
        <v>292</v>
      </c>
      <c r="G181" s="223" t="s">
        <v>175</v>
      </c>
      <c r="H181" s="224">
        <v>1037.6679999999999</v>
      </c>
      <c r="I181" s="225"/>
      <c r="J181" s="226">
        <f>ROUND(I181*H181,2)</f>
        <v>0</v>
      </c>
      <c r="K181" s="222" t="s">
        <v>158</v>
      </c>
      <c r="L181" s="71"/>
      <c r="M181" s="227" t="s">
        <v>21</v>
      </c>
      <c r="N181" s="228" t="s">
        <v>43</v>
      </c>
      <c r="O181" s="46"/>
      <c r="P181" s="229">
        <f>O181*H181</f>
        <v>0</v>
      </c>
      <c r="Q181" s="229">
        <v>0</v>
      </c>
      <c r="R181" s="229">
        <f>Q181*H181</f>
        <v>0</v>
      </c>
      <c r="S181" s="229">
        <v>0</v>
      </c>
      <c r="T181" s="230">
        <f>S181*H181</f>
        <v>0</v>
      </c>
      <c r="AR181" s="23" t="s">
        <v>130</v>
      </c>
      <c r="AT181" s="23" t="s">
        <v>126</v>
      </c>
      <c r="AU181" s="23" t="s">
        <v>82</v>
      </c>
      <c r="AY181" s="23" t="s">
        <v>124</v>
      </c>
      <c r="BE181" s="231">
        <f>IF(N181="základní",J181,0)</f>
        <v>0</v>
      </c>
      <c r="BF181" s="231">
        <f>IF(N181="snížená",J181,0)</f>
        <v>0</v>
      </c>
      <c r="BG181" s="231">
        <f>IF(N181="zákl. přenesená",J181,0)</f>
        <v>0</v>
      </c>
      <c r="BH181" s="231">
        <f>IF(N181="sníž. přenesená",J181,0)</f>
        <v>0</v>
      </c>
      <c r="BI181" s="231">
        <f>IF(N181="nulová",J181,0)</f>
        <v>0</v>
      </c>
      <c r="BJ181" s="23" t="s">
        <v>80</v>
      </c>
      <c r="BK181" s="231">
        <f>ROUND(I181*H181,2)</f>
        <v>0</v>
      </c>
      <c r="BL181" s="23" t="s">
        <v>130</v>
      </c>
      <c r="BM181" s="23" t="s">
        <v>293</v>
      </c>
    </row>
    <row r="182" s="1" customFormat="1">
      <c r="B182" s="45"/>
      <c r="C182" s="73"/>
      <c r="D182" s="234" t="s">
        <v>160</v>
      </c>
      <c r="E182" s="73"/>
      <c r="F182" s="265" t="s">
        <v>294</v>
      </c>
      <c r="G182" s="73"/>
      <c r="H182" s="73"/>
      <c r="I182" s="190"/>
      <c r="J182" s="73"/>
      <c r="K182" s="73"/>
      <c r="L182" s="71"/>
      <c r="M182" s="266"/>
      <c r="N182" s="46"/>
      <c r="O182" s="46"/>
      <c r="P182" s="46"/>
      <c r="Q182" s="46"/>
      <c r="R182" s="46"/>
      <c r="S182" s="46"/>
      <c r="T182" s="94"/>
      <c r="AT182" s="23" t="s">
        <v>160</v>
      </c>
      <c r="AU182" s="23" t="s">
        <v>82</v>
      </c>
    </row>
    <row r="183" s="1" customFormat="1" ht="25.5" customHeight="1">
      <c r="B183" s="45"/>
      <c r="C183" s="220" t="s">
        <v>231</v>
      </c>
      <c r="D183" s="220" t="s">
        <v>126</v>
      </c>
      <c r="E183" s="221" t="s">
        <v>295</v>
      </c>
      <c r="F183" s="222" t="s">
        <v>296</v>
      </c>
      <c r="G183" s="223" t="s">
        <v>175</v>
      </c>
      <c r="H183" s="224">
        <v>9339.0120000000006</v>
      </c>
      <c r="I183" s="225"/>
      <c r="J183" s="226">
        <f>ROUND(I183*H183,2)</f>
        <v>0</v>
      </c>
      <c r="K183" s="222" t="s">
        <v>158</v>
      </c>
      <c r="L183" s="71"/>
      <c r="M183" s="227" t="s">
        <v>21</v>
      </c>
      <c r="N183" s="228" t="s">
        <v>43</v>
      </c>
      <c r="O183" s="46"/>
      <c r="P183" s="229">
        <f>O183*H183</f>
        <v>0</v>
      </c>
      <c r="Q183" s="229">
        <v>0</v>
      </c>
      <c r="R183" s="229">
        <f>Q183*H183</f>
        <v>0</v>
      </c>
      <c r="S183" s="229">
        <v>0</v>
      </c>
      <c r="T183" s="230">
        <f>S183*H183</f>
        <v>0</v>
      </c>
      <c r="AR183" s="23" t="s">
        <v>130</v>
      </c>
      <c r="AT183" s="23" t="s">
        <v>126</v>
      </c>
      <c r="AU183" s="23" t="s">
        <v>82</v>
      </c>
      <c r="AY183" s="23" t="s">
        <v>124</v>
      </c>
      <c r="BE183" s="231">
        <f>IF(N183="základní",J183,0)</f>
        <v>0</v>
      </c>
      <c r="BF183" s="231">
        <f>IF(N183="snížená",J183,0)</f>
        <v>0</v>
      </c>
      <c r="BG183" s="231">
        <f>IF(N183="zákl. přenesená",J183,0)</f>
        <v>0</v>
      </c>
      <c r="BH183" s="231">
        <f>IF(N183="sníž. přenesená",J183,0)</f>
        <v>0</v>
      </c>
      <c r="BI183" s="231">
        <f>IF(N183="nulová",J183,0)</f>
        <v>0</v>
      </c>
      <c r="BJ183" s="23" t="s">
        <v>80</v>
      </c>
      <c r="BK183" s="231">
        <f>ROUND(I183*H183,2)</f>
        <v>0</v>
      </c>
      <c r="BL183" s="23" t="s">
        <v>130</v>
      </c>
      <c r="BM183" s="23" t="s">
        <v>297</v>
      </c>
    </row>
    <row r="184" s="1" customFormat="1">
      <c r="B184" s="45"/>
      <c r="C184" s="73"/>
      <c r="D184" s="234" t="s">
        <v>160</v>
      </c>
      <c r="E184" s="73"/>
      <c r="F184" s="265" t="s">
        <v>294</v>
      </c>
      <c r="G184" s="73"/>
      <c r="H184" s="73"/>
      <c r="I184" s="190"/>
      <c r="J184" s="73"/>
      <c r="K184" s="73"/>
      <c r="L184" s="71"/>
      <c r="M184" s="266"/>
      <c r="N184" s="46"/>
      <c r="O184" s="46"/>
      <c r="P184" s="46"/>
      <c r="Q184" s="46"/>
      <c r="R184" s="46"/>
      <c r="S184" s="46"/>
      <c r="T184" s="94"/>
      <c r="AT184" s="23" t="s">
        <v>160</v>
      </c>
      <c r="AU184" s="23" t="s">
        <v>82</v>
      </c>
    </row>
    <row r="185" s="12" customFormat="1">
      <c r="B185" s="243"/>
      <c r="C185" s="244"/>
      <c r="D185" s="234" t="s">
        <v>138</v>
      </c>
      <c r="E185" s="244"/>
      <c r="F185" s="246" t="s">
        <v>298</v>
      </c>
      <c r="G185" s="244"/>
      <c r="H185" s="247">
        <v>9339.0120000000006</v>
      </c>
      <c r="I185" s="248"/>
      <c r="J185" s="244"/>
      <c r="K185" s="244"/>
      <c r="L185" s="249"/>
      <c r="M185" s="250"/>
      <c r="N185" s="251"/>
      <c r="O185" s="251"/>
      <c r="P185" s="251"/>
      <c r="Q185" s="251"/>
      <c r="R185" s="251"/>
      <c r="S185" s="251"/>
      <c r="T185" s="252"/>
      <c r="AT185" s="253" t="s">
        <v>138</v>
      </c>
      <c r="AU185" s="253" t="s">
        <v>82</v>
      </c>
      <c r="AV185" s="12" t="s">
        <v>82</v>
      </c>
      <c r="AW185" s="12" t="s">
        <v>6</v>
      </c>
      <c r="AX185" s="12" t="s">
        <v>80</v>
      </c>
      <c r="AY185" s="253" t="s">
        <v>124</v>
      </c>
    </row>
    <row r="186" s="1" customFormat="1" ht="16.5" customHeight="1">
      <c r="B186" s="45"/>
      <c r="C186" s="220" t="s">
        <v>299</v>
      </c>
      <c r="D186" s="220" t="s">
        <v>126</v>
      </c>
      <c r="E186" s="221" t="s">
        <v>300</v>
      </c>
      <c r="F186" s="222" t="s">
        <v>301</v>
      </c>
      <c r="G186" s="223" t="s">
        <v>175</v>
      </c>
      <c r="H186" s="224">
        <v>1037.6679999999999</v>
      </c>
      <c r="I186" s="225"/>
      <c r="J186" s="226">
        <f>ROUND(I186*H186,2)</f>
        <v>0</v>
      </c>
      <c r="K186" s="222" t="s">
        <v>158</v>
      </c>
      <c r="L186" s="71"/>
      <c r="M186" s="227" t="s">
        <v>21</v>
      </c>
      <c r="N186" s="228" t="s">
        <v>43</v>
      </c>
      <c r="O186" s="46"/>
      <c r="P186" s="229">
        <f>O186*H186</f>
        <v>0</v>
      </c>
      <c r="Q186" s="229">
        <v>0</v>
      </c>
      <c r="R186" s="229">
        <f>Q186*H186</f>
        <v>0</v>
      </c>
      <c r="S186" s="229">
        <v>0</v>
      </c>
      <c r="T186" s="230">
        <f>S186*H186</f>
        <v>0</v>
      </c>
      <c r="AR186" s="23" t="s">
        <v>130</v>
      </c>
      <c r="AT186" s="23" t="s">
        <v>126</v>
      </c>
      <c r="AU186" s="23" t="s">
        <v>82</v>
      </c>
      <c r="AY186" s="23" t="s">
        <v>124</v>
      </c>
      <c r="BE186" s="231">
        <f>IF(N186="základní",J186,0)</f>
        <v>0</v>
      </c>
      <c r="BF186" s="231">
        <f>IF(N186="snížená",J186,0)</f>
        <v>0</v>
      </c>
      <c r="BG186" s="231">
        <f>IF(N186="zákl. přenesená",J186,0)</f>
        <v>0</v>
      </c>
      <c r="BH186" s="231">
        <f>IF(N186="sníž. přenesená",J186,0)</f>
        <v>0</v>
      </c>
      <c r="BI186" s="231">
        <f>IF(N186="nulová",J186,0)</f>
        <v>0</v>
      </c>
      <c r="BJ186" s="23" t="s">
        <v>80</v>
      </c>
      <c r="BK186" s="231">
        <f>ROUND(I186*H186,2)</f>
        <v>0</v>
      </c>
      <c r="BL186" s="23" t="s">
        <v>130</v>
      </c>
      <c r="BM186" s="23" t="s">
        <v>302</v>
      </c>
    </row>
    <row r="187" s="1" customFormat="1">
      <c r="B187" s="45"/>
      <c r="C187" s="73"/>
      <c r="D187" s="234" t="s">
        <v>160</v>
      </c>
      <c r="E187" s="73"/>
      <c r="F187" s="265" t="s">
        <v>303</v>
      </c>
      <c r="G187" s="73"/>
      <c r="H187" s="73"/>
      <c r="I187" s="190"/>
      <c r="J187" s="73"/>
      <c r="K187" s="73"/>
      <c r="L187" s="71"/>
      <c r="M187" s="266"/>
      <c r="N187" s="46"/>
      <c r="O187" s="46"/>
      <c r="P187" s="46"/>
      <c r="Q187" s="46"/>
      <c r="R187" s="46"/>
      <c r="S187" s="46"/>
      <c r="T187" s="94"/>
      <c r="AT187" s="23" t="s">
        <v>160</v>
      </c>
      <c r="AU187" s="23" t="s">
        <v>82</v>
      </c>
    </row>
    <row r="188" s="1" customFormat="1" ht="25.5" customHeight="1">
      <c r="B188" s="45"/>
      <c r="C188" s="220" t="s">
        <v>235</v>
      </c>
      <c r="D188" s="220" t="s">
        <v>126</v>
      </c>
      <c r="E188" s="221" t="s">
        <v>304</v>
      </c>
      <c r="F188" s="222" t="s">
        <v>305</v>
      </c>
      <c r="G188" s="223" t="s">
        <v>175</v>
      </c>
      <c r="H188" s="224">
        <v>116.44199999999999</v>
      </c>
      <c r="I188" s="225"/>
      <c r="J188" s="226">
        <f>ROUND(I188*H188,2)</f>
        <v>0</v>
      </c>
      <c r="K188" s="222" t="s">
        <v>158</v>
      </c>
      <c r="L188" s="71"/>
      <c r="M188" s="227" t="s">
        <v>21</v>
      </c>
      <c r="N188" s="228" t="s">
        <v>43</v>
      </c>
      <c r="O188" s="46"/>
      <c r="P188" s="229">
        <f>O188*H188</f>
        <v>0</v>
      </c>
      <c r="Q188" s="229">
        <v>0</v>
      </c>
      <c r="R188" s="229">
        <f>Q188*H188</f>
        <v>0</v>
      </c>
      <c r="S188" s="229">
        <v>0</v>
      </c>
      <c r="T188" s="230">
        <f>S188*H188</f>
        <v>0</v>
      </c>
      <c r="AR188" s="23" t="s">
        <v>130</v>
      </c>
      <c r="AT188" s="23" t="s">
        <v>126</v>
      </c>
      <c r="AU188" s="23" t="s">
        <v>82</v>
      </c>
      <c r="AY188" s="23" t="s">
        <v>124</v>
      </c>
      <c r="BE188" s="231">
        <f>IF(N188="základní",J188,0)</f>
        <v>0</v>
      </c>
      <c r="BF188" s="231">
        <f>IF(N188="snížená",J188,0)</f>
        <v>0</v>
      </c>
      <c r="BG188" s="231">
        <f>IF(N188="zákl. přenesená",J188,0)</f>
        <v>0</v>
      </c>
      <c r="BH188" s="231">
        <f>IF(N188="sníž. přenesená",J188,0)</f>
        <v>0</v>
      </c>
      <c r="BI188" s="231">
        <f>IF(N188="nulová",J188,0)</f>
        <v>0</v>
      </c>
      <c r="BJ188" s="23" t="s">
        <v>80</v>
      </c>
      <c r="BK188" s="231">
        <f>ROUND(I188*H188,2)</f>
        <v>0</v>
      </c>
      <c r="BL188" s="23" t="s">
        <v>130</v>
      </c>
      <c r="BM188" s="23" t="s">
        <v>306</v>
      </c>
    </row>
    <row r="189" s="1" customFormat="1">
      <c r="B189" s="45"/>
      <c r="C189" s="73"/>
      <c r="D189" s="234" t="s">
        <v>160</v>
      </c>
      <c r="E189" s="73"/>
      <c r="F189" s="265" t="s">
        <v>307</v>
      </c>
      <c r="G189" s="73"/>
      <c r="H189" s="73"/>
      <c r="I189" s="190"/>
      <c r="J189" s="73"/>
      <c r="K189" s="73"/>
      <c r="L189" s="71"/>
      <c r="M189" s="266"/>
      <c r="N189" s="46"/>
      <c r="O189" s="46"/>
      <c r="P189" s="46"/>
      <c r="Q189" s="46"/>
      <c r="R189" s="46"/>
      <c r="S189" s="46"/>
      <c r="T189" s="94"/>
      <c r="AT189" s="23" t="s">
        <v>160</v>
      </c>
      <c r="AU189" s="23" t="s">
        <v>82</v>
      </c>
    </row>
    <row r="190" s="12" customFormat="1">
      <c r="B190" s="243"/>
      <c r="C190" s="244"/>
      <c r="D190" s="234" t="s">
        <v>138</v>
      </c>
      <c r="E190" s="245" t="s">
        <v>21</v>
      </c>
      <c r="F190" s="246" t="s">
        <v>308</v>
      </c>
      <c r="G190" s="244"/>
      <c r="H190" s="247">
        <v>116.44199999999999</v>
      </c>
      <c r="I190" s="248"/>
      <c r="J190" s="244"/>
      <c r="K190" s="244"/>
      <c r="L190" s="249"/>
      <c r="M190" s="250"/>
      <c r="N190" s="251"/>
      <c r="O190" s="251"/>
      <c r="P190" s="251"/>
      <c r="Q190" s="251"/>
      <c r="R190" s="251"/>
      <c r="S190" s="251"/>
      <c r="T190" s="252"/>
      <c r="AT190" s="253" t="s">
        <v>138</v>
      </c>
      <c r="AU190" s="253" t="s">
        <v>82</v>
      </c>
      <c r="AV190" s="12" t="s">
        <v>82</v>
      </c>
      <c r="AW190" s="12" t="s">
        <v>36</v>
      </c>
      <c r="AX190" s="12" t="s">
        <v>80</v>
      </c>
      <c r="AY190" s="253" t="s">
        <v>124</v>
      </c>
    </row>
    <row r="191" s="1" customFormat="1" ht="25.5" customHeight="1">
      <c r="B191" s="45"/>
      <c r="C191" s="220" t="s">
        <v>309</v>
      </c>
      <c r="D191" s="220" t="s">
        <v>126</v>
      </c>
      <c r="E191" s="221" t="s">
        <v>310</v>
      </c>
      <c r="F191" s="222" t="s">
        <v>311</v>
      </c>
      <c r="G191" s="223" t="s">
        <v>175</v>
      </c>
      <c r="H191" s="224">
        <v>868.73599999999999</v>
      </c>
      <c r="I191" s="225"/>
      <c r="J191" s="226">
        <f>ROUND(I191*H191,2)</f>
        <v>0</v>
      </c>
      <c r="K191" s="222" t="s">
        <v>158</v>
      </c>
      <c r="L191" s="71"/>
      <c r="M191" s="227" t="s">
        <v>21</v>
      </c>
      <c r="N191" s="228" t="s">
        <v>43</v>
      </c>
      <c r="O191" s="46"/>
      <c r="P191" s="229">
        <f>O191*H191</f>
        <v>0</v>
      </c>
      <c r="Q191" s="229">
        <v>0</v>
      </c>
      <c r="R191" s="229">
        <f>Q191*H191</f>
        <v>0</v>
      </c>
      <c r="S191" s="229">
        <v>0</v>
      </c>
      <c r="T191" s="230">
        <f>S191*H191</f>
        <v>0</v>
      </c>
      <c r="AR191" s="23" t="s">
        <v>130</v>
      </c>
      <c r="AT191" s="23" t="s">
        <v>126</v>
      </c>
      <c r="AU191" s="23" t="s">
        <v>82</v>
      </c>
      <c r="AY191" s="23" t="s">
        <v>124</v>
      </c>
      <c r="BE191" s="231">
        <f>IF(N191="základní",J191,0)</f>
        <v>0</v>
      </c>
      <c r="BF191" s="231">
        <f>IF(N191="snížená",J191,0)</f>
        <v>0</v>
      </c>
      <c r="BG191" s="231">
        <f>IF(N191="zákl. přenesená",J191,0)</f>
        <v>0</v>
      </c>
      <c r="BH191" s="231">
        <f>IF(N191="sníž. přenesená",J191,0)</f>
        <v>0</v>
      </c>
      <c r="BI191" s="231">
        <f>IF(N191="nulová",J191,0)</f>
        <v>0</v>
      </c>
      <c r="BJ191" s="23" t="s">
        <v>80</v>
      </c>
      <c r="BK191" s="231">
        <f>ROUND(I191*H191,2)</f>
        <v>0</v>
      </c>
      <c r="BL191" s="23" t="s">
        <v>130</v>
      </c>
      <c r="BM191" s="23" t="s">
        <v>312</v>
      </c>
    </row>
    <row r="192" s="1" customFormat="1">
      <c r="B192" s="45"/>
      <c r="C192" s="73"/>
      <c r="D192" s="234" t="s">
        <v>160</v>
      </c>
      <c r="E192" s="73"/>
      <c r="F192" s="265" t="s">
        <v>307</v>
      </c>
      <c r="G192" s="73"/>
      <c r="H192" s="73"/>
      <c r="I192" s="190"/>
      <c r="J192" s="73"/>
      <c r="K192" s="73"/>
      <c r="L192" s="71"/>
      <c r="M192" s="266"/>
      <c r="N192" s="46"/>
      <c r="O192" s="46"/>
      <c r="P192" s="46"/>
      <c r="Q192" s="46"/>
      <c r="R192" s="46"/>
      <c r="S192" s="46"/>
      <c r="T192" s="94"/>
      <c r="AT192" s="23" t="s">
        <v>160</v>
      </c>
      <c r="AU192" s="23" t="s">
        <v>82</v>
      </c>
    </row>
    <row r="193" s="12" customFormat="1">
      <c r="B193" s="243"/>
      <c r="C193" s="244"/>
      <c r="D193" s="234" t="s">
        <v>138</v>
      </c>
      <c r="E193" s="245" t="s">
        <v>21</v>
      </c>
      <c r="F193" s="246" t="s">
        <v>313</v>
      </c>
      <c r="G193" s="244"/>
      <c r="H193" s="247">
        <v>868.73599999999999</v>
      </c>
      <c r="I193" s="248"/>
      <c r="J193" s="244"/>
      <c r="K193" s="244"/>
      <c r="L193" s="249"/>
      <c r="M193" s="250"/>
      <c r="N193" s="251"/>
      <c r="O193" s="251"/>
      <c r="P193" s="251"/>
      <c r="Q193" s="251"/>
      <c r="R193" s="251"/>
      <c r="S193" s="251"/>
      <c r="T193" s="252"/>
      <c r="AT193" s="253" t="s">
        <v>138</v>
      </c>
      <c r="AU193" s="253" t="s">
        <v>82</v>
      </c>
      <c r="AV193" s="12" t="s">
        <v>82</v>
      </c>
      <c r="AW193" s="12" t="s">
        <v>36</v>
      </c>
      <c r="AX193" s="12" t="s">
        <v>80</v>
      </c>
      <c r="AY193" s="253" t="s">
        <v>124</v>
      </c>
    </row>
    <row r="194" s="1" customFormat="1" ht="25.5" customHeight="1">
      <c r="B194" s="45"/>
      <c r="C194" s="220" t="s">
        <v>240</v>
      </c>
      <c r="D194" s="220" t="s">
        <v>126</v>
      </c>
      <c r="E194" s="221" t="s">
        <v>314</v>
      </c>
      <c r="F194" s="222" t="s">
        <v>315</v>
      </c>
      <c r="G194" s="223" t="s">
        <v>175</v>
      </c>
      <c r="H194" s="224">
        <v>52.490000000000002</v>
      </c>
      <c r="I194" s="225"/>
      <c r="J194" s="226">
        <f>ROUND(I194*H194,2)</f>
        <v>0</v>
      </c>
      <c r="K194" s="222" t="s">
        <v>158</v>
      </c>
      <c r="L194" s="71"/>
      <c r="M194" s="227" t="s">
        <v>21</v>
      </c>
      <c r="N194" s="228" t="s">
        <v>43</v>
      </c>
      <c r="O194" s="46"/>
      <c r="P194" s="229">
        <f>O194*H194</f>
        <v>0</v>
      </c>
      <c r="Q194" s="229">
        <v>0</v>
      </c>
      <c r="R194" s="229">
        <f>Q194*H194</f>
        <v>0</v>
      </c>
      <c r="S194" s="229">
        <v>0</v>
      </c>
      <c r="T194" s="230">
        <f>S194*H194</f>
        <v>0</v>
      </c>
      <c r="AR194" s="23" t="s">
        <v>130</v>
      </c>
      <c r="AT194" s="23" t="s">
        <v>126</v>
      </c>
      <c r="AU194" s="23" t="s">
        <v>82</v>
      </c>
      <c r="AY194" s="23" t="s">
        <v>124</v>
      </c>
      <c r="BE194" s="231">
        <f>IF(N194="základní",J194,0)</f>
        <v>0</v>
      </c>
      <c r="BF194" s="231">
        <f>IF(N194="snížená",J194,0)</f>
        <v>0</v>
      </c>
      <c r="BG194" s="231">
        <f>IF(N194="zákl. přenesená",J194,0)</f>
        <v>0</v>
      </c>
      <c r="BH194" s="231">
        <f>IF(N194="sníž. přenesená",J194,0)</f>
        <v>0</v>
      </c>
      <c r="BI194" s="231">
        <f>IF(N194="nulová",J194,0)</f>
        <v>0</v>
      </c>
      <c r="BJ194" s="23" t="s">
        <v>80</v>
      </c>
      <c r="BK194" s="231">
        <f>ROUND(I194*H194,2)</f>
        <v>0</v>
      </c>
      <c r="BL194" s="23" t="s">
        <v>130</v>
      </c>
      <c r="BM194" s="23" t="s">
        <v>316</v>
      </c>
    </row>
    <row r="195" s="1" customFormat="1">
      <c r="B195" s="45"/>
      <c r="C195" s="73"/>
      <c r="D195" s="234" t="s">
        <v>160</v>
      </c>
      <c r="E195" s="73"/>
      <c r="F195" s="265" t="s">
        <v>307</v>
      </c>
      <c r="G195" s="73"/>
      <c r="H195" s="73"/>
      <c r="I195" s="190"/>
      <c r="J195" s="73"/>
      <c r="K195" s="73"/>
      <c r="L195" s="71"/>
      <c r="M195" s="266"/>
      <c r="N195" s="46"/>
      <c r="O195" s="46"/>
      <c r="P195" s="46"/>
      <c r="Q195" s="46"/>
      <c r="R195" s="46"/>
      <c r="S195" s="46"/>
      <c r="T195" s="94"/>
      <c r="AT195" s="23" t="s">
        <v>160</v>
      </c>
      <c r="AU195" s="23" t="s">
        <v>82</v>
      </c>
    </row>
    <row r="196" s="12" customFormat="1">
      <c r="B196" s="243"/>
      <c r="C196" s="244"/>
      <c r="D196" s="234" t="s">
        <v>138</v>
      </c>
      <c r="E196" s="245" t="s">
        <v>21</v>
      </c>
      <c r="F196" s="246" t="s">
        <v>21</v>
      </c>
      <c r="G196" s="244"/>
      <c r="H196" s="247">
        <v>0</v>
      </c>
      <c r="I196" s="248"/>
      <c r="J196" s="244"/>
      <c r="K196" s="244"/>
      <c r="L196" s="249"/>
      <c r="M196" s="250"/>
      <c r="N196" s="251"/>
      <c r="O196" s="251"/>
      <c r="P196" s="251"/>
      <c r="Q196" s="251"/>
      <c r="R196" s="251"/>
      <c r="S196" s="251"/>
      <c r="T196" s="252"/>
      <c r="AT196" s="253" t="s">
        <v>138</v>
      </c>
      <c r="AU196" s="253" t="s">
        <v>82</v>
      </c>
      <c r="AV196" s="12" t="s">
        <v>82</v>
      </c>
      <c r="AW196" s="12" t="s">
        <v>36</v>
      </c>
      <c r="AX196" s="12" t="s">
        <v>72</v>
      </c>
      <c r="AY196" s="253" t="s">
        <v>124</v>
      </c>
    </row>
    <row r="197" s="12" customFormat="1">
      <c r="B197" s="243"/>
      <c r="C197" s="244"/>
      <c r="D197" s="234" t="s">
        <v>138</v>
      </c>
      <c r="E197" s="245" t="s">
        <v>21</v>
      </c>
      <c r="F197" s="246" t="s">
        <v>317</v>
      </c>
      <c r="G197" s="244"/>
      <c r="H197" s="247">
        <v>52.490000000000002</v>
      </c>
      <c r="I197" s="248"/>
      <c r="J197" s="244"/>
      <c r="K197" s="244"/>
      <c r="L197" s="249"/>
      <c r="M197" s="250"/>
      <c r="N197" s="251"/>
      <c r="O197" s="251"/>
      <c r="P197" s="251"/>
      <c r="Q197" s="251"/>
      <c r="R197" s="251"/>
      <c r="S197" s="251"/>
      <c r="T197" s="252"/>
      <c r="AT197" s="253" t="s">
        <v>138</v>
      </c>
      <c r="AU197" s="253" t="s">
        <v>82</v>
      </c>
      <c r="AV197" s="12" t="s">
        <v>82</v>
      </c>
      <c r="AW197" s="12" t="s">
        <v>36</v>
      </c>
      <c r="AX197" s="12" t="s">
        <v>80</v>
      </c>
      <c r="AY197" s="253" t="s">
        <v>124</v>
      </c>
    </row>
    <row r="198" s="10" customFormat="1" ht="29.88" customHeight="1">
      <c r="B198" s="204"/>
      <c r="C198" s="205"/>
      <c r="D198" s="206" t="s">
        <v>71</v>
      </c>
      <c r="E198" s="218" t="s">
        <v>318</v>
      </c>
      <c r="F198" s="218" t="s">
        <v>319</v>
      </c>
      <c r="G198" s="205"/>
      <c r="H198" s="205"/>
      <c r="I198" s="208"/>
      <c r="J198" s="219">
        <f>BK198</f>
        <v>0</v>
      </c>
      <c r="K198" s="205"/>
      <c r="L198" s="210"/>
      <c r="M198" s="211"/>
      <c r="N198" s="212"/>
      <c r="O198" s="212"/>
      <c r="P198" s="213">
        <f>SUM(P199:P202)</f>
        <v>0</v>
      </c>
      <c r="Q198" s="212"/>
      <c r="R198" s="213">
        <f>SUM(R199:R202)</f>
        <v>0</v>
      </c>
      <c r="S198" s="212"/>
      <c r="T198" s="214">
        <f>SUM(T199:T202)</f>
        <v>0</v>
      </c>
      <c r="AR198" s="215" t="s">
        <v>80</v>
      </c>
      <c r="AT198" s="216" t="s">
        <v>71</v>
      </c>
      <c r="AU198" s="216" t="s">
        <v>80</v>
      </c>
      <c r="AY198" s="215" t="s">
        <v>124</v>
      </c>
      <c r="BK198" s="217">
        <f>SUM(BK199:BK202)</f>
        <v>0</v>
      </c>
    </row>
    <row r="199" s="1" customFormat="1" ht="25.5" customHeight="1">
      <c r="B199" s="45"/>
      <c r="C199" s="220" t="s">
        <v>320</v>
      </c>
      <c r="D199" s="220" t="s">
        <v>126</v>
      </c>
      <c r="E199" s="221" t="s">
        <v>321</v>
      </c>
      <c r="F199" s="222" t="s">
        <v>322</v>
      </c>
      <c r="G199" s="223" t="s">
        <v>175</v>
      </c>
      <c r="H199" s="224">
        <v>28.263000000000002</v>
      </c>
      <c r="I199" s="225"/>
      <c r="J199" s="226">
        <f>ROUND(I199*H199,2)</f>
        <v>0</v>
      </c>
      <c r="K199" s="222" t="s">
        <v>158</v>
      </c>
      <c r="L199" s="71"/>
      <c r="M199" s="227" t="s">
        <v>21</v>
      </c>
      <c r="N199" s="228" t="s">
        <v>43</v>
      </c>
      <c r="O199" s="46"/>
      <c r="P199" s="229">
        <f>O199*H199</f>
        <v>0</v>
      </c>
      <c r="Q199" s="229">
        <v>0</v>
      </c>
      <c r="R199" s="229">
        <f>Q199*H199</f>
        <v>0</v>
      </c>
      <c r="S199" s="229">
        <v>0</v>
      </c>
      <c r="T199" s="230">
        <f>S199*H199</f>
        <v>0</v>
      </c>
      <c r="AR199" s="23" t="s">
        <v>130</v>
      </c>
      <c r="AT199" s="23" t="s">
        <v>126</v>
      </c>
      <c r="AU199" s="23" t="s">
        <v>82</v>
      </c>
      <c r="AY199" s="23" t="s">
        <v>124</v>
      </c>
      <c r="BE199" s="231">
        <f>IF(N199="základní",J199,0)</f>
        <v>0</v>
      </c>
      <c r="BF199" s="231">
        <f>IF(N199="snížená",J199,0)</f>
        <v>0</v>
      </c>
      <c r="BG199" s="231">
        <f>IF(N199="zákl. přenesená",J199,0)</f>
        <v>0</v>
      </c>
      <c r="BH199" s="231">
        <f>IF(N199="sníž. přenesená",J199,0)</f>
        <v>0</v>
      </c>
      <c r="BI199" s="231">
        <f>IF(N199="nulová",J199,0)</f>
        <v>0</v>
      </c>
      <c r="BJ199" s="23" t="s">
        <v>80</v>
      </c>
      <c r="BK199" s="231">
        <f>ROUND(I199*H199,2)</f>
        <v>0</v>
      </c>
      <c r="BL199" s="23" t="s">
        <v>130</v>
      </c>
      <c r="BM199" s="23" t="s">
        <v>323</v>
      </c>
    </row>
    <row r="200" s="1" customFormat="1">
      <c r="B200" s="45"/>
      <c r="C200" s="73"/>
      <c r="D200" s="234" t="s">
        <v>160</v>
      </c>
      <c r="E200" s="73"/>
      <c r="F200" s="265" t="s">
        <v>324</v>
      </c>
      <c r="G200" s="73"/>
      <c r="H200" s="73"/>
      <c r="I200" s="190"/>
      <c r="J200" s="73"/>
      <c r="K200" s="73"/>
      <c r="L200" s="71"/>
      <c r="M200" s="266"/>
      <c r="N200" s="46"/>
      <c r="O200" s="46"/>
      <c r="P200" s="46"/>
      <c r="Q200" s="46"/>
      <c r="R200" s="46"/>
      <c r="S200" s="46"/>
      <c r="T200" s="94"/>
      <c r="AT200" s="23" t="s">
        <v>160</v>
      </c>
      <c r="AU200" s="23" t="s">
        <v>82</v>
      </c>
    </row>
    <row r="201" s="1" customFormat="1" ht="38.25" customHeight="1">
      <c r="B201" s="45"/>
      <c r="C201" s="220" t="s">
        <v>245</v>
      </c>
      <c r="D201" s="220" t="s">
        <v>126</v>
      </c>
      <c r="E201" s="221" t="s">
        <v>325</v>
      </c>
      <c r="F201" s="222" t="s">
        <v>326</v>
      </c>
      <c r="G201" s="223" t="s">
        <v>175</v>
      </c>
      <c r="H201" s="224">
        <v>28.263000000000002</v>
      </c>
      <c r="I201" s="225"/>
      <c r="J201" s="226">
        <f>ROUND(I201*H201,2)</f>
        <v>0</v>
      </c>
      <c r="K201" s="222" t="s">
        <v>158</v>
      </c>
      <c r="L201" s="71"/>
      <c r="M201" s="227" t="s">
        <v>21</v>
      </c>
      <c r="N201" s="228" t="s">
        <v>43</v>
      </c>
      <c r="O201" s="46"/>
      <c r="P201" s="229">
        <f>O201*H201</f>
        <v>0</v>
      </c>
      <c r="Q201" s="229">
        <v>0</v>
      </c>
      <c r="R201" s="229">
        <f>Q201*H201</f>
        <v>0</v>
      </c>
      <c r="S201" s="229">
        <v>0</v>
      </c>
      <c r="T201" s="230">
        <f>S201*H201</f>
        <v>0</v>
      </c>
      <c r="AR201" s="23" t="s">
        <v>130</v>
      </c>
      <c r="AT201" s="23" t="s">
        <v>126</v>
      </c>
      <c r="AU201" s="23" t="s">
        <v>82</v>
      </c>
      <c r="AY201" s="23" t="s">
        <v>124</v>
      </c>
      <c r="BE201" s="231">
        <f>IF(N201="základní",J201,0)</f>
        <v>0</v>
      </c>
      <c r="BF201" s="231">
        <f>IF(N201="snížená",J201,0)</f>
        <v>0</v>
      </c>
      <c r="BG201" s="231">
        <f>IF(N201="zákl. přenesená",J201,0)</f>
        <v>0</v>
      </c>
      <c r="BH201" s="231">
        <f>IF(N201="sníž. přenesená",J201,0)</f>
        <v>0</v>
      </c>
      <c r="BI201" s="231">
        <f>IF(N201="nulová",J201,0)</f>
        <v>0</v>
      </c>
      <c r="BJ201" s="23" t="s">
        <v>80</v>
      </c>
      <c r="BK201" s="231">
        <f>ROUND(I201*H201,2)</f>
        <v>0</v>
      </c>
      <c r="BL201" s="23" t="s">
        <v>130</v>
      </c>
      <c r="BM201" s="23" t="s">
        <v>327</v>
      </c>
    </row>
    <row r="202" s="1" customFormat="1">
      <c r="B202" s="45"/>
      <c r="C202" s="73"/>
      <c r="D202" s="234" t="s">
        <v>160</v>
      </c>
      <c r="E202" s="73"/>
      <c r="F202" s="265" t="s">
        <v>324</v>
      </c>
      <c r="G202" s="73"/>
      <c r="H202" s="73"/>
      <c r="I202" s="190"/>
      <c r="J202" s="73"/>
      <c r="K202" s="73"/>
      <c r="L202" s="71"/>
      <c r="M202" s="277"/>
      <c r="N202" s="278"/>
      <c r="O202" s="278"/>
      <c r="P202" s="278"/>
      <c r="Q202" s="278"/>
      <c r="R202" s="278"/>
      <c r="S202" s="278"/>
      <c r="T202" s="279"/>
      <c r="AT202" s="23" t="s">
        <v>160</v>
      </c>
      <c r="AU202" s="23" t="s">
        <v>82</v>
      </c>
    </row>
    <row r="203" s="1" customFormat="1" ht="6.96" customHeight="1">
      <c r="B203" s="66"/>
      <c r="C203" s="67"/>
      <c r="D203" s="67"/>
      <c r="E203" s="67"/>
      <c r="F203" s="67"/>
      <c r="G203" s="67"/>
      <c r="H203" s="67"/>
      <c r="I203" s="165"/>
      <c r="J203" s="67"/>
      <c r="K203" s="67"/>
      <c r="L203" s="71"/>
    </row>
  </sheetData>
  <sheetProtection sheet="1" autoFilter="0" formatColumns="0" formatRows="0" objects="1" scenarios="1" spinCount="100000" saltValue="/rO288zoK7QC07DdbBIpxI+GKJcLEW8x7B2qrEH2Y2n6F31IIxordhZoA/oggPPIjmzSkZdKKSZVc3ooooLzww==" hashValue="leVtp1+umNEzvafMOXIDO7BQnLG1tvjxfRvraqFj9qw5NagkKiecDNKBUa1ZrsoiFJK/FRj1PwIR/BdzdgkPEg==" algorithmName="SHA-512" password="CC35"/>
  <autoFilter ref="C81:K20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85</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Stavební úpravy cyklostezky Litvínov - Záluží</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328</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1. 9. 2018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28674723</v>
      </c>
      <c r="K20" s="50"/>
    </row>
    <row r="21" s="1" customFormat="1" ht="18" customHeight="1">
      <c r="B21" s="45"/>
      <c r="C21" s="46"/>
      <c r="D21" s="46"/>
      <c r="E21" s="34" t="str">
        <f>IF('Rekapitulace stavby'!E17="","",'Rekapitulace stavby'!E17)</f>
        <v>RELIEF PROJECTS s.r.o.</v>
      </c>
      <c r="F21" s="46"/>
      <c r="G21" s="46"/>
      <c r="H21" s="46"/>
      <c r="I21" s="145" t="s">
        <v>29</v>
      </c>
      <c r="J21" s="34" t="str">
        <f>IF('Rekapitulace stavby'!AN17="","",'Rekapitulace stavby'!AN17)</f>
        <v>CZ28674723</v>
      </c>
      <c r="K21" s="50"/>
    </row>
    <row r="22" s="1" customFormat="1" ht="6.96" customHeight="1">
      <c r="B22" s="45"/>
      <c r="C22" s="46"/>
      <c r="D22" s="46"/>
      <c r="E22" s="46"/>
      <c r="F22" s="46"/>
      <c r="G22" s="46"/>
      <c r="H22" s="46"/>
      <c r="I22" s="143"/>
      <c r="J22" s="46"/>
      <c r="K22" s="50"/>
    </row>
    <row r="23" s="1" customFormat="1" ht="14.4" customHeight="1">
      <c r="B23" s="45"/>
      <c r="C23" s="46"/>
      <c r="D23" s="39" t="s">
        <v>37</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ROUND(SUM(BE82:BE191), 2)</f>
        <v>0</v>
      </c>
      <c r="G30" s="46"/>
      <c r="H30" s="46"/>
      <c r="I30" s="157">
        <v>0.20999999999999999</v>
      </c>
      <c r="J30" s="156">
        <f>ROUND(ROUND((SUM(BE82:BE191)), 2)*I30, 2)</f>
        <v>0</v>
      </c>
      <c r="K30" s="50"/>
    </row>
    <row r="31" s="1" customFormat="1" ht="14.4" customHeight="1">
      <c r="B31" s="45"/>
      <c r="C31" s="46"/>
      <c r="D31" s="46"/>
      <c r="E31" s="54" t="s">
        <v>44</v>
      </c>
      <c r="F31" s="156">
        <f>ROUND(SUM(BF82:BF191), 2)</f>
        <v>0</v>
      </c>
      <c r="G31" s="46"/>
      <c r="H31" s="46"/>
      <c r="I31" s="157">
        <v>0.14999999999999999</v>
      </c>
      <c r="J31" s="156">
        <f>ROUND(ROUND((SUM(BF82:BF191)), 2)*I31, 2)</f>
        <v>0</v>
      </c>
      <c r="K31" s="50"/>
    </row>
    <row r="32" hidden="1" s="1" customFormat="1" ht="14.4" customHeight="1">
      <c r="B32" s="45"/>
      <c r="C32" s="46"/>
      <c r="D32" s="46"/>
      <c r="E32" s="54" t="s">
        <v>45</v>
      </c>
      <c r="F32" s="156">
        <f>ROUND(SUM(BG82:BG191), 2)</f>
        <v>0</v>
      </c>
      <c r="G32" s="46"/>
      <c r="H32" s="46"/>
      <c r="I32" s="157">
        <v>0.20999999999999999</v>
      </c>
      <c r="J32" s="156">
        <v>0</v>
      </c>
      <c r="K32" s="50"/>
    </row>
    <row r="33" hidden="1" s="1" customFormat="1" ht="14.4" customHeight="1">
      <c r="B33" s="45"/>
      <c r="C33" s="46"/>
      <c r="D33" s="46"/>
      <c r="E33" s="54" t="s">
        <v>46</v>
      </c>
      <c r="F33" s="156">
        <f>ROUND(SUM(BH82:BH191), 2)</f>
        <v>0</v>
      </c>
      <c r="G33" s="46"/>
      <c r="H33" s="46"/>
      <c r="I33" s="157">
        <v>0.14999999999999999</v>
      </c>
      <c r="J33" s="156">
        <v>0</v>
      </c>
      <c r="K33" s="50"/>
    </row>
    <row r="34" hidden="1" s="1" customFormat="1" ht="14.4" customHeight="1">
      <c r="B34" s="45"/>
      <c r="C34" s="46"/>
      <c r="D34" s="46"/>
      <c r="E34" s="54" t="s">
        <v>47</v>
      </c>
      <c r="F34" s="156">
        <f>ROUND(SUM(BI82:BI191),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Stavební úpravy cyklostezky Litvínov - Záluží</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II.etapa - od ubytoven UNO směrem k Záluží</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1. 9. 2018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RELIEF PROJECTS s.r.o.</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J82</f>
        <v>0</v>
      </c>
      <c r="K56" s="50"/>
      <c r="AU56" s="23" t="s">
        <v>101</v>
      </c>
    </row>
    <row r="57" s="7" customFormat="1" ht="24.96" customHeight="1">
      <c r="B57" s="176"/>
      <c r="C57" s="177"/>
      <c r="D57" s="178" t="s">
        <v>102</v>
      </c>
      <c r="E57" s="179"/>
      <c r="F57" s="179"/>
      <c r="G57" s="179"/>
      <c r="H57" s="179"/>
      <c r="I57" s="180"/>
      <c r="J57" s="181">
        <f>J83</f>
        <v>0</v>
      </c>
      <c r="K57" s="182"/>
    </row>
    <row r="58" s="8" customFormat="1" ht="19.92" customHeight="1">
      <c r="B58" s="183"/>
      <c r="C58" s="184"/>
      <c r="D58" s="185" t="s">
        <v>103</v>
      </c>
      <c r="E58" s="186"/>
      <c r="F58" s="186"/>
      <c r="G58" s="186"/>
      <c r="H58" s="186"/>
      <c r="I58" s="187"/>
      <c r="J58" s="188">
        <f>J84</f>
        <v>0</v>
      </c>
      <c r="K58" s="189"/>
    </row>
    <row r="59" s="8" customFormat="1" ht="19.92" customHeight="1">
      <c r="B59" s="183"/>
      <c r="C59" s="184"/>
      <c r="D59" s="185" t="s">
        <v>104</v>
      </c>
      <c r="E59" s="186"/>
      <c r="F59" s="186"/>
      <c r="G59" s="186"/>
      <c r="H59" s="186"/>
      <c r="I59" s="187"/>
      <c r="J59" s="188">
        <f>J112</f>
        <v>0</v>
      </c>
      <c r="K59" s="189"/>
    </row>
    <row r="60" s="8" customFormat="1" ht="19.92" customHeight="1">
      <c r="B60" s="183"/>
      <c r="C60" s="184"/>
      <c r="D60" s="185" t="s">
        <v>105</v>
      </c>
      <c r="E60" s="186"/>
      <c r="F60" s="186"/>
      <c r="G60" s="186"/>
      <c r="H60" s="186"/>
      <c r="I60" s="187"/>
      <c r="J60" s="188">
        <f>J118</f>
        <v>0</v>
      </c>
      <c r="K60" s="189"/>
    </row>
    <row r="61" s="8" customFormat="1" ht="19.92" customHeight="1">
      <c r="B61" s="183"/>
      <c r="C61" s="184"/>
      <c r="D61" s="185" t="s">
        <v>106</v>
      </c>
      <c r="E61" s="186"/>
      <c r="F61" s="186"/>
      <c r="G61" s="186"/>
      <c r="H61" s="186"/>
      <c r="I61" s="187"/>
      <c r="J61" s="188">
        <f>J166</f>
        <v>0</v>
      </c>
      <c r="K61" s="189"/>
    </row>
    <row r="62" s="8" customFormat="1" ht="19.92" customHeight="1">
      <c r="B62" s="183"/>
      <c r="C62" s="184"/>
      <c r="D62" s="185" t="s">
        <v>107</v>
      </c>
      <c r="E62" s="186"/>
      <c r="F62" s="186"/>
      <c r="G62" s="186"/>
      <c r="H62" s="186"/>
      <c r="I62" s="187"/>
      <c r="J62" s="188">
        <f>J187</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108</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Stavební úpravy cyklostezky Litvínov - Záluží</v>
      </c>
      <c r="F72" s="75"/>
      <c r="G72" s="75"/>
      <c r="H72" s="75"/>
      <c r="I72" s="190"/>
      <c r="J72" s="73"/>
      <c r="K72" s="73"/>
      <c r="L72" s="71"/>
    </row>
    <row r="73" s="1" customFormat="1" ht="14.4" customHeight="1">
      <c r="B73" s="45"/>
      <c r="C73" s="75" t="s">
        <v>95</v>
      </c>
      <c r="D73" s="73"/>
      <c r="E73" s="73"/>
      <c r="F73" s="73"/>
      <c r="G73" s="73"/>
      <c r="H73" s="73"/>
      <c r="I73" s="190"/>
      <c r="J73" s="73"/>
      <c r="K73" s="73"/>
      <c r="L73" s="71"/>
    </row>
    <row r="74" s="1" customFormat="1" ht="17.25" customHeight="1">
      <c r="B74" s="45"/>
      <c r="C74" s="73"/>
      <c r="D74" s="73"/>
      <c r="E74" s="81" t="str">
        <f>E9</f>
        <v>II.etapa - od ubytoven UNO směrem k Záluží</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 xml:space="preserve"> </v>
      </c>
      <c r="G76" s="73"/>
      <c r="H76" s="73"/>
      <c r="I76" s="193" t="s">
        <v>25</v>
      </c>
      <c r="J76" s="84" t="str">
        <f>IF(J12="","",J12)</f>
        <v>1. 9. 2018</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 xml:space="preserve"> </v>
      </c>
      <c r="G78" s="73"/>
      <c r="H78" s="73"/>
      <c r="I78" s="193" t="s">
        <v>32</v>
      </c>
      <c r="J78" s="192" t="str">
        <f>E21</f>
        <v>RELIEF PROJECTS s.r.o.</v>
      </c>
      <c r="K78" s="73"/>
      <c r="L78" s="71"/>
    </row>
    <row r="79" s="1" customFormat="1" ht="14.4" customHeight="1">
      <c r="B79" s="45"/>
      <c r="C79" s="75" t="s">
        <v>30</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109</v>
      </c>
      <c r="D81" s="196" t="s">
        <v>57</v>
      </c>
      <c r="E81" s="196" t="s">
        <v>53</v>
      </c>
      <c r="F81" s="196" t="s">
        <v>110</v>
      </c>
      <c r="G81" s="196" t="s">
        <v>111</v>
      </c>
      <c r="H81" s="196" t="s">
        <v>112</v>
      </c>
      <c r="I81" s="197" t="s">
        <v>113</v>
      </c>
      <c r="J81" s="196" t="s">
        <v>99</v>
      </c>
      <c r="K81" s="198" t="s">
        <v>114</v>
      </c>
      <c r="L81" s="199"/>
      <c r="M81" s="101" t="s">
        <v>115</v>
      </c>
      <c r="N81" s="102" t="s">
        <v>42</v>
      </c>
      <c r="O81" s="102" t="s">
        <v>116</v>
      </c>
      <c r="P81" s="102" t="s">
        <v>117</v>
      </c>
      <c r="Q81" s="102" t="s">
        <v>118</v>
      </c>
      <c r="R81" s="102" t="s">
        <v>119</v>
      </c>
      <c r="S81" s="102" t="s">
        <v>120</v>
      </c>
      <c r="T81" s="103" t="s">
        <v>121</v>
      </c>
    </row>
    <row r="82" s="1" customFormat="1" ht="29.28" customHeight="1">
      <c r="B82" s="45"/>
      <c r="C82" s="107" t="s">
        <v>100</v>
      </c>
      <c r="D82" s="73"/>
      <c r="E82" s="73"/>
      <c r="F82" s="73"/>
      <c r="G82" s="73"/>
      <c r="H82" s="73"/>
      <c r="I82" s="190"/>
      <c r="J82" s="200">
        <f>BK82</f>
        <v>0</v>
      </c>
      <c r="K82" s="73"/>
      <c r="L82" s="71"/>
      <c r="M82" s="104"/>
      <c r="N82" s="105"/>
      <c r="O82" s="105"/>
      <c r="P82" s="201">
        <f>P83</f>
        <v>0</v>
      </c>
      <c r="Q82" s="105"/>
      <c r="R82" s="201">
        <f>R83</f>
        <v>1494.9899600000001</v>
      </c>
      <c r="S82" s="105"/>
      <c r="T82" s="202">
        <f>T83</f>
        <v>1033.5779999999998</v>
      </c>
      <c r="AT82" s="23" t="s">
        <v>71</v>
      </c>
      <c r="AU82" s="23" t="s">
        <v>101</v>
      </c>
      <c r="BK82" s="203">
        <f>BK83</f>
        <v>0</v>
      </c>
    </row>
    <row r="83" s="10" customFormat="1" ht="37.44" customHeight="1">
      <c r="B83" s="204"/>
      <c r="C83" s="205"/>
      <c r="D83" s="206" t="s">
        <v>71</v>
      </c>
      <c r="E83" s="207" t="s">
        <v>122</v>
      </c>
      <c r="F83" s="207" t="s">
        <v>123</v>
      </c>
      <c r="G83" s="205"/>
      <c r="H83" s="205"/>
      <c r="I83" s="208"/>
      <c r="J83" s="209">
        <f>BK83</f>
        <v>0</v>
      </c>
      <c r="K83" s="205"/>
      <c r="L83" s="210"/>
      <c r="M83" s="211"/>
      <c r="N83" s="212"/>
      <c r="O83" s="212"/>
      <c r="P83" s="213">
        <f>P84+P112+P118+P166+P187</f>
        <v>0</v>
      </c>
      <c r="Q83" s="212"/>
      <c r="R83" s="213">
        <f>R84+R112+R118+R166+R187</f>
        <v>1494.9899600000001</v>
      </c>
      <c r="S83" s="212"/>
      <c r="T83" s="214">
        <f>T84+T112+T118+T166+T187</f>
        <v>1033.5779999999998</v>
      </c>
      <c r="AR83" s="215" t="s">
        <v>80</v>
      </c>
      <c r="AT83" s="216" t="s">
        <v>71</v>
      </c>
      <c r="AU83" s="216" t="s">
        <v>72</v>
      </c>
      <c r="AY83" s="215" t="s">
        <v>124</v>
      </c>
      <c r="BK83" s="217">
        <f>BK84+BK112+BK118+BK166+BK187</f>
        <v>0</v>
      </c>
    </row>
    <row r="84" s="10" customFormat="1" ht="19.92" customHeight="1">
      <c r="B84" s="204"/>
      <c r="C84" s="205"/>
      <c r="D84" s="206" t="s">
        <v>71</v>
      </c>
      <c r="E84" s="218" t="s">
        <v>80</v>
      </c>
      <c r="F84" s="218" t="s">
        <v>125</v>
      </c>
      <c r="G84" s="205"/>
      <c r="H84" s="205"/>
      <c r="I84" s="208"/>
      <c r="J84" s="219">
        <f>BK84</f>
        <v>0</v>
      </c>
      <c r="K84" s="205"/>
      <c r="L84" s="210"/>
      <c r="M84" s="211"/>
      <c r="N84" s="212"/>
      <c r="O84" s="212"/>
      <c r="P84" s="213">
        <f>SUM(P85:P111)</f>
        <v>0</v>
      </c>
      <c r="Q84" s="212"/>
      <c r="R84" s="213">
        <f>SUM(R85:R111)</f>
        <v>240.43400999999997</v>
      </c>
      <c r="S84" s="212"/>
      <c r="T84" s="214">
        <f>SUM(T85:T111)</f>
        <v>1033.0739999999998</v>
      </c>
      <c r="AR84" s="215" t="s">
        <v>80</v>
      </c>
      <c r="AT84" s="216" t="s">
        <v>71</v>
      </c>
      <c r="AU84" s="216" t="s">
        <v>80</v>
      </c>
      <c r="AY84" s="215" t="s">
        <v>124</v>
      </c>
      <c r="BK84" s="217">
        <f>SUM(BK85:BK111)</f>
        <v>0</v>
      </c>
    </row>
    <row r="85" s="1" customFormat="1" ht="16.5" customHeight="1">
      <c r="B85" s="45"/>
      <c r="C85" s="220" t="s">
        <v>80</v>
      </c>
      <c r="D85" s="220" t="s">
        <v>126</v>
      </c>
      <c r="E85" s="221" t="s">
        <v>146</v>
      </c>
      <c r="F85" s="222" t="s">
        <v>147</v>
      </c>
      <c r="G85" s="223" t="s">
        <v>136</v>
      </c>
      <c r="H85" s="224">
        <v>1889</v>
      </c>
      <c r="I85" s="225"/>
      <c r="J85" s="226">
        <f>ROUND(I85*H85,2)</f>
        <v>0</v>
      </c>
      <c r="K85" s="222" t="s">
        <v>21</v>
      </c>
      <c r="L85" s="71"/>
      <c r="M85" s="227" t="s">
        <v>21</v>
      </c>
      <c r="N85" s="228" t="s">
        <v>43</v>
      </c>
      <c r="O85" s="46"/>
      <c r="P85" s="229">
        <f>O85*H85</f>
        <v>0</v>
      </c>
      <c r="Q85" s="229">
        <v>0</v>
      </c>
      <c r="R85" s="229">
        <f>Q85*H85</f>
        <v>0</v>
      </c>
      <c r="S85" s="229">
        <v>0.28999999999999998</v>
      </c>
      <c r="T85" s="230">
        <f>S85*H85</f>
        <v>547.80999999999995</v>
      </c>
      <c r="AR85" s="23" t="s">
        <v>130</v>
      </c>
      <c r="AT85" s="23" t="s">
        <v>126</v>
      </c>
      <c r="AU85" s="23" t="s">
        <v>82</v>
      </c>
      <c r="AY85" s="23" t="s">
        <v>124</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130</v>
      </c>
      <c r="BM85" s="23" t="s">
        <v>82</v>
      </c>
    </row>
    <row r="86" s="1" customFormat="1" ht="38.25" customHeight="1">
      <c r="B86" s="45"/>
      <c r="C86" s="220" t="s">
        <v>82</v>
      </c>
      <c r="D86" s="220" t="s">
        <v>126</v>
      </c>
      <c r="E86" s="221" t="s">
        <v>329</v>
      </c>
      <c r="F86" s="222" t="s">
        <v>330</v>
      </c>
      <c r="G86" s="223" t="s">
        <v>136</v>
      </c>
      <c r="H86" s="224">
        <v>7</v>
      </c>
      <c r="I86" s="225"/>
      <c r="J86" s="226">
        <f>ROUND(I86*H86,2)</f>
        <v>0</v>
      </c>
      <c r="K86" s="222" t="s">
        <v>158</v>
      </c>
      <c r="L86" s="71"/>
      <c r="M86" s="227" t="s">
        <v>21</v>
      </c>
      <c r="N86" s="228" t="s">
        <v>43</v>
      </c>
      <c r="O86" s="46"/>
      <c r="P86" s="229">
        <f>O86*H86</f>
        <v>0</v>
      </c>
      <c r="Q86" s="229">
        <v>0</v>
      </c>
      <c r="R86" s="229">
        <f>Q86*H86</f>
        <v>0</v>
      </c>
      <c r="S86" s="229">
        <v>0.23999999999999999</v>
      </c>
      <c r="T86" s="230">
        <f>S86*H86</f>
        <v>1.6799999999999999</v>
      </c>
      <c r="AR86" s="23" t="s">
        <v>130</v>
      </c>
      <c r="AT86" s="23" t="s">
        <v>126</v>
      </c>
      <c r="AU86" s="23" t="s">
        <v>82</v>
      </c>
      <c r="AY86" s="23" t="s">
        <v>124</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130</v>
      </c>
      <c r="BM86" s="23" t="s">
        <v>331</v>
      </c>
    </row>
    <row r="87" s="1" customFormat="1">
      <c r="B87" s="45"/>
      <c r="C87" s="73"/>
      <c r="D87" s="234" t="s">
        <v>160</v>
      </c>
      <c r="E87" s="73"/>
      <c r="F87" s="265" t="s">
        <v>332</v>
      </c>
      <c r="G87" s="73"/>
      <c r="H87" s="73"/>
      <c r="I87" s="190"/>
      <c r="J87" s="73"/>
      <c r="K87" s="73"/>
      <c r="L87" s="71"/>
      <c r="M87" s="266"/>
      <c r="N87" s="46"/>
      <c r="O87" s="46"/>
      <c r="P87" s="46"/>
      <c r="Q87" s="46"/>
      <c r="R87" s="46"/>
      <c r="S87" s="46"/>
      <c r="T87" s="94"/>
      <c r="AT87" s="23" t="s">
        <v>160</v>
      </c>
      <c r="AU87" s="23" t="s">
        <v>82</v>
      </c>
    </row>
    <row r="88" s="1" customFormat="1" ht="38.25" customHeight="1">
      <c r="B88" s="45"/>
      <c r="C88" s="220" t="s">
        <v>133</v>
      </c>
      <c r="D88" s="220" t="s">
        <v>126</v>
      </c>
      <c r="E88" s="221" t="s">
        <v>333</v>
      </c>
      <c r="F88" s="222" t="s">
        <v>334</v>
      </c>
      <c r="G88" s="223" t="s">
        <v>270</v>
      </c>
      <c r="H88" s="224">
        <v>76.5</v>
      </c>
      <c r="I88" s="225"/>
      <c r="J88" s="226">
        <f>ROUND(I88*H88,2)</f>
        <v>0</v>
      </c>
      <c r="K88" s="222" t="s">
        <v>158</v>
      </c>
      <c r="L88" s="71"/>
      <c r="M88" s="227" t="s">
        <v>21</v>
      </c>
      <c r="N88" s="228" t="s">
        <v>43</v>
      </c>
      <c r="O88" s="46"/>
      <c r="P88" s="229">
        <f>O88*H88</f>
        <v>0</v>
      </c>
      <c r="Q88" s="229">
        <v>0</v>
      </c>
      <c r="R88" s="229">
        <f>Q88*H88</f>
        <v>0</v>
      </c>
      <c r="S88" s="229">
        <v>0</v>
      </c>
      <c r="T88" s="230">
        <f>S88*H88</f>
        <v>0</v>
      </c>
      <c r="AR88" s="23" t="s">
        <v>130</v>
      </c>
      <c r="AT88" s="23" t="s">
        <v>126</v>
      </c>
      <c r="AU88" s="23" t="s">
        <v>82</v>
      </c>
      <c r="AY88" s="23" t="s">
        <v>124</v>
      </c>
      <c r="BE88" s="231">
        <f>IF(N88="základní",J88,0)</f>
        <v>0</v>
      </c>
      <c r="BF88" s="231">
        <f>IF(N88="snížená",J88,0)</f>
        <v>0</v>
      </c>
      <c r="BG88" s="231">
        <f>IF(N88="zákl. přenesená",J88,0)</f>
        <v>0</v>
      </c>
      <c r="BH88" s="231">
        <f>IF(N88="sníž. přenesená",J88,0)</f>
        <v>0</v>
      </c>
      <c r="BI88" s="231">
        <f>IF(N88="nulová",J88,0)</f>
        <v>0</v>
      </c>
      <c r="BJ88" s="23" t="s">
        <v>80</v>
      </c>
      <c r="BK88" s="231">
        <f>ROUND(I88*H88,2)</f>
        <v>0</v>
      </c>
      <c r="BL88" s="23" t="s">
        <v>130</v>
      </c>
      <c r="BM88" s="23" t="s">
        <v>335</v>
      </c>
    </row>
    <row r="89" s="1" customFormat="1">
      <c r="B89" s="45"/>
      <c r="C89" s="73"/>
      <c r="D89" s="234" t="s">
        <v>160</v>
      </c>
      <c r="E89" s="73"/>
      <c r="F89" s="265" t="s">
        <v>336</v>
      </c>
      <c r="G89" s="73"/>
      <c r="H89" s="73"/>
      <c r="I89" s="190"/>
      <c r="J89" s="73"/>
      <c r="K89" s="73"/>
      <c r="L89" s="71"/>
      <c r="M89" s="266"/>
      <c r="N89" s="46"/>
      <c r="O89" s="46"/>
      <c r="P89" s="46"/>
      <c r="Q89" s="46"/>
      <c r="R89" s="46"/>
      <c r="S89" s="46"/>
      <c r="T89" s="94"/>
      <c r="AT89" s="23" t="s">
        <v>160</v>
      </c>
      <c r="AU89" s="23" t="s">
        <v>82</v>
      </c>
    </row>
    <row r="90" s="12" customFormat="1">
      <c r="B90" s="243"/>
      <c r="C90" s="244"/>
      <c r="D90" s="234" t="s">
        <v>138</v>
      </c>
      <c r="E90" s="245" t="s">
        <v>21</v>
      </c>
      <c r="F90" s="246" t="s">
        <v>337</v>
      </c>
      <c r="G90" s="244"/>
      <c r="H90" s="247">
        <v>76.5</v>
      </c>
      <c r="I90" s="248"/>
      <c r="J90" s="244"/>
      <c r="K90" s="244"/>
      <c r="L90" s="249"/>
      <c r="M90" s="250"/>
      <c r="N90" s="251"/>
      <c r="O90" s="251"/>
      <c r="P90" s="251"/>
      <c r="Q90" s="251"/>
      <c r="R90" s="251"/>
      <c r="S90" s="251"/>
      <c r="T90" s="252"/>
      <c r="AT90" s="253" t="s">
        <v>138</v>
      </c>
      <c r="AU90" s="253" t="s">
        <v>82</v>
      </c>
      <c r="AV90" s="12" t="s">
        <v>82</v>
      </c>
      <c r="AW90" s="12" t="s">
        <v>36</v>
      </c>
      <c r="AX90" s="12" t="s">
        <v>80</v>
      </c>
      <c r="AY90" s="253" t="s">
        <v>124</v>
      </c>
    </row>
    <row r="91" s="1" customFormat="1" ht="51" customHeight="1">
      <c r="B91" s="45"/>
      <c r="C91" s="220" t="s">
        <v>130</v>
      </c>
      <c r="D91" s="220" t="s">
        <v>126</v>
      </c>
      <c r="E91" s="221" t="s">
        <v>338</v>
      </c>
      <c r="F91" s="222" t="s">
        <v>339</v>
      </c>
      <c r="G91" s="223" t="s">
        <v>270</v>
      </c>
      <c r="H91" s="224">
        <v>1530</v>
      </c>
      <c r="I91" s="225"/>
      <c r="J91" s="226">
        <f>ROUND(I91*H91,2)</f>
        <v>0</v>
      </c>
      <c r="K91" s="222" t="s">
        <v>158</v>
      </c>
      <c r="L91" s="71"/>
      <c r="M91" s="227" t="s">
        <v>21</v>
      </c>
      <c r="N91" s="228" t="s">
        <v>43</v>
      </c>
      <c r="O91" s="46"/>
      <c r="P91" s="229">
        <f>O91*H91</f>
        <v>0</v>
      </c>
      <c r="Q91" s="229">
        <v>0</v>
      </c>
      <c r="R91" s="229">
        <f>Q91*H91</f>
        <v>0</v>
      </c>
      <c r="S91" s="229">
        <v>0</v>
      </c>
      <c r="T91" s="230">
        <f>S91*H91</f>
        <v>0</v>
      </c>
      <c r="AR91" s="23" t="s">
        <v>130</v>
      </c>
      <c r="AT91" s="23" t="s">
        <v>126</v>
      </c>
      <c r="AU91" s="23" t="s">
        <v>82</v>
      </c>
      <c r="AY91" s="23" t="s">
        <v>124</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130</v>
      </c>
      <c r="BM91" s="23" t="s">
        <v>340</v>
      </c>
    </row>
    <row r="92" s="1" customFormat="1">
      <c r="B92" s="45"/>
      <c r="C92" s="73"/>
      <c r="D92" s="234" t="s">
        <v>160</v>
      </c>
      <c r="E92" s="73"/>
      <c r="F92" s="265" t="s">
        <v>336</v>
      </c>
      <c r="G92" s="73"/>
      <c r="H92" s="73"/>
      <c r="I92" s="190"/>
      <c r="J92" s="73"/>
      <c r="K92" s="73"/>
      <c r="L92" s="71"/>
      <c r="M92" s="266"/>
      <c r="N92" s="46"/>
      <c r="O92" s="46"/>
      <c r="P92" s="46"/>
      <c r="Q92" s="46"/>
      <c r="R92" s="46"/>
      <c r="S92" s="46"/>
      <c r="T92" s="94"/>
      <c r="AT92" s="23" t="s">
        <v>160</v>
      </c>
      <c r="AU92" s="23" t="s">
        <v>82</v>
      </c>
    </row>
    <row r="93" s="12" customFormat="1">
      <c r="B93" s="243"/>
      <c r="C93" s="244"/>
      <c r="D93" s="234" t="s">
        <v>138</v>
      </c>
      <c r="E93" s="245" t="s">
        <v>21</v>
      </c>
      <c r="F93" s="246" t="s">
        <v>341</v>
      </c>
      <c r="G93" s="244"/>
      <c r="H93" s="247">
        <v>1530</v>
      </c>
      <c r="I93" s="248"/>
      <c r="J93" s="244"/>
      <c r="K93" s="244"/>
      <c r="L93" s="249"/>
      <c r="M93" s="250"/>
      <c r="N93" s="251"/>
      <c r="O93" s="251"/>
      <c r="P93" s="251"/>
      <c r="Q93" s="251"/>
      <c r="R93" s="251"/>
      <c r="S93" s="251"/>
      <c r="T93" s="252"/>
      <c r="AT93" s="253" t="s">
        <v>138</v>
      </c>
      <c r="AU93" s="253" t="s">
        <v>82</v>
      </c>
      <c r="AV93" s="12" t="s">
        <v>82</v>
      </c>
      <c r="AW93" s="12" t="s">
        <v>36</v>
      </c>
      <c r="AX93" s="12" t="s">
        <v>80</v>
      </c>
      <c r="AY93" s="253" t="s">
        <v>124</v>
      </c>
    </row>
    <row r="94" s="1" customFormat="1" ht="25.5" customHeight="1">
      <c r="B94" s="45"/>
      <c r="C94" s="220" t="s">
        <v>145</v>
      </c>
      <c r="D94" s="220" t="s">
        <v>126</v>
      </c>
      <c r="E94" s="221" t="s">
        <v>342</v>
      </c>
      <c r="F94" s="222" t="s">
        <v>343</v>
      </c>
      <c r="G94" s="223" t="s">
        <v>270</v>
      </c>
      <c r="H94" s="224">
        <v>76.5</v>
      </c>
      <c r="I94" s="225"/>
      <c r="J94" s="226">
        <f>ROUND(I94*H94,2)</f>
        <v>0</v>
      </c>
      <c r="K94" s="222" t="s">
        <v>158</v>
      </c>
      <c r="L94" s="71"/>
      <c r="M94" s="227" t="s">
        <v>21</v>
      </c>
      <c r="N94" s="228" t="s">
        <v>43</v>
      </c>
      <c r="O94" s="46"/>
      <c r="P94" s="229">
        <f>O94*H94</f>
        <v>0</v>
      </c>
      <c r="Q94" s="229">
        <v>0</v>
      </c>
      <c r="R94" s="229">
        <f>Q94*H94</f>
        <v>0</v>
      </c>
      <c r="S94" s="229">
        <v>0</v>
      </c>
      <c r="T94" s="230">
        <f>S94*H94</f>
        <v>0</v>
      </c>
      <c r="AR94" s="23" t="s">
        <v>130</v>
      </c>
      <c r="AT94" s="23" t="s">
        <v>126</v>
      </c>
      <c r="AU94" s="23" t="s">
        <v>82</v>
      </c>
      <c r="AY94" s="23" t="s">
        <v>124</v>
      </c>
      <c r="BE94" s="231">
        <f>IF(N94="základní",J94,0)</f>
        <v>0</v>
      </c>
      <c r="BF94" s="231">
        <f>IF(N94="snížená",J94,0)</f>
        <v>0</v>
      </c>
      <c r="BG94" s="231">
        <f>IF(N94="zákl. přenesená",J94,0)</f>
        <v>0</v>
      </c>
      <c r="BH94" s="231">
        <f>IF(N94="sníž. přenesená",J94,0)</f>
        <v>0</v>
      </c>
      <c r="BI94" s="231">
        <f>IF(N94="nulová",J94,0)</f>
        <v>0</v>
      </c>
      <c r="BJ94" s="23" t="s">
        <v>80</v>
      </c>
      <c r="BK94" s="231">
        <f>ROUND(I94*H94,2)</f>
        <v>0</v>
      </c>
      <c r="BL94" s="23" t="s">
        <v>130</v>
      </c>
      <c r="BM94" s="23" t="s">
        <v>344</v>
      </c>
    </row>
    <row r="95" s="1" customFormat="1">
      <c r="B95" s="45"/>
      <c r="C95" s="73"/>
      <c r="D95" s="234" t="s">
        <v>160</v>
      </c>
      <c r="E95" s="73"/>
      <c r="F95" s="265" t="s">
        <v>345</v>
      </c>
      <c r="G95" s="73"/>
      <c r="H95" s="73"/>
      <c r="I95" s="190"/>
      <c r="J95" s="73"/>
      <c r="K95" s="73"/>
      <c r="L95" s="71"/>
      <c r="M95" s="266"/>
      <c r="N95" s="46"/>
      <c r="O95" s="46"/>
      <c r="P95" s="46"/>
      <c r="Q95" s="46"/>
      <c r="R95" s="46"/>
      <c r="S95" s="46"/>
      <c r="T95" s="94"/>
      <c r="AT95" s="23" t="s">
        <v>160</v>
      </c>
      <c r="AU95" s="23" t="s">
        <v>82</v>
      </c>
    </row>
    <row r="96" s="1" customFormat="1" ht="38.25" customHeight="1">
      <c r="B96" s="45"/>
      <c r="C96" s="220" t="s">
        <v>137</v>
      </c>
      <c r="D96" s="220" t="s">
        <v>126</v>
      </c>
      <c r="E96" s="221" t="s">
        <v>346</v>
      </c>
      <c r="F96" s="222" t="s">
        <v>347</v>
      </c>
      <c r="G96" s="223" t="s">
        <v>136</v>
      </c>
      <c r="H96" s="224">
        <v>342</v>
      </c>
      <c r="I96" s="225"/>
      <c r="J96" s="226">
        <f>ROUND(I96*H96,2)</f>
        <v>0</v>
      </c>
      <c r="K96" s="222" t="s">
        <v>158</v>
      </c>
      <c r="L96" s="71"/>
      <c r="M96" s="227" t="s">
        <v>21</v>
      </c>
      <c r="N96" s="228" t="s">
        <v>43</v>
      </c>
      <c r="O96" s="46"/>
      <c r="P96" s="229">
        <f>O96*H96</f>
        <v>0</v>
      </c>
      <c r="Q96" s="229">
        <v>0</v>
      </c>
      <c r="R96" s="229">
        <f>Q96*H96</f>
        <v>0</v>
      </c>
      <c r="S96" s="229">
        <v>0</v>
      </c>
      <c r="T96" s="230">
        <f>S96*H96</f>
        <v>0</v>
      </c>
      <c r="AR96" s="23" t="s">
        <v>130</v>
      </c>
      <c r="AT96" s="23" t="s">
        <v>126</v>
      </c>
      <c r="AU96" s="23" t="s">
        <v>82</v>
      </c>
      <c r="AY96" s="23" t="s">
        <v>124</v>
      </c>
      <c r="BE96" s="231">
        <f>IF(N96="základní",J96,0)</f>
        <v>0</v>
      </c>
      <c r="BF96" s="231">
        <f>IF(N96="snížená",J96,0)</f>
        <v>0</v>
      </c>
      <c r="BG96" s="231">
        <f>IF(N96="zákl. přenesená",J96,0)</f>
        <v>0</v>
      </c>
      <c r="BH96" s="231">
        <f>IF(N96="sníž. přenesená",J96,0)</f>
        <v>0</v>
      </c>
      <c r="BI96" s="231">
        <f>IF(N96="nulová",J96,0)</f>
        <v>0</v>
      </c>
      <c r="BJ96" s="23" t="s">
        <v>80</v>
      </c>
      <c r="BK96" s="231">
        <f>ROUND(I96*H96,2)</f>
        <v>0</v>
      </c>
      <c r="BL96" s="23" t="s">
        <v>130</v>
      </c>
      <c r="BM96" s="23" t="s">
        <v>348</v>
      </c>
    </row>
    <row r="97" s="1" customFormat="1">
      <c r="B97" s="45"/>
      <c r="C97" s="73"/>
      <c r="D97" s="234" t="s">
        <v>160</v>
      </c>
      <c r="E97" s="73"/>
      <c r="F97" s="265" t="s">
        <v>349</v>
      </c>
      <c r="G97" s="73"/>
      <c r="H97" s="73"/>
      <c r="I97" s="190"/>
      <c r="J97" s="73"/>
      <c r="K97" s="73"/>
      <c r="L97" s="71"/>
      <c r="M97" s="266"/>
      <c r="N97" s="46"/>
      <c r="O97" s="46"/>
      <c r="P97" s="46"/>
      <c r="Q97" s="46"/>
      <c r="R97" s="46"/>
      <c r="S97" s="46"/>
      <c r="T97" s="94"/>
      <c r="AT97" s="23" t="s">
        <v>160</v>
      </c>
      <c r="AU97" s="23" t="s">
        <v>82</v>
      </c>
    </row>
    <row r="98" s="12" customFormat="1">
      <c r="B98" s="243"/>
      <c r="C98" s="244"/>
      <c r="D98" s="234" t="s">
        <v>138</v>
      </c>
      <c r="E98" s="245" t="s">
        <v>21</v>
      </c>
      <c r="F98" s="246" t="s">
        <v>350</v>
      </c>
      <c r="G98" s="244"/>
      <c r="H98" s="247">
        <v>342</v>
      </c>
      <c r="I98" s="248"/>
      <c r="J98" s="244"/>
      <c r="K98" s="244"/>
      <c r="L98" s="249"/>
      <c r="M98" s="250"/>
      <c r="N98" s="251"/>
      <c r="O98" s="251"/>
      <c r="P98" s="251"/>
      <c r="Q98" s="251"/>
      <c r="R98" s="251"/>
      <c r="S98" s="251"/>
      <c r="T98" s="252"/>
      <c r="AT98" s="253" t="s">
        <v>138</v>
      </c>
      <c r="AU98" s="253" t="s">
        <v>82</v>
      </c>
      <c r="AV98" s="12" t="s">
        <v>82</v>
      </c>
      <c r="AW98" s="12" t="s">
        <v>36</v>
      </c>
      <c r="AX98" s="12" t="s">
        <v>80</v>
      </c>
      <c r="AY98" s="253" t="s">
        <v>124</v>
      </c>
    </row>
    <row r="99" s="1" customFormat="1" ht="25.5" customHeight="1">
      <c r="B99" s="45"/>
      <c r="C99" s="220" t="s">
        <v>152</v>
      </c>
      <c r="D99" s="220" t="s">
        <v>126</v>
      </c>
      <c r="E99" s="221" t="s">
        <v>153</v>
      </c>
      <c r="F99" s="222" t="s">
        <v>154</v>
      </c>
      <c r="G99" s="223" t="s">
        <v>136</v>
      </c>
      <c r="H99" s="224">
        <v>1889</v>
      </c>
      <c r="I99" s="225"/>
      <c r="J99" s="226">
        <f>ROUND(I99*H99,2)</f>
        <v>0</v>
      </c>
      <c r="K99" s="222" t="s">
        <v>21</v>
      </c>
      <c r="L99" s="71"/>
      <c r="M99" s="227" t="s">
        <v>21</v>
      </c>
      <c r="N99" s="228" t="s">
        <v>43</v>
      </c>
      <c r="O99" s="46"/>
      <c r="P99" s="229">
        <f>O99*H99</f>
        <v>0</v>
      </c>
      <c r="Q99" s="229">
        <v>9.0000000000000006E-05</v>
      </c>
      <c r="R99" s="229">
        <f>Q99*H99</f>
        <v>0.17001000000000002</v>
      </c>
      <c r="S99" s="229">
        <v>0.25600000000000001</v>
      </c>
      <c r="T99" s="230">
        <f>S99*H99</f>
        <v>483.584</v>
      </c>
      <c r="AR99" s="23" t="s">
        <v>130</v>
      </c>
      <c r="AT99" s="23" t="s">
        <v>126</v>
      </c>
      <c r="AU99" s="23" t="s">
        <v>82</v>
      </c>
      <c r="AY99" s="23" t="s">
        <v>124</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130</v>
      </c>
      <c r="BM99" s="23" t="s">
        <v>137</v>
      </c>
    </row>
    <row r="100" s="1" customFormat="1" ht="16.5" customHeight="1">
      <c r="B100" s="45"/>
      <c r="C100" s="220" t="s">
        <v>144</v>
      </c>
      <c r="D100" s="220" t="s">
        <v>126</v>
      </c>
      <c r="E100" s="221" t="s">
        <v>351</v>
      </c>
      <c r="F100" s="222" t="s">
        <v>352</v>
      </c>
      <c r="G100" s="223" t="s">
        <v>270</v>
      </c>
      <c r="H100" s="224">
        <v>36</v>
      </c>
      <c r="I100" s="225"/>
      <c r="J100" s="226">
        <f>ROUND(I100*H100,2)</f>
        <v>0</v>
      </c>
      <c r="K100" s="222" t="s">
        <v>21</v>
      </c>
      <c r="L100" s="71"/>
      <c r="M100" s="227" t="s">
        <v>21</v>
      </c>
      <c r="N100" s="228" t="s">
        <v>43</v>
      </c>
      <c r="O100" s="46"/>
      <c r="P100" s="229">
        <f>O100*H100</f>
        <v>0</v>
      </c>
      <c r="Q100" s="229">
        <v>0</v>
      </c>
      <c r="R100" s="229">
        <f>Q100*H100</f>
        <v>0</v>
      </c>
      <c r="S100" s="229">
        <v>0</v>
      </c>
      <c r="T100" s="230">
        <f>S100*H100</f>
        <v>0</v>
      </c>
      <c r="AR100" s="23" t="s">
        <v>130</v>
      </c>
      <c r="AT100" s="23" t="s">
        <v>126</v>
      </c>
      <c r="AU100" s="23" t="s">
        <v>82</v>
      </c>
      <c r="AY100" s="23" t="s">
        <v>124</v>
      </c>
      <c r="BE100" s="231">
        <f>IF(N100="základní",J100,0)</f>
        <v>0</v>
      </c>
      <c r="BF100" s="231">
        <f>IF(N100="snížená",J100,0)</f>
        <v>0</v>
      </c>
      <c r="BG100" s="231">
        <f>IF(N100="zákl. přenesená",J100,0)</f>
        <v>0</v>
      </c>
      <c r="BH100" s="231">
        <f>IF(N100="sníž. přenesená",J100,0)</f>
        <v>0</v>
      </c>
      <c r="BI100" s="231">
        <f>IF(N100="nulová",J100,0)</f>
        <v>0</v>
      </c>
      <c r="BJ100" s="23" t="s">
        <v>80</v>
      </c>
      <c r="BK100" s="231">
        <f>ROUND(I100*H100,2)</f>
        <v>0</v>
      </c>
      <c r="BL100" s="23" t="s">
        <v>130</v>
      </c>
      <c r="BM100" s="23" t="s">
        <v>144</v>
      </c>
    </row>
    <row r="101" s="1" customFormat="1" ht="16.5" customHeight="1">
      <c r="B101" s="45"/>
      <c r="C101" s="220" t="s">
        <v>162</v>
      </c>
      <c r="D101" s="220" t="s">
        <v>126</v>
      </c>
      <c r="E101" s="221" t="s">
        <v>353</v>
      </c>
      <c r="F101" s="222" t="s">
        <v>354</v>
      </c>
      <c r="G101" s="223" t="s">
        <v>270</v>
      </c>
      <c r="H101" s="224">
        <v>112.5</v>
      </c>
      <c r="I101" s="225"/>
      <c r="J101" s="226">
        <f>ROUND(I101*H101,2)</f>
        <v>0</v>
      </c>
      <c r="K101" s="222" t="s">
        <v>21</v>
      </c>
      <c r="L101" s="71"/>
      <c r="M101" s="227" t="s">
        <v>21</v>
      </c>
      <c r="N101" s="228" t="s">
        <v>43</v>
      </c>
      <c r="O101" s="46"/>
      <c r="P101" s="229">
        <f>O101*H101</f>
        <v>0</v>
      </c>
      <c r="Q101" s="229">
        <v>0</v>
      </c>
      <c r="R101" s="229">
        <f>Q101*H101</f>
        <v>0</v>
      </c>
      <c r="S101" s="229">
        <v>0</v>
      </c>
      <c r="T101" s="230">
        <f>S101*H101</f>
        <v>0</v>
      </c>
      <c r="AR101" s="23" t="s">
        <v>130</v>
      </c>
      <c r="AT101" s="23" t="s">
        <v>126</v>
      </c>
      <c r="AU101" s="23" t="s">
        <v>82</v>
      </c>
      <c r="AY101" s="23" t="s">
        <v>124</v>
      </c>
      <c r="BE101" s="231">
        <f>IF(N101="základní",J101,0)</f>
        <v>0</v>
      </c>
      <c r="BF101" s="231">
        <f>IF(N101="snížená",J101,0)</f>
        <v>0</v>
      </c>
      <c r="BG101" s="231">
        <f>IF(N101="zákl. přenesená",J101,0)</f>
        <v>0</v>
      </c>
      <c r="BH101" s="231">
        <f>IF(N101="sníž. přenesená",J101,0)</f>
        <v>0</v>
      </c>
      <c r="BI101" s="231">
        <f>IF(N101="nulová",J101,0)</f>
        <v>0</v>
      </c>
      <c r="BJ101" s="23" t="s">
        <v>80</v>
      </c>
      <c r="BK101" s="231">
        <f>ROUND(I101*H101,2)</f>
        <v>0</v>
      </c>
      <c r="BL101" s="23" t="s">
        <v>130</v>
      </c>
      <c r="BM101" s="23" t="s">
        <v>148</v>
      </c>
    </row>
    <row r="102" s="1" customFormat="1" ht="16.5" customHeight="1">
      <c r="B102" s="45"/>
      <c r="C102" s="267" t="s">
        <v>148</v>
      </c>
      <c r="D102" s="267" t="s">
        <v>214</v>
      </c>
      <c r="E102" s="268" t="s">
        <v>355</v>
      </c>
      <c r="F102" s="269" t="s">
        <v>356</v>
      </c>
      <c r="G102" s="270" t="s">
        <v>175</v>
      </c>
      <c r="H102" s="271">
        <v>145.34999999999999</v>
      </c>
      <c r="I102" s="272"/>
      <c r="J102" s="273">
        <f>ROUND(I102*H102,2)</f>
        <v>0</v>
      </c>
      <c r="K102" s="269" t="s">
        <v>21</v>
      </c>
      <c r="L102" s="274"/>
      <c r="M102" s="275" t="s">
        <v>21</v>
      </c>
      <c r="N102" s="276" t="s">
        <v>43</v>
      </c>
      <c r="O102" s="46"/>
      <c r="P102" s="229">
        <f>O102*H102</f>
        <v>0</v>
      </c>
      <c r="Q102" s="229">
        <v>1</v>
      </c>
      <c r="R102" s="229">
        <f>Q102*H102</f>
        <v>145.34999999999999</v>
      </c>
      <c r="S102" s="229">
        <v>0</v>
      </c>
      <c r="T102" s="230">
        <f>S102*H102</f>
        <v>0</v>
      </c>
      <c r="AR102" s="23" t="s">
        <v>144</v>
      </c>
      <c r="AT102" s="23" t="s">
        <v>214</v>
      </c>
      <c r="AU102" s="23" t="s">
        <v>82</v>
      </c>
      <c r="AY102" s="23" t="s">
        <v>124</v>
      </c>
      <c r="BE102" s="231">
        <f>IF(N102="základní",J102,0)</f>
        <v>0</v>
      </c>
      <c r="BF102" s="231">
        <f>IF(N102="snížená",J102,0)</f>
        <v>0</v>
      </c>
      <c r="BG102" s="231">
        <f>IF(N102="zákl. přenesená",J102,0)</f>
        <v>0</v>
      </c>
      <c r="BH102" s="231">
        <f>IF(N102="sníž. přenesená",J102,0)</f>
        <v>0</v>
      </c>
      <c r="BI102" s="231">
        <f>IF(N102="nulová",J102,0)</f>
        <v>0</v>
      </c>
      <c r="BJ102" s="23" t="s">
        <v>80</v>
      </c>
      <c r="BK102" s="231">
        <f>ROUND(I102*H102,2)</f>
        <v>0</v>
      </c>
      <c r="BL102" s="23" t="s">
        <v>130</v>
      </c>
      <c r="BM102" s="23" t="s">
        <v>357</v>
      </c>
    </row>
    <row r="103" s="12" customFormat="1">
      <c r="B103" s="243"/>
      <c r="C103" s="244"/>
      <c r="D103" s="234" t="s">
        <v>138</v>
      </c>
      <c r="E103" s="245" t="s">
        <v>21</v>
      </c>
      <c r="F103" s="246" t="s">
        <v>358</v>
      </c>
      <c r="G103" s="244"/>
      <c r="H103" s="247">
        <v>145.34999999999999</v>
      </c>
      <c r="I103" s="248"/>
      <c r="J103" s="244"/>
      <c r="K103" s="244"/>
      <c r="L103" s="249"/>
      <c r="M103" s="250"/>
      <c r="N103" s="251"/>
      <c r="O103" s="251"/>
      <c r="P103" s="251"/>
      <c r="Q103" s="251"/>
      <c r="R103" s="251"/>
      <c r="S103" s="251"/>
      <c r="T103" s="252"/>
      <c r="AT103" s="253" t="s">
        <v>138</v>
      </c>
      <c r="AU103" s="253" t="s">
        <v>82</v>
      </c>
      <c r="AV103" s="12" t="s">
        <v>82</v>
      </c>
      <c r="AW103" s="12" t="s">
        <v>36</v>
      </c>
      <c r="AX103" s="12" t="s">
        <v>80</v>
      </c>
      <c r="AY103" s="253" t="s">
        <v>124</v>
      </c>
    </row>
    <row r="104" s="1" customFormat="1" ht="25.5" customHeight="1">
      <c r="B104" s="45"/>
      <c r="C104" s="220" t="s">
        <v>169</v>
      </c>
      <c r="D104" s="220" t="s">
        <v>126</v>
      </c>
      <c r="E104" s="221" t="s">
        <v>359</v>
      </c>
      <c r="F104" s="222" t="s">
        <v>360</v>
      </c>
      <c r="G104" s="223" t="s">
        <v>136</v>
      </c>
      <c r="H104" s="224">
        <v>342</v>
      </c>
      <c r="I104" s="225"/>
      <c r="J104" s="226">
        <f>ROUND(I104*H104,2)</f>
        <v>0</v>
      </c>
      <c r="K104" s="222" t="s">
        <v>21</v>
      </c>
      <c r="L104" s="71"/>
      <c r="M104" s="227" t="s">
        <v>21</v>
      </c>
      <c r="N104" s="228" t="s">
        <v>43</v>
      </c>
      <c r="O104" s="46"/>
      <c r="P104" s="229">
        <f>O104*H104</f>
        <v>0</v>
      </c>
      <c r="Q104" s="229">
        <v>0</v>
      </c>
      <c r="R104" s="229">
        <f>Q104*H104</f>
        <v>0</v>
      </c>
      <c r="S104" s="229">
        <v>0</v>
      </c>
      <c r="T104" s="230">
        <f>S104*H104</f>
        <v>0</v>
      </c>
      <c r="AR104" s="23" t="s">
        <v>130</v>
      </c>
      <c r="AT104" s="23" t="s">
        <v>126</v>
      </c>
      <c r="AU104" s="23" t="s">
        <v>82</v>
      </c>
      <c r="AY104" s="23" t="s">
        <v>124</v>
      </c>
      <c r="BE104" s="231">
        <f>IF(N104="základní",J104,0)</f>
        <v>0</v>
      </c>
      <c r="BF104" s="231">
        <f>IF(N104="snížená",J104,0)</f>
        <v>0</v>
      </c>
      <c r="BG104" s="231">
        <f>IF(N104="zákl. přenesená",J104,0)</f>
        <v>0</v>
      </c>
      <c r="BH104" s="231">
        <f>IF(N104="sníž. přenesená",J104,0)</f>
        <v>0</v>
      </c>
      <c r="BI104" s="231">
        <f>IF(N104="nulová",J104,0)</f>
        <v>0</v>
      </c>
      <c r="BJ104" s="23" t="s">
        <v>80</v>
      </c>
      <c r="BK104" s="231">
        <f>ROUND(I104*H104,2)</f>
        <v>0</v>
      </c>
      <c r="BL104" s="23" t="s">
        <v>130</v>
      </c>
      <c r="BM104" s="23" t="s">
        <v>151</v>
      </c>
    </row>
    <row r="105" s="1" customFormat="1" ht="16.5" customHeight="1">
      <c r="B105" s="45"/>
      <c r="C105" s="267" t="s">
        <v>151</v>
      </c>
      <c r="D105" s="267" t="s">
        <v>214</v>
      </c>
      <c r="E105" s="268" t="s">
        <v>361</v>
      </c>
      <c r="F105" s="269" t="s">
        <v>362</v>
      </c>
      <c r="G105" s="270" t="s">
        <v>175</v>
      </c>
      <c r="H105" s="271">
        <v>94.905000000000001</v>
      </c>
      <c r="I105" s="272"/>
      <c r="J105" s="273">
        <f>ROUND(I105*H105,2)</f>
        <v>0</v>
      </c>
      <c r="K105" s="269" t="s">
        <v>158</v>
      </c>
      <c r="L105" s="274"/>
      <c r="M105" s="275" t="s">
        <v>21</v>
      </c>
      <c r="N105" s="276" t="s">
        <v>43</v>
      </c>
      <c r="O105" s="46"/>
      <c r="P105" s="229">
        <f>O105*H105</f>
        <v>0</v>
      </c>
      <c r="Q105" s="229">
        <v>1</v>
      </c>
      <c r="R105" s="229">
        <f>Q105*H105</f>
        <v>94.905000000000001</v>
      </c>
      <c r="S105" s="229">
        <v>0</v>
      </c>
      <c r="T105" s="230">
        <f>S105*H105</f>
        <v>0</v>
      </c>
      <c r="AR105" s="23" t="s">
        <v>144</v>
      </c>
      <c r="AT105" s="23" t="s">
        <v>214</v>
      </c>
      <c r="AU105" s="23" t="s">
        <v>82</v>
      </c>
      <c r="AY105" s="23" t="s">
        <v>124</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130</v>
      </c>
      <c r="BM105" s="23" t="s">
        <v>363</v>
      </c>
    </row>
    <row r="106" s="12" customFormat="1">
      <c r="B106" s="243"/>
      <c r="C106" s="244"/>
      <c r="D106" s="234" t="s">
        <v>138</v>
      </c>
      <c r="E106" s="245" t="s">
        <v>21</v>
      </c>
      <c r="F106" s="246" t="s">
        <v>364</v>
      </c>
      <c r="G106" s="244"/>
      <c r="H106" s="247">
        <v>94.905000000000001</v>
      </c>
      <c r="I106" s="248"/>
      <c r="J106" s="244"/>
      <c r="K106" s="244"/>
      <c r="L106" s="249"/>
      <c r="M106" s="250"/>
      <c r="N106" s="251"/>
      <c r="O106" s="251"/>
      <c r="P106" s="251"/>
      <c r="Q106" s="251"/>
      <c r="R106" s="251"/>
      <c r="S106" s="251"/>
      <c r="T106" s="252"/>
      <c r="AT106" s="253" t="s">
        <v>138</v>
      </c>
      <c r="AU106" s="253" t="s">
        <v>82</v>
      </c>
      <c r="AV106" s="12" t="s">
        <v>82</v>
      </c>
      <c r="AW106" s="12" t="s">
        <v>36</v>
      </c>
      <c r="AX106" s="12" t="s">
        <v>80</v>
      </c>
      <c r="AY106" s="253" t="s">
        <v>124</v>
      </c>
    </row>
    <row r="107" s="1" customFormat="1" ht="25.5" customHeight="1">
      <c r="B107" s="45"/>
      <c r="C107" s="220" t="s">
        <v>178</v>
      </c>
      <c r="D107" s="220" t="s">
        <v>126</v>
      </c>
      <c r="E107" s="221" t="s">
        <v>365</v>
      </c>
      <c r="F107" s="222" t="s">
        <v>366</v>
      </c>
      <c r="G107" s="223" t="s">
        <v>136</v>
      </c>
      <c r="H107" s="224">
        <v>342</v>
      </c>
      <c r="I107" s="225"/>
      <c r="J107" s="226">
        <f>ROUND(I107*H107,2)</f>
        <v>0</v>
      </c>
      <c r="K107" s="222" t="s">
        <v>21</v>
      </c>
      <c r="L107" s="71"/>
      <c r="M107" s="227" t="s">
        <v>21</v>
      </c>
      <c r="N107" s="228" t="s">
        <v>43</v>
      </c>
      <c r="O107" s="46"/>
      <c r="P107" s="229">
        <f>O107*H107</f>
        <v>0</v>
      </c>
      <c r="Q107" s="229">
        <v>0</v>
      </c>
      <c r="R107" s="229">
        <f>Q107*H107</f>
        <v>0</v>
      </c>
      <c r="S107" s="229">
        <v>0</v>
      </c>
      <c r="T107" s="230">
        <f>S107*H107</f>
        <v>0</v>
      </c>
      <c r="AR107" s="23" t="s">
        <v>130</v>
      </c>
      <c r="AT107" s="23" t="s">
        <v>126</v>
      </c>
      <c r="AU107" s="23" t="s">
        <v>82</v>
      </c>
      <c r="AY107" s="23" t="s">
        <v>124</v>
      </c>
      <c r="BE107" s="231">
        <f>IF(N107="základní",J107,0)</f>
        <v>0</v>
      </c>
      <c r="BF107" s="231">
        <f>IF(N107="snížená",J107,0)</f>
        <v>0</v>
      </c>
      <c r="BG107" s="231">
        <f>IF(N107="zákl. přenesená",J107,0)</f>
        <v>0</v>
      </c>
      <c r="BH107" s="231">
        <f>IF(N107="sníž. přenesená",J107,0)</f>
        <v>0</v>
      </c>
      <c r="BI107" s="231">
        <f>IF(N107="nulová",J107,0)</f>
        <v>0</v>
      </c>
      <c r="BJ107" s="23" t="s">
        <v>80</v>
      </c>
      <c r="BK107" s="231">
        <f>ROUND(I107*H107,2)</f>
        <v>0</v>
      </c>
      <c r="BL107" s="23" t="s">
        <v>130</v>
      </c>
      <c r="BM107" s="23" t="s">
        <v>155</v>
      </c>
    </row>
    <row r="108" s="1" customFormat="1" ht="16.5" customHeight="1">
      <c r="B108" s="45"/>
      <c r="C108" s="267" t="s">
        <v>155</v>
      </c>
      <c r="D108" s="267" t="s">
        <v>214</v>
      </c>
      <c r="E108" s="268" t="s">
        <v>367</v>
      </c>
      <c r="F108" s="269" t="s">
        <v>368</v>
      </c>
      <c r="G108" s="270" t="s">
        <v>369</v>
      </c>
      <c r="H108" s="271">
        <v>9</v>
      </c>
      <c r="I108" s="272"/>
      <c r="J108" s="273">
        <f>ROUND(I108*H108,2)</f>
        <v>0</v>
      </c>
      <c r="K108" s="269" t="s">
        <v>158</v>
      </c>
      <c r="L108" s="274"/>
      <c r="M108" s="275" t="s">
        <v>21</v>
      </c>
      <c r="N108" s="276" t="s">
        <v>43</v>
      </c>
      <c r="O108" s="46"/>
      <c r="P108" s="229">
        <f>O108*H108</f>
        <v>0</v>
      </c>
      <c r="Q108" s="229">
        <v>0.001</v>
      </c>
      <c r="R108" s="229">
        <f>Q108*H108</f>
        <v>0.0090000000000000011</v>
      </c>
      <c r="S108" s="229">
        <v>0</v>
      </c>
      <c r="T108" s="230">
        <f>S108*H108</f>
        <v>0</v>
      </c>
      <c r="AR108" s="23" t="s">
        <v>144</v>
      </c>
      <c r="AT108" s="23" t="s">
        <v>214</v>
      </c>
      <c r="AU108" s="23" t="s">
        <v>82</v>
      </c>
      <c r="AY108" s="23" t="s">
        <v>124</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130</v>
      </c>
      <c r="BM108" s="23" t="s">
        <v>370</v>
      </c>
    </row>
    <row r="109" s="12" customFormat="1">
      <c r="B109" s="243"/>
      <c r="C109" s="244"/>
      <c r="D109" s="234" t="s">
        <v>138</v>
      </c>
      <c r="E109" s="245" t="s">
        <v>21</v>
      </c>
      <c r="F109" s="246" t="s">
        <v>371</v>
      </c>
      <c r="G109" s="244"/>
      <c r="H109" s="247">
        <v>8.5500000000000007</v>
      </c>
      <c r="I109" s="248"/>
      <c r="J109" s="244"/>
      <c r="K109" s="244"/>
      <c r="L109" s="249"/>
      <c r="M109" s="250"/>
      <c r="N109" s="251"/>
      <c r="O109" s="251"/>
      <c r="P109" s="251"/>
      <c r="Q109" s="251"/>
      <c r="R109" s="251"/>
      <c r="S109" s="251"/>
      <c r="T109" s="252"/>
      <c r="AT109" s="253" t="s">
        <v>138</v>
      </c>
      <c r="AU109" s="253" t="s">
        <v>82</v>
      </c>
      <c r="AV109" s="12" t="s">
        <v>82</v>
      </c>
      <c r="AW109" s="12" t="s">
        <v>36</v>
      </c>
      <c r="AX109" s="12" t="s">
        <v>72</v>
      </c>
      <c r="AY109" s="253" t="s">
        <v>124</v>
      </c>
    </row>
    <row r="110" s="12" customFormat="1">
      <c r="B110" s="243"/>
      <c r="C110" s="244"/>
      <c r="D110" s="234" t="s">
        <v>138</v>
      </c>
      <c r="E110" s="245" t="s">
        <v>21</v>
      </c>
      <c r="F110" s="246" t="s">
        <v>162</v>
      </c>
      <c r="G110" s="244"/>
      <c r="H110" s="247">
        <v>9</v>
      </c>
      <c r="I110" s="248"/>
      <c r="J110" s="244"/>
      <c r="K110" s="244"/>
      <c r="L110" s="249"/>
      <c r="M110" s="250"/>
      <c r="N110" s="251"/>
      <c r="O110" s="251"/>
      <c r="P110" s="251"/>
      <c r="Q110" s="251"/>
      <c r="R110" s="251"/>
      <c r="S110" s="251"/>
      <c r="T110" s="252"/>
      <c r="AT110" s="253" t="s">
        <v>138</v>
      </c>
      <c r="AU110" s="253" t="s">
        <v>82</v>
      </c>
      <c r="AV110" s="12" t="s">
        <v>82</v>
      </c>
      <c r="AW110" s="12" t="s">
        <v>36</v>
      </c>
      <c r="AX110" s="12" t="s">
        <v>80</v>
      </c>
      <c r="AY110" s="253" t="s">
        <v>124</v>
      </c>
    </row>
    <row r="111" s="1" customFormat="1" ht="16.5" customHeight="1">
      <c r="B111" s="45"/>
      <c r="C111" s="220" t="s">
        <v>10</v>
      </c>
      <c r="D111" s="220" t="s">
        <v>126</v>
      </c>
      <c r="E111" s="221" t="s">
        <v>179</v>
      </c>
      <c r="F111" s="222" t="s">
        <v>180</v>
      </c>
      <c r="G111" s="223" t="s">
        <v>136</v>
      </c>
      <c r="H111" s="224">
        <v>2016</v>
      </c>
      <c r="I111" s="225"/>
      <c r="J111" s="226">
        <f>ROUND(I111*H111,2)</f>
        <v>0</v>
      </c>
      <c r="K111" s="222" t="s">
        <v>21</v>
      </c>
      <c r="L111" s="71"/>
      <c r="M111" s="227" t="s">
        <v>21</v>
      </c>
      <c r="N111" s="228" t="s">
        <v>43</v>
      </c>
      <c r="O111" s="46"/>
      <c r="P111" s="229">
        <f>O111*H111</f>
        <v>0</v>
      </c>
      <c r="Q111" s="229">
        <v>0</v>
      </c>
      <c r="R111" s="229">
        <f>Q111*H111</f>
        <v>0</v>
      </c>
      <c r="S111" s="229">
        <v>0</v>
      </c>
      <c r="T111" s="230">
        <f>S111*H111</f>
        <v>0</v>
      </c>
      <c r="AR111" s="23" t="s">
        <v>130</v>
      </c>
      <c r="AT111" s="23" t="s">
        <v>126</v>
      </c>
      <c r="AU111" s="23" t="s">
        <v>82</v>
      </c>
      <c r="AY111" s="23" t="s">
        <v>124</v>
      </c>
      <c r="BE111" s="231">
        <f>IF(N111="základní",J111,0)</f>
        <v>0</v>
      </c>
      <c r="BF111" s="231">
        <f>IF(N111="snížená",J111,0)</f>
        <v>0</v>
      </c>
      <c r="BG111" s="231">
        <f>IF(N111="zákl. přenesená",J111,0)</f>
        <v>0</v>
      </c>
      <c r="BH111" s="231">
        <f>IF(N111="sníž. přenesená",J111,0)</f>
        <v>0</v>
      </c>
      <c r="BI111" s="231">
        <f>IF(N111="nulová",J111,0)</f>
        <v>0</v>
      </c>
      <c r="BJ111" s="23" t="s">
        <v>80</v>
      </c>
      <c r="BK111" s="231">
        <f>ROUND(I111*H111,2)</f>
        <v>0</v>
      </c>
      <c r="BL111" s="23" t="s">
        <v>130</v>
      </c>
      <c r="BM111" s="23" t="s">
        <v>181</v>
      </c>
    </row>
    <row r="112" s="10" customFormat="1" ht="29.88" customHeight="1">
      <c r="B112" s="204"/>
      <c r="C112" s="205"/>
      <c r="D112" s="206" t="s">
        <v>71</v>
      </c>
      <c r="E112" s="218" t="s">
        <v>145</v>
      </c>
      <c r="F112" s="218" t="s">
        <v>182</v>
      </c>
      <c r="G112" s="205"/>
      <c r="H112" s="205"/>
      <c r="I112" s="208"/>
      <c r="J112" s="219">
        <f>BK112</f>
        <v>0</v>
      </c>
      <c r="K112" s="205"/>
      <c r="L112" s="210"/>
      <c r="M112" s="211"/>
      <c r="N112" s="212"/>
      <c r="O112" s="212"/>
      <c r="P112" s="213">
        <f>SUM(P113:P117)</f>
        <v>0</v>
      </c>
      <c r="Q112" s="212"/>
      <c r="R112" s="213">
        <f>SUM(R113:R117)</f>
        <v>1253.7100800000001</v>
      </c>
      <c r="S112" s="212"/>
      <c r="T112" s="214">
        <f>SUM(T113:T117)</f>
        <v>0</v>
      </c>
      <c r="AR112" s="215" t="s">
        <v>80</v>
      </c>
      <c r="AT112" s="216" t="s">
        <v>71</v>
      </c>
      <c r="AU112" s="216" t="s">
        <v>80</v>
      </c>
      <c r="AY112" s="215" t="s">
        <v>124</v>
      </c>
      <c r="BK112" s="217">
        <f>SUM(BK113:BK117)</f>
        <v>0</v>
      </c>
    </row>
    <row r="113" s="1" customFormat="1" ht="16.5" customHeight="1">
      <c r="B113" s="45"/>
      <c r="C113" s="220" t="s">
        <v>181</v>
      </c>
      <c r="D113" s="220" t="s">
        <v>126</v>
      </c>
      <c r="E113" s="221" t="s">
        <v>372</v>
      </c>
      <c r="F113" s="222" t="s">
        <v>373</v>
      </c>
      <c r="G113" s="223" t="s">
        <v>136</v>
      </c>
      <c r="H113" s="224">
        <v>2016</v>
      </c>
      <c r="I113" s="225"/>
      <c r="J113" s="226">
        <f>ROUND(I113*H113,2)</f>
        <v>0</v>
      </c>
      <c r="K113" s="222" t="s">
        <v>21</v>
      </c>
      <c r="L113" s="71"/>
      <c r="M113" s="227" t="s">
        <v>21</v>
      </c>
      <c r="N113" s="228" t="s">
        <v>43</v>
      </c>
      <c r="O113" s="46"/>
      <c r="P113" s="229">
        <f>O113*H113</f>
        <v>0</v>
      </c>
      <c r="Q113" s="229">
        <v>0.378</v>
      </c>
      <c r="R113" s="229">
        <f>Q113*H113</f>
        <v>762.048</v>
      </c>
      <c r="S113" s="229">
        <v>0</v>
      </c>
      <c r="T113" s="230">
        <f>S113*H113</f>
        <v>0</v>
      </c>
      <c r="AR113" s="23" t="s">
        <v>130</v>
      </c>
      <c r="AT113" s="23" t="s">
        <v>126</v>
      </c>
      <c r="AU113" s="23" t="s">
        <v>82</v>
      </c>
      <c r="AY113" s="23" t="s">
        <v>124</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130</v>
      </c>
      <c r="BM113" s="23" t="s">
        <v>185</v>
      </c>
    </row>
    <row r="114" s="1" customFormat="1" ht="16.5" customHeight="1">
      <c r="B114" s="45"/>
      <c r="C114" s="220" t="s">
        <v>195</v>
      </c>
      <c r="D114" s="220" t="s">
        <v>126</v>
      </c>
      <c r="E114" s="221" t="s">
        <v>189</v>
      </c>
      <c r="F114" s="222" t="s">
        <v>190</v>
      </c>
      <c r="G114" s="223" t="s">
        <v>136</v>
      </c>
      <c r="H114" s="224">
        <v>2016</v>
      </c>
      <c r="I114" s="225"/>
      <c r="J114" s="226">
        <f>ROUND(I114*H114,2)</f>
        <v>0</v>
      </c>
      <c r="K114" s="222" t="s">
        <v>21</v>
      </c>
      <c r="L114" s="71"/>
      <c r="M114" s="227" t="s">
        <v>21</v>
      </c>
      <c r="N114" s="228" t="s">
        <v>43</v>
      </c>
      <c r="O114" s="46"/>
      <c r="P114" s="229">
        <f>O114*H114</f>
        <v>0</v>
      </c>
      <c r="Q114" s="229">
        <v>0.108</v>
      </c>
      <c r="R114" s="229">
        <f>Q114*H114</f>
        <v>217.72800000000001</v>
      </c>
      <c r="S114" s="229">
        <v>0</v>
      </c>
      <c r="T114" s="230">
        <f>S114*H114</f>
        <v>0</v>
      </c>
      <c r="AR114" s="23" t="s">
        <v>130</v>
      </c>
      <c r="AT114" s="23" t="s">
        <v>126</v>
      </c>
      <c r="AU114" s="23" t="s">
        <v>82</v>
      </c>
      <c r="AY114" s="23" t="s">
        <v>124</v>
      </c>
      <c r="BE114" s="231">
        <f>IF(N114="základní",J114,0)</f>
        <v>0</v>
      </c>
      <c r="BF114" s="231">
        <f>IF(N114="snížená",J114,0)</f>
        <v>0</v>
      </c>
      <c r="BG114" s="231">
        <f>IF(N114="zákl. přenesená",J114,0)</f>
        <v>0</v>
      </c>
      <c r="BH114" s="231">
        <f>IF(N114="sníž. přenesená",J114,0)</f>
        <v>0</v>
      </c>
      <c r="BI114" s="231">
        <f>IF(N114="nulová",J114,0)</f>
        <v>0</v>
      </c>
      <c r="BJ114" s="23" t="s">
        <v>80</v>
      </c>
      <c r="BK114" s="231">
        <f>ROUND(I114*H114,2)</f>
        <v>0</v>
      </c>
      <c r="BL114" s="23" t="s">
        <v>130</v>
      </c>
      <c r="BM114" s="23" t="s">
        <v>191</v>
      </c>
    </row>
    <row r="115" s="1" customFormat="1" ht="16.5" customHeight="1">
      <c r="B115" s="45"/>
      <c r="C115" s="220" t="s">
        <v>185</v>
      </c>
      <c r="D115" s="220" t="s">
        <v>126</v>
      </c>
      <c r="E115" s="221" t="s">
        <v>196</v>
      </c>
      <c r="F115" s="222" t="s">
        <v>197</v>
      </c>
      <c r="G115" s="223" t="s">
        <v>136</v>
      </c>
      <c r="H115" s="224">
        <v>2016</v>
      </c>
      <c r="I115" s="225"/>
      <c r="J115" s="226">
        <f>ROUND(I115*H115,2)</f>
        <v>0</v>
      </c>
      <c r="K115" s="222" t="s">
        <v>21</v>
      </c>
      <c r="L115" s="71"/>
      <c r="M115" s="227" t="s">
        <v>21</v>
      </c>
      <c r="N115" s="228" t="s">
        <v>43</v>
      </c>
      <c r="O115" s="46"/>
      <c r="P115" s="229">
        <f>O115*H115</f>
        <v>0</v>
      </c>
      <c r="Q115" s="229">
        <v>0.0056100000000000004</v>
      </c>
      <c r="R115" s="229">
        <f>Q115*H115</f>
        <v>11.309760000000001</v>
      </c>
      <c r="S115" s="229">
        <v>0</v>
      </c>
      <c r="T115" s="230">
        <f>S115*H115</f>
        <v>0</v>
      </c>
      <c r="AR115" s="23" t="s">
        <v>130</v>
      </c>
      <c r="AT115" s="23" t="s">
        <v>126</v>
      </c>
      <c r="AU115" s="23" t="s">
        <v>82</v>
      </c>
      <c r="AY115" s="23" t="s">
        <v>124</v>
      </c>
      <c r="BE115" s="231">
        <f>IF(N115="základní",J115,0)</f>
        <v>0</v>
      </c>
      <c r="BF115" s="231">
        <f>IF(N115="snížená",J115,0)</f>
        <v>0</v>
      </c>
      <c r="BG115" s="231">
        <f>IF(N115="zákl. přenesená",J115,0)</f>
        <v>0</v>
      </c>
      <c r="BH115" s="231">
        <f>IF(N115="sníž. přenesená",J115,0)</f>
        <v>0</v>
      </c>
      <c r="BI115" s="231">
        <f>IF(N115="nulová",J115,0)</f>
        <v>0</v>
      </c>
      <c r="BJ115" s="23" t="s">
        <v>80</v>
      </c>
      <c r="BK115" s="231">
        <f>ROUND(I115*H115,2)</f>
        <v>0</v>
      </c>
      <c r="BL115" s="23" t="s">
        <v>130</v>
      </c>
      <c r="BM115" s="23" t="s">
        <v>194</v>
      </c>
    </row>
    <row r="116" s="1" customFormat="1" ht="16.5" customHeight="1">
      <c r="B116" s="45"/>
      <c r="C116" s="220" t="s">
        <v>202</v>
      </c>
      <c r="D116" s="220" t="s">
        <v>126</v>
      </c>
      <c r="E116" s="221" t="s">
        <v>199</v>
      </c>
      <c r="F116" s="222" t="s">
        <v>200</v>
      </c>
      <c r="G116" s="223" t="s">
        <v>136</v>
      </c>
      <c r="H116" s="224">
        <v>2016</v>
      </c>
      <c r="I116" s="225"/>
      <c r="J116" s="226">
        <f>ROUND(I116*H116,2)</f>
        <v>0</v>
      </c>
      <c r="K116" s="222" t="s">
        <v>21</v>
      </c>
      <c r="L116" s="71"/>
      <c r="M116" s="227" t="s">
        <v>21</v>
      </c>
      <c r="N116" s="228" t="s">
        <v>43</v>
      </c>
      <c r="O116" s="46"/>
      <c r="P116" s="229">
        <f>O116*H116</f>
        <v>0</v>
      </c>
      <c r="Q116" s="229">
        <v>0.00060999999999999997</v>
      </c>
      <c r="R116" s="229">
        <f>Q116*H116</f>
        <v>1.22976</v>
      </c>
      <c r="S116" s="229">
        <v>0</v>
      </c>
      <c r="T116" s="230">
        <f>S116*H116</f>
        <v>0</v>
      </c>
      <c r="AR116" s="23" t="s">
        <v>130</v>
      </c>
      <c r="AT116" s="23" t="s">
        <v>126</v>
      </c>
      <c r="AU116" s="23" t="s">
        <v>82</v>
      </c>
      <c r="AY116" s="23" t="s">
        <v>124</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130</v>
      </c>
      <c r="BM116" s="23" t="s">
        <v>198</v>
      </c>
    </row>
    <row r="117" s="1" customFormat="1" ht="25.5" customHeight="1">
      <c r="B117" s="45"/>
      <c r="C117" s="220" t="s">
        <v>191</v>
      </c>
      <c r="D117" s="220" t="s">
        <v>126</v>
      </c>
      <c r="E117" s="221" t="s">
        <v>374</v>
      </c>
      <c r="F117" s="222" t="s">
        <v>375</v>
      </c>
      <c r="G117" s="223" t="s">
        <v>136</v>
      </c>
      <c r="H117" s="224">
        <v>2016</v>
      </c>
      <c r="I117" s="225"/>
      <c r="J117" s="226">
        <f>ROUND(I117*H117,2)</f>
        <v>0</v>
      </c>
      <c r="K117" s="222" t="s">
        <v>21</v>
      </c>
      <c r="L117" s="71"/>
      <c r="M117" s="227" t="s">
        <v>21</v>
      </c>
      <c r="N117" s="228" t="s">
        <v>43</v>
      </c>
      <c r="O117" s="46"/>
      <c r="P117" s="229">
        <f>O117*H117</f>
        <v>0</v>
      </c>
      <c r="Q117" s="229">
        <v>0.12966</v>
      </c>
      <c r="R117" s="229">
        <f>Q117*H117</f>
        <v>261.39456000000001</v>
      </c>
      <c r="S117" s="229">
        <v>0</v>
      </c>
      <c r="T117" s="230">
        <f>S117*H117</f>
        <v>0</v>
      </c>
      <c r="AR117" s="23" t="s">
        <v>130</v>
      </c>
      <c r="AT117" s="23" t="s">
        <v>126</v>
      </c>
      <c r="AU117" s="23" t="s">
        <v>82</v>
      </c>
      <c r="AY117" s="23" t="s">
        <v>124</v>
      </c>
      <c r="BE117" s="231">
        <f>IF(N117="základní",J117,0)</f>
        <v>0</v>
      </c>
      <c r="BF117" s="231">
        <f>IF(N117="snížená",J117,0)</f>
        <v>0</v>
      </c>
      <c r="BG117" s="231">
        <f>IF(N117="zákl. přenesená",J117,0)</f>
        <v>0</v>
      </c>
      <c r="BH117" s="231">
        <f>IF(N117="sníž. přenesená",J117,0)</f>
        <v>0</v>
      </c>
      <c r="BI117" s="231">
        <f>IF(N117="nulová",J117,0)</f>
        <v>0</v>
      </c>
      <c r="BJ117" s="23" t="s">
        <v>80</v>
      </c>
      <c r="BK117" s="231">
        <f>ROUND(I117*H117,2)</f>
        <v>0</v>
      </c>
      <c r="BL117" s="23" t="s">
        <v>130</v>
      </c>
      <c r="BM117" s="23" t="s">
        <v>201</v>
      </c>
    </row>
    <row r="118" s="10" customFormat="1" ht="29.88" customHeight="1">
      <c r="B118" s="204"/>
      <c r="C118" s="205"/>
      <c r="D118" s="206" t="s">
        <v>71</v>
      </c>
      <c r="E118" s="218" t="s">
        <v>162</v>
      </c>
      <c r="F118" s="218" t="s">
        <v>224</v>
      </c>
      <c r="G118" s="205"/>
      <c r="H118" s="205"/>
      <c r="I118" s="208"/>
      <c r="J118" s="219">
        <f>BK118</f>
        <v>0</v>
      </c>
      <c r="K118" s="205"/>
      <c r="L118" s="210"/>
      <c r="M118" s="211"/>
      <c r="N118" s="212"/>
      <c r="O118" s="212"/>
      <c r="P118" s="213">
        <f>SUM(P119:P165)</f>
        <v>0</v>
      </c>
      <c r="Q118" s="212"/>
      <c r="R118" s="213">
        <f>SUM(R119:R165)</f>
        <v>0.8458699999999999</v>
      </c>
      <c r="S118" s="212"/>
      <c r="T118" s="214">
        <f>SUM(T119:T165)</f>
        <v>0.504</v>
      </c>
      <c r="AR118" s="215" t="s">
        <v>80</v>
      </c>
      <c r="AT118" s="216" t="s">
        <v>71</v>
      </c>
      <c r="AU118" s="216" t="s">
        <v>80</v>
      </c>
      <c r="AY118" s="215" t="s">
        <v>124</v>
      </c>
      <c r="BK118" s="217">
        <f>SUM(BK119:BK165)</f>
        <v>0</v>
      </c>
    </row>
    <row r="119" s="1" customFormat="1" ht="25.5" customHeight="1">
      <c r="B119" s="45"/>
      <c r="C119" s="220" t="s">
        <v>9</v>
      </c>
      <c r="D119" s="220" t="s">
        <v>126</v>
      </c>
      <c r="E119" s="221" t="s">
        <v>225</v>
      </c>
      <c r="F119" s="222" t="s">
        <v>226</v>
      </c>
      <c r="G119" s="223" t="s">
        <v>129</v>
      </c>
      <c r="H119" s="224">
        <v>9</v>
      </c>
      <c r="I119" s="225"/>
      <c r="J119" s="226">
        <f>ROUND(I119*H119,2)</f>
        <v>0</v>
      </c>
      <c r="K119" s="222" t="s">
        <v>21</v>
      </c>
      <c r="L119" s="71"/>
      <c r="M119" s="227" t="s">
        <v>21</v>
      </c>
      <c r="N119" s="228" t="s">
        <v>43</v>
      </c>
      <c r="O119" s="46"/>
      <c r="P119" s="229">
        <f>O119*H119</f>
        <v>0</v>
      </c>
      <c r="Q119" s="229">
        <v>0.00069999999999999999</v>
      </c>
      <c r="R119" s="229">
        <f>Q119*H119</f>
        <v>0.0063</v>
      </c>
      <c r="S119" s="229">
        <v>0</v>
      </c>
      <c r="T119" s="230">
        <f>S119*H119</f>
        <v>0</v>
      </c>
      <c r="AR119" s="23" t="s">
        <v>130</v>
      </c>
      <c r="AT119" s="23" t="s">
        <v>126</v>
      </c>
      <c r="AU119" s="23" t="s">
        <v>82</v>
      </c>
      <c r="AY119" s="23" t="s">
        <v>124</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130</v>
      </c>
      <c r="BM119" s="23" t="s">
        <v>205</v>
      </c>
    </row>
    <row r="120" s="11" customFormat="1">
      <c r="B120" s="232"/>
      <c r="C120" s="233"/>
      <c r="D120" s="234" t="s">
        <v>138</v>
      </c>
      <c r="E120" s="235" t="s">
        <v>21</v>
      </c>
      <c r="F120" s="236" t="s">
        <v>376</v>
      </c>
      <c r="G120" s="233"/>
      <c r="H120" s="235" t="s">
        <v>21</v>
      </c>
      <c r="I120" s="237"/>
      <c r="J120" s="233"/>
      <c r="K120" s="233"/>
      <c r="L120" s="238"/>
      <c r="M120" s="239"/>
      <c r="N120" s="240"/>
      <c r="O120" s="240"/>
      <c r="P120" s="240"/>
      <c r="Q120" s="240"/>
      <c r="R120" s="240"/>
      <c r="S120" s="240"/>
      <c r="T120" s="241"/>
      <c r="AT120" s="242" t="s">
        <v>138</v>
      </c>
      <c r="AU120" s="242" t="s">
        <v>82</v>
      </c>
      <c r="AV120" s="11" t="s">
        <v>80</v>
      </c>
      <c r="AW120" s="11" t="s">
        <v>36</v>
      </c>
      <c r="AX120" s="11" t="s">
        <v>72</v>
      </c>
      <c r="AY120" s="242" t="s">
        <v>124</v>
      </c>
    </row>
    <row r="121" s="12" customFormat="1">
      <c r="B121" s="243"/>
      <c r="C121" s="244"/>
      <c r="D121" s="234" t="s">
        <v>138</v>
      </c>
      <c r="E121" s="245" t="s">
        <v>21</v>
      </c>
      <c r="F121" s="246" t="s">
        <v>162</v>
      </c>
      <c r="G121" s="244"/>
      <c r="H121" s="247">
        <v>9</v>
      </c>
      <c r="I121" s="248"/>
      <c r="J121" s="244"/>
      <c r="K121" s="244"/>
      <c r="L121" s="249"/>
      <c r="M121" s="250"/>
      <c r="N121" s="251"/>
      <c r="O121" s="251"/>
      <c r="P121" s="251"/>
      <c r="Q121" s="251"/>
      <c r="R121" s="251"/>
      <c r="S121" s="251"/>
      <c r="T121" s="252"/>
      <c r="AT121" s="253" t="s">
        <v>138</v>
      </c>
      <c r="AU121" s="253" t="s">
        <v>82</v>
      </c>
      <c r="AV121" s="12" t="s">
        <v>82</v>
      </c>
      <c r="AW121" s="12" t="s">
        <v>36</v>
      </c>
      <c r="AX121" s="12" t="s">
        <v>72</v>
      </c>
      <c r="AY121" s="253" t="s">
        <v>124</v>
      </c>
    </row>
    <row r="122" s="13" customFormat="1">
      <c r="B122" s="254"/>
      <c r="C122" s="255"/>
      <c r="D122" s="234" t="s">
        <v>138</v>
      </c>
      <c r="E122" s="256" t="s">
        <v>21</v>
      </c>
      <c r="F122" s="257" t="s">
        <v>141</v>
      </c>
      <c r="G122" s="255"/>
      <c r="H122" s="258">
        <v>9</v>
      </c>
      <c r="I122" s="259"/>
      <c r="J122" s="255"/>
      <c r="K122" s="255"/>
      <c r="L122" s="260"/>
      <c r="M122" s="261"/>
      <c r="N122" s="262"/>
      <c r="O122" s="262"/>
      <c r="P122" s="262"/>
      <c r="Q122" s="262"/>
      <c r="R122" s="262"/>
      <c r="S122" s="262"/>
      <c r="T122" s="263"/>
      <c r="AT122" s="264" t="s">
        <v>138</v>
      </c>
      <c r="AU122" s="264" t="s">
        <v>82</v>
      </c>
      <c r="AV122" s="13" t="s">
        <v>130</v>
      </c>
      <c r="AW122" s="13" t="s">
        <v>36</v>
      </c>
      <c r="AX122" s="13" t="s">
        <v>80</v>
      </c>
      <c r="AY122" s="264" t="s">
        <v>124</v>
      </c>
    </row>
    <row r="123" s="1" customFormat="1" ht="16.5" customHeight="1">
      <c r="B123" s="45"/>
      <c r="C123" s="267" t="s">
        <v>194</v>
      </c>
      <c r="D123" s="267" t="s">
        <v>214</v>
      </c>
      <c r="E123" s="268" t="s">
        <v>229</v>
      </c>
      <c r="F123" s="269" t="s">
        <v>230</v>
      </c>
      <c r="G123" s="270" t="s">
        <v>129</v>
      </c>
      <c r="H123" s="271">
        <v>2</v>
      </c>
      <c r="I123" s="272"/>
      <c r="J123" s="273">
        <f>ROUND(I123*H123,2)</f>
        <v>0</v>
      </c>
      <c r="K123" s="269" t="s">
        <v>21</v>
      </c>
      <c r="L123" s="274"/>
      <c r="M123" s="275" t="s">
        <v>21</v>
      </c>
      <c r="N123" s="276" t="s">
        <v>43</v>
      </c>
      <c r="O123" s="46"/>
      <c r="P123" s="229">
        <f>O123*H123</f>
        <v>0</v>
      </c>
      <c r="Q123" s="229">
        <v>0</v>
      </c>
      <c r="R123" s="229">
        <f>Q123*H123</f>
        <v>0</v>
      </c>
      <c r="S123" s="229">
        <v>0</v>
      </c>
      <c r="T123" s="230">
        <f>S123*H123</f>
        <v>0</v>
      </c>
      <c r="AR123" s="23" t="s">
        <v>144</v>
      </c>
      <c r="AT123" s="23" t="s">
        <v>214</v>
      </c>
      <c r="AU123" s="23" t="s">
        <v>82</v>
      </c>
      <c r="AY123" s="23" t="s">
        <v>124</v>
      </c>
      <c r="BE123" s="231">
        <f>IF(N123="základní",J123,0)</f>
        <v>0</v>
      </c>
      <c r="BF123" s="231">
        <f>IF(N123="snížená",J123,0)</f>
        <v>0</v>
      </c>
      <c r="BG123" s="231">
        <f>IF(N123="zákl. přenesená",J123,0)</f>
        <v>0</v>
      </c>
      <c r="BH123" s="231">
        <f>IF(N123="sníž. přenesená",J123,0)</f>
        <v>0</v>
      </c>
      <c r="BI123" s="231">
        <f>IF(N123="nulová",J123,0)</f>
        <v>0</v>
      </c>
      <c r="BJ123" s="23" t="s">
        <v>80</v>
      </c>
      <c r="BK123" s="231">
        <f>ROUND(I123*H123,2)</f>
        <v>0</v>
      </c>
      <c r="BL123" s="23" t="s">
        <v>130</v>
      </c>
      <c r="BM123" s="23" t="s">
        <v>377</v>
      </c>
    </row>
    <row r="124" s="11" customFormat="1">
      <c r="B124" s="232"/>
      <c r="C124" s="233"/>
      <c r="D124" s="234" t="s">
        <v>138</v>
      </c>
      <c r="E124" s="235" t="s">
        <v>21</v>
      </c>
      <c r="F124" s="236" t="s">
        <v>378</v>
      </c>
      <c r="G124" s="233"/>
      <c r="H124" s="235" t="s">
        <v>21</v>
      </c>
      <c r="I124" s="237"/>
      <c r="J124" s="233"/>
      <c r="K124" s="233"/>
      <c r="L124" s="238"/>
      <c r="M124" s="239"/>
      <c r="N124" s="240"/>
      <c r="O124" s="240"/>
      <c r="P124" s="240"/>
      <c r="Q124" s="240"/>
      <c r="R124" s="240"/>
      <c r="S124" s="240"/>
      <c r="T124" s="241"/>
      <c r="AT124" s="242" t="s">
        <v>138</v>
      </c>
      <c r="AU124" s="242" t="s">
        <v>82</v>
      </c>
      <c r="AV124" s="11" t="s">
        <v>80</v>
      </c>
      <c r="AW124" s="11" t="s">
        <v>36</v>
      </c>
      <c r="AX124" s="11" t="s">
        <v>72</v>
      </c>
      <c r="AY124" s="242" t="s">
        <v>124</v>
      </c>
    </row>
    <row r="125" s="12" customFormat="1">
      <c r="B125" s="243"/>
      <c r="C125" s="244"/>
      <c r="D125" s="234" t="s">
        <v>138</v>
      </c>
      <c r="E125" s="245" t="s">
        <v>21</v>
      </c>
      <c r="F125" s="246" t="s">
        <v>82</v>
      </c>
      <c r="G125" s="244"/>
      <c r="H125" s="247">
        <v>2</v>
      </c>
      <c r="I125" s="248"/>
      <c r="J125" s="244"/>
      <c r="K125" s="244"/>
      <c r="L125" s="249"/>
      <c r="M125" s="250"/>
      <c r="N125" s="251"/>
      <c r="O125" s="251"/>
      <c r="P125" s="251"/>
      <c r="Q125" s="251"/>
      <c r="R125" s="251"/>
      <c r="S125" s="251"/>
      <c r="T125" s="252"/>
      <c r="AT125" s="253" t="s">
        <v>138</v>
      </c>
      <c r="AU125" s="253" t="s">
        <v>82</v>
      </c>
      <c r="AV125" s="12" t="s">
        <v>82</v>
      </c>
      <c r="AW125" s="12" t="s">
        <v>36</v>
      </c>
      <c r="AX125" s="12" t="s">
        <v>72</v>
      </c>
      <c r="AY125" s="253" t="s">
        <v>124</v>
      </c>
    </row>
    <row r="126" s="13" customFormat="1">
      <c r="B126" s="254"/>
      <c r="C126" s="255"/>
      <c r="D126" s="234" t="s">
        <v>138</v>
      </c>
      <c r="E126" s="256" t="s">
        <v>21</v>
      </c>
      <c r="F126" s="257" t="s">
        <v>141</v>
      </c>
      <c r="G126" s="255"/>
      <c r="H126" s="258">
        <v>2</v>
      </c>
      <c r="I126" s="259"/>
      <c r="J126" s="255"/>
      <c r="K126" s="255"/>
      <c r="L126" s="260"/>
      <c r="M126" s="261"/>
      <c r="N126" s="262"/>
      <c r="O126" s="262"/>
      <c r="P126" s="262"/>
      <c r="Q126" s="262"/>
      <c r="R126" s="262"/>
      <c r="S126" s="262"/>
      <c r="T126" s="263"/>
      <c r="AT126" s="264" t="s">
        <v>138</v>
      </c>
      <c r="AU126" s="264" t="s">
        <v>82</v>
      </c>
      <c r="AV126" s="13" t="s">
        <v>130</v>
      </c>
      <c r="AW126" s="13" t="s">
        <v>36</v>
      </c>
      <c r="AX126" s="13" t="s">
        <v>80</v>
      </c>
      <c r="AY126" s="264" t="s">
        <v>124</v>
      </c>
    </row>
    <row r="127" s="1" customFormat="1" ht="16.5" customHeight="1">
      <c r="B127" s="45"/>
      <c r="C127" s="267" t="s">
        <v>219</v>
      </c>
      <c r="D127" s="267" t="s">
        <v>214</v>
      </c>
      <c r="E127" s="268" t="s">
        <v>238</v>
      </c>
      <c r="F127" s="269" t="s">
        <v>239</v>
      </c>
      <c r="G127" s="270" t="s">
        <v>129</v>
      </c>
      <c r="H127" s="271">
        <v>4</v>
      </c>
      <c r="I127" s="272"/>
      <c r="J127" s="273">
        <f>ROUND(I127*H127,2)</f>
        <v>0</v>
      </c>
      <c r="K127" s="269" t="s">
        <v>21</v>
      </c>
      <c r="L127" s="274"/>
      <c r="M127" s="275" t="s">
        <v>21</v>
      </c>
      <c r="N127" s="276" t="s">
        <v>43</v>
      </c>
      <c r="O127" s="46"/>
      <c r="P127" s="229">
        <f>O127*H127</f>
        <v>0</v>
      </c>
      <c r="Q127" s="229">
        <v>0</v>
      </c>
      <c r="R127" s="229">
        <f>Q127*H127</f>
        <v>0</v>
      </c>
      <c r="S127" s="229">
        <v>0</v>
      </c>
      <c r="T127" s="230">
        <f>S127*H127</f>
        <v>0</v>
      </c>
      <c r="AR127" s="23" t="s">
        <v>144</v>
      </c>
      <c r="AT127" s="23" t="s">
        <v>214</v>
      </c>
      <c r="AU127" s="23" t="s">
        <v>82</v>
      </c>
      <c r="AY127" s="23" t="s">
        <v>124</v>
      </c>
      <c r="BE127" s="231">
        <f>IF(N127="základní",J127,0)</f>
        <v>0</v>
      </c>
      <c r="BF127" s="231">
        <f>IF(N127="snížená",J127,0)</f>
        <v>0</v>
      </c>
      <c r="BG127" s="231">
        <f>IF(N127="zákl. přenesená",J127,0)</f>
        <v>0</v>
      </c>
      <c r="BH127" s="231">
        <f>IF(N127="sníž. přenesená",J127,0)</f>
        <v>0</v>
      </c>
      <c r="BI127" s="231">
        <f>IF(N127="nulová",J127,0)</f>
        <v>0</v>
      </c>
      <c r="BJ127" s="23" t="s">
        <v>80</v>
      </c>
      <c r="BK127" s="231">
        <f>ROUND(I127*H127,2)</f>
        <v>0</v>
      </c>
      <c r="BL127" s="23" t="s">
        <v>130</v>
      </c>
      <c r="BM127" s="23" t="s">
        <v>379</v>
      </c>
    </row>
    <row r="128" s="11" customFormat="1">
      <c r="B128" s="232"/>
      <c r="C128" s="233"/>
      <c r="D128" s="234" t="s">
        <v>138</v>
      </c>
      <c r="E128" s="235" t="s">
        <v>21</v>
      </c>
      <c r="F128" s="236" t="s">
        <v>380</v>
      </c>
      <c r="G128" s="233"/>
      <c r="H128" s="235" t="s">
        <v>21</v>
      </c>
      <c r="I128" s="237"/>
      <c r="J128" s="233"/>
      <c r="K128" s="233"/>
      <c r="L128" s="238"/>
      <c r="M128" s="239"/>
      <c r="N128" s="240"/>
      <c r="O128" s="240"/>
      <c r="P128" s="240"/>
      <c r="Q128" s="240"/>
      <c r="R128" s="240"/>
      <c r="S128" s="240"/>
      <c r="T128" s="241"/>
      <c r="AT128" s="242" t="s">
        <v>138</v>
      </c>
      <c r="AU128" s="242" t="s">
        <v>82</v>
      </c>
      <c r="AV128" s="11" t="s">
        <v>80</v>
      </c>
      <c r="AW128" s="11" t="s">
        <v>36</v>
      </c>
      <c r="AX128" s="11" t="s">
        <v>72</v>
      </c>
      <c r="AY128" s="242" t="s">
        <v>124</v>
      </c>
    </row>
    <row r="129" s="12" customFormat="1">
      <c r="B129" s="243"/>
      <c r="C129" s="244"/>
      <c r="D129" s="234" t="s">
        <v>138</v>
      </c>
      <c r="E129" s="245" t="s">
        <v>21</v>
      </c>
      <c r="F129" s="246" t="s">
        <v>82</v>
      </c>
      <c r="G129" s="244"/>
      <c r="H129" s="247">
        <v>2</v>
      </c>
      <c r="I129" s="248"/>
      <c r="J129" s="244"/>
      <c r="K129" s="244"/>
      <c r="L129" s="249"/>
      <c r="M129" s="250"/>
      <c r="N129" s="251"/>
      <c r="O129" s="251"/>
      <c r="P129" s="251"/>
      <c r="Q129" s="251"/>
      <c r="R129" s="251"/>
      <c r="S129" s="251"/>
      <c r="T129" s="252"/>
      <c r="AT129" s="253" t="s">
        <v>138</v>
      </c>
      <c r="AU129" s="253" t="s">
        <v>82</v>
      </c>
      <c r="AV129" s="12" t="s">
        <v>82</v>
      </c>
      <c r="AW129" s="12" t="s">
        <v>36</v>
      </c>
      <c r="AX129" s="12" t="s">
        <v>72</v>
      </c>
      <c r="AY129" s="253" t="s">
        <v>124</v>
      </c>
    </row>
    <row r="130" s="11" customFormat="1">
      <c r="B130" s="232"/>
      <c r="C130" s="233"/>
      <c r="D130" s="234" t="s">
        <v>138</v>
      </c>
      <c r="E130" s="235" t="s">
        <v>21</v>
      </c>
      <c r="F130" s="236" t="s">
        <v>381</v>
      </c>
      <c r="G130" s="233"/>
      <c r="H130" s="235" t="s">
        <v>21</v>
      </c>
      <c r="I130" s="237"/>
      <c r="J130" s="233"/>
      <c r="K130" s="233"/>
      <c r="L130" s="238"/>
      <c r="M130" s="239"/>
      <c r="N130" s="240"/>
      <c r="O130" s="240"/>
      <c r="P130" s="240"/>
      <c r="Q130" s="240"/>
      <c r="R130" s="240"/>
      <c r="S130" s="240"/>
      <c r="T130" s="241"/>
      <c r="AT130" s="242" t="s">
        <v>138</v>
      </c>
      <c r="AU130" s="242" t="s">
        <v>82</v>
      </c>
      <c r="AV130" s="11" t="s">
        <v>80</v>
      </c>
      <c r="AW130" s="11" t="s">
        <v>36</v>
      </c>
      <c r="AX130" s="11" t="s">
        <v>72</v>
      </c>
      <c r="AY130" s="242" t="s">
        <v>124</v>
      </c>
    </row>
    <row r="131" s="12" customFormat="1">
      <c r="B131" s="243"/>
      <c r="C131" s="244"/>
      <c r="D131" s="234" t="s">
        <v>138</v>
      </c>
      <c r="E131" s="245" t="s">
        <v>21</v>
      </c>
      <c r="F131" s="246" t="s">
        <v>82</v>
      </c>
      <c r="G131" s="244"/>
      <c r="H131" s="247">
        <v>2</v>
      </c>
      <c r="I131" s="248"/>
      <c r="J131" s="244"/>
      <c r="K131" s="244"/>
      <c r="L131" s="249"/>
      <c r="M131" s="250"/>
      <c r="N131" s="251"/>
      <c r="O131" s="251"/>
      <c r="P131" s="251"/>
      <c r="Q131" s="251"/>
      <c r="R131" s="251"/>
      <c r="S131" s="251"/>
      <c r="T131" s="252"/>
      <c r="AT131" s="253" t="s">
        <v>138</v>
      </c>
      <c r="AU131" s="253" t="s">
        <v>82</v>
      </c>
      <c r="AV131" s="12" t="s">
        <v>82</v>
      </c>
      <c r="AW131" s="12" t="s">
        <v>36</v>
      </c>
      <c r="AX131" s="12" t="s">
        <v>72</v>
      </c>
      <c r="AY131" s="253" t="s">
        <v>124</v>
      </c>
    </row>
    <row r="132" s="13" customFormat="1">
      <c r="B132" s="254"/>
      <c r="C132" s="255"/>
      <c r="D132" s="234" t="s">
        <v>138</v>
      </c>
      <c r="E132" s="256" t="s">
        <v>21</v>
      </c>
      <c r="F132" s="257" t="s">
        <v>141</v>
      </c>
      <c r="G132" s="255"/>
      <c r="H132" s="258">
        <v>4</v>
      </c>
      <c r="I132" s="259"/>
      <c r="J132" s="255"/>
      <c r="K132" s="255"/>
      <c r="L132" s="260"/>
      <c r="M132" s="261"/>
      <c r="N132" s="262"/>
      <c r="O132" s="262"/>
      <c r="P132" s="262"/>
      <c r="Q132" s="262"/>
      <c r="R132" s="262"/>
      <c r="S132" s="262"/>
      <c r="T132" s="263"/>
      <c r="AT132" s="264" t="s">
        <v>138</v>
      </c>
      <c r="AU132" s="264" t="s">
        <v>82</v>
      </c>
      <c r="AV132" s="13" t="s">
        <v>130</v>
      </c>
      <c r="AW132" s="13" t="s">
        <v>36</v>
      </c>
      <c r="AX132" s="13" t="s">
        <v>80</v>
      </c>
      <c r="AY132" s="264" t="s">
        <v>124</v>
      </c>
    </row>
    <row r="133" s="1" customFormat="1" ht="16.5" customHeight="1">
      <c r="B133" s="45"/>
      <c r="C133" s="267" t="s">
        <v>198</v>
      </c>
      <c r="D133" s="267" t="s">
        <v>214</v>
      </c>
      <c r="E133" s="268" t="s">
        <v>382</v>
      </c>
      <c r="F133" s="269" t="s">
        <v>234</v>
      </c>
      <c r="G133" s="270" t="s">
        <v>129</v>
      </c>
      <c r="H133" s="271">
        <v>1</v>
      </c>
      <c r="I133" s="272"/>
      <c r="J133" s="273">
        <f>ROUND(I133*H133,2)</f>
        <v>0</v>
      </c>
      <c r="K133" s="269" t="s">
        <v>21</v>
      </c>
      <c r="L133" s="274"/>
      <c r="M133" s="275" t="s">
        <v>21</v>
      </c>
      <c r="N133" s="276" t="s">
        <v>43</v>
      </c>
      <c r="O133" s="46"/>
      <c r="P133" s="229">
        <f>O133*H133</f>
        <v>0</v>
      </c>
      <c r="Q133" s="229">
        <v>0</v>
      </c>
      <c r="R133" s="229">
        <f>Q133*H133</f>
        <v>0</v>
      </c>
      <c r="S133" s="229">
        <v>0</v>
      </c>
      <c r="T133" s="230">
        <f>S133*H133</f>
        <v>0</v>
      </c>
      <c r="AR133" s="23" t="s">
        <v>144</v>
      </c>
      <c r="AT133" s="23" t="s">
        <v>214</v>
      </c>
      <c r="AU133" s="23" t="s">
        <v>82</v>
      </c>
      <c r="AY133" s="23" t="s">
        <v>124</v>
      </c>
      <c r="BE133" s="231">
        <f>IF(N133="základní",J133,0)</f>
        <v>0</v>
      </c>
      <c r="BF133" s="231">
        <f>IF(N133="snížená",J133,0)</f>
        <v>0</v>
      </c>
      <c r="BG133" s="231">
        <f>IF(N133="zákl. přenesená",J133,0)</f>
        <v>0</v>
      </c>
      <c r="BH133" s="231">
        <f>IF(N133="sníž. přenesená",J133,0)</f>
        <v>0</v>
      </c>
      <c r="BI133" s="231">
        <f>IF(N133="nulová",J133,0)</f>
        <v>0</v>
      </c>
      <c r="BJ133" s="23" t="s">
        <v>80</v>
      </c>
      <c r="BK133" s="231">
        <f>ROUND(I133*H133,2)</f>
        <v>0</v>
      </c>
      <c r="BL133" s="23" t="s">
        <v>130</v>
      </c>
      <c r="BM133" s="23" t="s">
        <v>211</v>
      </c>
    </row>
    <row r="134" s="11" customFormat="1">
      <c r="B134" s="232"/>
      <c r="C134" s="233"/>
      <c r="D134" s="234" t="s">
        <v>138</v>
      </c>
      <c r="E134" s="235" t="s">
        <v>21</v>
      </c>
      <c r="F134" s="236" t="s">
        <v>383</v>
      </c>
      <c r="G134" s="233"/>
      <c r="H134" s="235" t="s">
        <v>21</v>
      </c>
      <c r="I134" s="237"/>
      <c r="J134" s="233"/>
      <c r="K134" s="233"/>
      <c r="L134" s="238"/>
      <c r="M134" s="239"/>
      <c r="N134" s="240"/>
      <c r="O134" s="240"/>
      <c r="P134" s="240"/>
      <c r="Q134" s="240"/>
      <c r="R134" s="240"/>
      <c r="S134" s="240"/>
      <c r="T134" s="241"/>
      <c r="AT134" s="242" t="s">
        <v>138</v>
      </c>
      <c r="AU134" s="242" t="s">
        <v>82</v>
      </c>
      <c r="AV134" s="11" t="s">
        <v>80</v>
      </c>
      <c r="AW134" s="11" t="s">
        <v>36</v>
      </c>
      <c r="AX134" s="11" t="s">
        <v>72</v>
      </c>
      <c r="AY134" s="242" t="s">
        <v>124</v>
      </c>
    </row>
    <row r="135" s="12" customFormat="1">
      <c r="B135" s="243"/>
      <c r="C135" s="244"/>
      <c r="D135" s="234" t="s">
        <v>138</v>
      </c>
      <c r="E135" s="245" t="s">
        <v>21</v>
      </c>
      <c r="F135" s="246" t="s">
        <v>80</v>
      </c>
      <c r="G135" s="244"/>
      <c r="H135" s="247">
        <v>1</v>
      </c>
      <c r="I135" s="248"/>
      <c r="J135" s="244"/>
      <c r="K135" s="244"/>
      <c r="L135" s="249"/>
      <c r="M135" s="250"/>
      <c r="N135" s="251"/>
      <c r="O135" s="251"/>
      <c r="P135" s="251"/>
      <c r="Q135" s="251"/>
      <c r="R135" s="251"/>
      <c r="S135" s="251"/>
      <c r="T135" s="252"/>
      <c r="AT135" s="253" t="s">
        <v>138</v>
      </c>
      <c r="AU135" s="253" t="s">
        <v>82</v>
      </c>
      <c r="AV135" s="12" t="s">
        <v>82</v>
      </c>
      <c r="AW135" s="12" t="s">
        <v>36</v>
      </c>
      <c r="AX135" s="12" t="s">
        <v>72</v>
      </c>
      <c r="AY135" s="253" t="s">
        <v>124</v>
      </c>
    </row>
    <row r="136" s="13" customFormat="1">
      <c r="B136" s="254"/>
      <c r="C136" s="255"/>
      <c r="D136" s="234" t="s">
        <v>138</v>
      </c>
      <c r="E136" s="256" t="s">
        <v>21</v>
      </c>
      <c r="F136" s="257" t="s">
        <v>141</v>
      </c>
      <c r="G136" s="255"/>
      <c r="H136" s="258">
        <v>1</v>
      </c>
      <c r="I136" s="259"/>
      <c r="J136" s="255"/>
      <c r="K136" s="255"/>
      <c r="L136" s="260"/>
      <c r="M136" s="261"/>
      <c r="N136" s="262"/>
      <c r="O136" s="262"/>
      <c r="P136" s="262"/>
      <c r="Q136" s="262"/>
      <c r="R136" s="262"/>
      <c r="S136" s="262"/>
      <c r="T136" s="263"/>
      <c r="AT136" s="264" t="s">
        <v>138</v>
      </c>
      <c r="AU136" s="264" t="s">
        <v>82</v>
      </c>
      <c r="AV136" s="13" t="s">
        <v>130</v>
      </c>
      <c r="AW136" s="13" t="s">
        <v>36</v>
      </c>
      <c r="AX136" s="13" t="s">
        <v>80</v>
      </c>
      <c r="AY136" s="264" t="s">
        <v>124</v>
      </c>
    </row>
    <row r="137" s="1" customFormat="1" ht="16.5" customHeight="1">
      <c r="B137" s="45"/>
      <c r="C137" s="267" t="s">
        <v>228</v>
      </c>
      <c r="D137" s="267" t="s">
        <v>214</v>
      </c>
      <c r="E137" s="268" t="s">
        <v>384</v>
      </c>
      <c r="F137" s="269" t="s">
        <v>385</v>
      </c>
      <c r="G137" s="270" t="s">
        <v>129</v>
      </c>
      <c r="H137" s="271">
        <v>2</v>
      </c>
      <c r="I137" s="272"/>
      <c r="J137" s="273">
        <f>ROUND(I137*H137,2)</f>
        <v>0</v>
      </c>
      <c r="K137" s="269" t="s">
        <v>21</v>
      </c>
      <c r="L137" s="274"/>
      <c r="M137" s="275" t="s">
        <v>21</v>
      </c>
      <c r="N137" s="276" t="s">
        <v>43</v>
      </c>
      <c r="O137" s="46"/>
      <c r="P137" s="229">
        <f>O137*H137</f>
        <v>0</v>
      </c>
      <c r="Q137" s="229">
        <v>0.0060000000000000001</v>
      </c>
      <c r="R137" s="229">
        <f>Q137*H137</f>
        <v>0.012</v>
      </c>
      <c r="S137" s="229">
        <v>0</v>
      </c>
      <c r="T137" s="230">
        <f>S137*H137</f>
        <v>0</v>
      </c>
      <c r="AR137" s="23" t="s">
        <v>144</v>
      </c>
      <c r="AT137" s="23" t="s">
        <v>214</v>
      </c>
      <c r="AU137" s="23" t="s">
        <v>82</v>
      </c>
      <c r="AY137" s="23" t="s">
        <v>124</v>
      </c>
      <c r="BE137" s="231">
        <f>IF(N137="základní",J137,0)</f>
        <v>0</v>
      </c>
      <c r="BF137" s="231">
        <f>IF(N137="snížená",J137,0)</f>
        <v>0</v>
      </c>
      <c r="BG137" s="231">
        <f>IF(N137="zákl. přenesená",J137,0)</f>
        <v>0</v>
      </c>
      <c r="BH137" s="231">
        <f>IF(N137="sníž. přenesená",J137,0)</f>
        <v>0</v>
      </c>
      <c r="BI137" s="231">
        <f>IF(N137="nulová",J137,0)</f>
        <v>0</v>
      </c>
      <c r="BJ137" s="23" t="s">
        <v>80</v>
      </c>
      <c r="BK137" s="231">
        <f>ROUND(I137*H137,2)</f>
        <v>0</v>
      </c>
      <c r="BL137" s="23" t="s">
        <v>130</v>
      </c>
      <c r="BM137" s="23" t="s">
        <v>217</v>
      </c>
    </row>
    <row r="138" s="11" customFormat="1">
      <c r="B138" s="232"/>
      <c r="C138" s="233"/>
      <c r="D138" s="234" t="s">
        <v>138</v>
      </c>
      <c r="E138" s="235" t="s">
        <v>21</v>
      </c>
      <c r="F138" s="236" t="s">
        <v>386</v>
      </c>
      <c r="G138" s="233"/>
      <c r="H138" s="235" t="s">
        <v>21</v>
      </c>
      <c r="I138" s="237"/>
      <c r="J138" s="233"/>
      <c r="K138" s="233"/>
      <c r="L138" s="238"/>
      <c r="M138" s="239"/>
      <c r="N138" s="240"/>
      <c r="O138" s="240"/>
      <c r="P138" s="240"/>
      <c r="Q138" s="240"/>
      <c r="R138" s="240"/>
      <c r="S138" s="240"/>
      <c r="T138" s="241"/>
      <c r="AT138" s="242" t="s">
        <v>138</v>
      </c>
      <c r="AU138" s="242" t="s">
        <v>82</v>
      </c>
      <c r="AV138" s="11" t="s">
        <v>80</v>
      </c>
      <c r="AW138" s="11" t="s">
        <v>36</v>
      </c>
      <c r="AX138" s="11" t="s">
        <v>72</v>
      </c>
      <c r="AY138" s="242" t="s">
        <v>124</v>
      </c>
    </row>
    <row r="139" s="12" customFormat="1">
      <c r="B139" s="243"/>
      <c r="C139" s="244"/>
      <c r="D139" s="234" t="s">
        <v>138</v>
      </c>
      <c r="E139" s="245" t="s">
        <v>21</v>
      </c>
      <c r="F139" s="246" t="s">
        <v>82</v>
      </c>
      <c r="G139" s="244"/>
      <c r="H139" s="247">
        <v>2</v>
      </c>
      <c r="I139" s="248"/>
      <c r="J139" s="244"/>
      <c r="K139" s="244"/>
      <c r="L139" s="249"/>
      <c r="M139" s="250"/>
      <c r="N139" s="251"/>
      <c r="O139" s="251"/>
      <c r="P139" s="251"/>
      <c r="Q139" s="251"/>
      <c r="R139" s="251"/>
      <c r="S139" s="251"/>
      <c r="T139" s="252"/>
      <c r="AT139" s="253" t="s">
        <v>138</v>
      </c>
      <c r="AU139" s="253" t="s">
        <v>82</v>
      </c>
      <c r="AV139" s="12" t="s">
        <v>82</v>
      </c>
      <c r="AW139" s="12" t="s">
        <v>36</v>
      </c>
      <c r="AX139" s="12" t="s">
        <v>72</v>
      </c>
      <c r="AY139" s="253" t="s">
        <v>124</v>
      </c>
    </row>
    <row r="140" s="13" customFormat="1">
      <c r="B140" s="254"/>
      <c r="C140" s="255"/>
      <c r="D140" s="234" t="s">
        <v>138</v>
      </c>
      <c r="E140" s="256" t="s">
        <v>21</v>
      </c>
      <c r="F140" s="257" t="s">
        <v>141</v>
      </c>
      <c r="G140" s="255"/>
      <c r="H140" s="258">
        <v>2</v>
      </c>
      <c r="I140" s="259"/>
      <c r="J140" s="255"/>
      <c r="K140" s="255"/>
      <c r="L140" s="260"/>
      <c r="M140" s="261"/>
      <c r="N140" s="262"/>
      <c r="O140" s="262"/>
      <c r="P140" s="262"/>
      <c r="Q140" s="262"/>
      <c r="R140" s="262"/>
      <c r="S140" s="262"/>
      <c r="T140" s="263"/>
      <c r="AT140" s="264" t="s">
        <v>138</v>
      </c>
      <c r="AU140" s="264" t="s">
        <v>82</v>
      </c>
      <c r="AV140" s="13" t="s">
        <v>130</v>
      </c>
      <c r="AW140" s="13" t="s">
        <v>36</v>
      </c>
      <c r="AX140" s="13" t="s">
        <v>80</v>
      </c>
      <c r="AY140" s="264" t="s">
        <v>124</v>
      </c>
    </row>
    <row r="141" s="1" customFormat="1" ht="16.5" customHeight="1">
      <c r="B141" s="45"/>
      <c r="C141" s="220" t="s">
        <v>201</v>
      </c>
      <c r="D141" s="220" t="s">
        <v>126</v>
      </c>
      <c r="E141" s="221" t="s">
        <v>243</v>
      </c>
      <c r="F141" s="222" t="s">
        <v>244</v>
      </c>
      <c r="G141" s="223" t="s">
        <v>129</v>
      </c>
      <c r="H141" s="224">
        <v>7</v>
      </c>
      <c r="I141" s="225"/>
      <c r="J141" s="226">
        <f>ROUND(I141*H141,2)</f>
        <v>0</v>
      </c>
      <c r="K141" s="222" t="s">
        <v>21</v>
      </c>
      <c r="L141" s="71"/>
      <c r="M141" s="227" t="s">
        <v>21</v>
      </c>
      <c r="N141" s="228" t="s">
        <v>43</v>
      </c>
      <c r="O141" s="46"/>
      <c r="P141" s="229">
        <f>O141*H141</f>
        <v>0</v>
      </c>
      <c r="Q141" s="229">
        <v>0.10940999999999999</v>
      </c>
      <c r="R141" s="229">
        <f>Q141*H141</f>
        <v>0.76586999999999994</v>
      </c>
      <c r="S141" s="229">
        <v>0</v>
      </c>
      <c r="T141" s="230">
        <f>S141*H141</f>
        <v>0</v>
      </c>
      <c r="AR141" s="23" t="s">
        <v>130</v>
      </c>
      <c r="AT141" s="23" t="s">
        <v>126</v>
      </c>
      <c r="AU141" s="23" t="s">
        <v>82</v>
      </c>
      <c r="AY141" s="23" t="s">
        <v>124</v>
      </c>
      <c r="BE141" s="231">
        <f>IF(N141="základní",J141,0)</f>
        <v>0</v>
      </c>
      <c r="BF141" s="231">
        <f>IF(N141="snížená",J141,0)</f>
        <v>0</v>
      </c>
      <c r="BG141" s="231">
        <f>IF(N141="zákl. přenesená",J141,0)</f>
        <v>0</v>
      </c>
      <c r="BH141" s="231">
        <f>IF(N141="sníž. přenesená",J141,0)</f>
        <v>0</v>
      </c>
      <c r="BI141" s="231">
        <f>IF(N141="nulová",J141,0)</f>
        <v>0</v>
      </c>
      <c r="BJ141" s="23" t="s">
        <v>80</v>
      </c>
      <c r="BK141" s="231">
        <f>ROUND(I141*H141,2)</f>
        <v>0</v>
      </c>
      <c r="BL141" s="23" t="s">
        <v>130</v>
      </c>
      <c r="BM141" s="23" t="s">
        <v>222</v>
      </c>
    </row>
    <row r="142" s="11" customFormat="1">
      <c r="B142" s="232"/>
      <c r="C142" s="233"/>
      <c r="D142" s="234" t="s">
        <v>138</v>
      </c>
      <c r="E142" s="235" t="s">
        <v>21</v>
      </c>
      <c r="F142" s="236" t="s">
        <v>387</v>
      </c>
      <c r="G142" s="233"/>
      <c r="H142" s="235" t="s">
        <v>21</v>
      </c>
      <c r="I142" s="237"/>
      <c r="J142" s="233"/>
      <c r="K142" s="233"/>
      <c r="L142" s="238"/>
      <c r="M142" s="239"/>
      <c r="N142" s="240"/>
      <c r="O142" s="240"/>
      <c r="P142" s="240"/>
      <c r="Q142" s="240"/>
      <c r="R142" s="240"/>
      <c r="S142" s="240"/>
      <c r="T142" s="241"/>
      <c r="AT142" s="242" t="s">
        <v>138</v>
      </c>
      <c r="AU142" s="242" t="s">
        <v>82</v>
      </c>
      <c r="AV142" s="11" t="s">
        <v>80</v>
      </c>
      <c r="AW142" s="11" t="s">
        <v>36</v>
      </c>
      <c r="AX142" s="11" t="s">
        <v>72</v>
      </c>
      <c r="AY142" s="242" t="s">
        <v>124</v>
      </c>
    </row>
    <row r="143" s="12" customFormat="1">
      <c r="B143" s="243"/>
      <c r="C143" s="244"/>
      <c r="D143" s="234" t="s">
        <v>138</v>
      </c>
      <c r="E143" s="245" t="s">
        <v>21</v>
      </c>
      <c r="F143" s="246" t="s">
        <v>152</v>
      </c>
      <c r="G143" s="244"/>
      <c r="H143" s="247">
        <v>7</v>
      </c>
      <c r="I143" s="248"/>
      <c r="J143" s="244"/>
      <c r="K143" s="244"/>
      <c r="L143" s="249"/>
      <c r="M143" s="250"/>
      <c r="N143" s="251"/>
      <c r="O143" s="251"/>
      <c r="P143" s="251"/>
      <c r="Q143" s="251"/>
      <c r="R143" s="251"/>
      <c r="S143" s="251"/>
      <c r="T143" s="252"/>
      <c r="AT143" s="253" t="s">
        <v>138</v>
      </c>
      <c r="AU143" s="253" t="s">
        <v>82</v>
      </c>
      <c r="AV143" s="12" t="s">
        <v>82</v>
      </c>
      <c r="AW143" s="12" t="s">
        <v>36</v>
      </c>
      <c r="AX143" s="12" t="s">
        <v>72</v>
      </c>
      <c r="AY143" s="253" t="s">
        <v>124</v>
      </c>
    </row>
    <row r="144" s="13" customFormat="1">
      <c r="B144" s="254"/>
      <c r="C144" s="255"/>
      <c r="D144" s="234" t="s">
        <v>138</v>
      </c>
      <c r="E144" s="256" t="s">
        <v>21</v>
      </c>
      <c r="F144" s="257" t="s">
        <v>141</v>
      </c>
      <c r="G144" s="255"/>
      <c r="H144" s="258">
        <v>7</v>
      </c>
      <c r="I144" s="259"/>
      <c r="J144" s="255"/>
      <c r="K144" s="255"/>
      <c r="L144" s="260"/>
      <c r="M144" s="261"/>
      <c r="N144" s="262"/>
      <c r="O144" s="262"/>
      <c r="P144" s="262"/>
      <c r="Q144" s="262"/>
      <c r="R144" s="262"/>
      <c r="S144" s="262"/>
      <c r="T144" s="263"/>
      <c r="AT144" s="264" t="s">
        <v>138</v>
      </c>
      <c r="AU144" s="264" t="s">
        <v>82</v>
      </c>
      <c r="AV144" s="13" t="s">
        <v>130</v>
      </c>
      <c r="AW144" s="13" t="s">
        <v>36</v>
      </c>
      <c r="AX144" s="13" t="s">
        <v>80</v>
      </c>
      <c r="AY144" s="264" t="s">
        <v>124</v>
      </c>
    </row>
    <row r="145" s="1" customFormat="1" ht="16.5" customHeight="1">
      <c r="B145" s="45"/>
      <c r="C145" s="267" t="s">
        <v>237</v>
      </c>
      <c r="D145" s="267" t="s">
        <v>214</v>
      </c>
      <c r="E145" s="268" t="s">
        <v>248</v>
      </c>
      <c r="F145" s="269" t="s">
        <v>249</v>
      </c>
      <c r="G145" s="270" t="s">
        <v>129</v>
      </c>
      <c r="H145" s="271">
        <v>7</v>
      </c>
      <c r="I145" s="272"/>
      <c r="J145" s="273">
        <f>ROUND(I145*H145,2)</f>
        <v>0</v>
      </c>
      <c r="K145" s="269" t="s">
        <v>21</v>
      </c>
      <c r="L145" s="274"/>
      <c r="M145" s="275" t="s">
        <v>21</v>
      </c>
      <c r="N145" s="276" t="s">
        <v>43</v>
      </c>
      <c r="O145" s="46"/>
      <c r="P145" s="229">
        <f>O145*H145</f>
        <v>0</v>
      </c>
      <c r="Q145" s="229">
        <v>0.0061000000000000004</v>
      </c>
      <c r="R145" s="229">
        <f>Q145*H145</f>
        <v>0.042700000000000002</v>
      </c>
      <c r="S145" s="229">
        <v>0</v>
      </c>
      <c r="T145" s="230">
        <f>S145*H145</f>
        <v>0</v>
      </c>
      <c r="AR145" s="23" t="s">
        <v>144</v>
      </c>
      <c r="AT145" s="23" t="s">
        <v>214</v>
      </c>
      <c r="AU145" s="23" t="s">
        <v>82</v>
      </c>
      <c r="AY145" s="23" t="s">
        <v>124</v>
      </c>
      <c r="BE145" s="231">
        <f>IF(N145="základní",J145,0)</f>
        <v>0</v>
      </c>
      <c r="BF145" s="231">
        <f>IF(N145="snížená",J145,0)</f>
        <v>0</v>
      </c>
      <c r="BG145" s="231">
        <f>IF(N145="zákl. přenesená",J145,0)</f>
        <v>0</v>
      </c>
      <c r="BH145" s="231">
        <f>IF(N145="sníž. přenesená",J145,0)</f>
        <v>0</v>
      </c>
      <c r="BI145" s="231">
        <f>IF(N145="nulová",J145,0)</f>
        <v>0</v>
      </c>
      <c r="BJ145" s="23" t="s">
        <v>80</v>
      </c>
      <c r="BK145" s="231">
        <f>ROUND(I145*H145,2)</f>
        <v>0</v>
      </c>
      <c r="BL145" s="23" t="s">
        <v>130</v>
      </c>
      <c r="BM145" s="23" t="s">
        <v>227</v>
      </c>
    </row>
    <row r="146" s="11" customFormat="1">
      <c r="B146" s="232"/>
      <c r="C146" s="233"/>
      <c r="D146" s="234" t="s">
        <v>138</v>
      </c>
      <c r="E146" s="235" t="s">
        <v>21</v>
      </c>
      <c r="F146" s="236" t="s">
        <v>387</v>
      </c>
      <c r="G146" s="233"/>
      <c r="H146" s="235" t="s">
        <v>21</v>
      </c>
      <c r="I146" s="237"/>
      <c r="J146" s="233"/>
      <c r="K146" s="233"/>
      <c r="L146" s="238"/>
      <c r="M146" s="239"/>
      <c r="N146" s="240"/>
      <c r="O146" s="240"/>
      <c r="P146" s="240"/>
      <c r="Q146" s="240"/>
      <c r="R146" s="240"/>
      <c r="S146" s="240"/>
      <c r="T146" s="241"/>
      <c r="AT146" s="242" t="s">
        <v>138</v>
      </c>
      <c r="AU146" s="242" t="s">
        <v>82</v>
      </c>
      <c r="AV146" s="11" t="s">
        <v>80</v>
      </c>
      <c r="AW146" s="11" t="s">
        <v>36</v>
      </c>
      <c r="AX146" s="11" t="s">
        <v>72</v>
      </c>
      <c r="AY146" s="242" t="s">
        <v>124</v>
      </c>
    </row>
    <row r="147" s="12" customFormat="1">
      <c r="B147" s="243"/>
      <c r="C147" s="244"/>
      <c r="D147" s="234" t="s">
        <v>138</v>
      </c>
      <c r="E147" s="245" t="s">
        <v>21</v>
      </c>
      <c r="F147" s="246" t="s">
        <v>152</v>
      </c>
      <c r="G147" s="244"/>
      <c r="H147" s="247">
        <v>7</v>
      </c>
      <c r="I147" s="248"/>
      <c r="J147" s="244"/>
      <c r="K147" s="244"/>
      <c r="L147" s="249"/>
      <c r="M147" s="250"/>
      <c r="N147" s="251"/>
      <c r="O147" s="251"/>
      <c r="P147" s="251"/>
      <c r="Q147" s="251"/>
      <c r="R147" s="251"/>
      <c r="S147" s="251"/>
      <c r="T147" s="252"/>
      <c r="AT147" s="253" t="s">
        <v>138</v>
      </c>
      <c r="AU147" s="253" t="s">
        <v>82</v>
      </c>
      <c r="AV147" s="12" t="s">
        <v>82</v>
      </c>
      <c r="AW147" s="12" t="s">
        <v>36</v>
      </c>
      <c r="AX147" s="12" t="s">
        <v>72</v>
      </c>
      <c r="AY147" s="253" t="s">
        <v>124</v>
      </c>
    </row>
    <row r="148" s="13" customFormat="1">
      <c r="B148" s="254"/>
      <c r="C148" s="255"/>
      <c r="D148" s="234" t="s">
        <v>138</v>
      </c>
      <c r="E148" s="256" t="s">
        <v>21</v>
      </c>
      <c r="F148" s="257" t="s">
        <v>141</v>
      </c>
      <c r="G148" s="255"/>
      <c r="H148" s="258">
        <v>7</v>
      </c>
      <c r="I148" s="259"/>
      <c r="J148" s="255"/>
      <c r="K148" s="255"/>
      <c r="L148" s="260"/>
      <c r="M148" s="261"/>
      <c r="N148" s="262"/>
      <c r="O148" s="262"/>
      <c r="P148" s="262"/>
      <c r="Q148" s="262"/>
      <c r="R148" s="262"/>
      <c r="S148" s="262"/>
      <c r="T148" s="263"/>
      <c r="AT148" s="264" t="s">
        <v>138</v>
      </c>
      <c r="AU148" s="264" t="s">
        <v>82</v>
      </c>
      <c r="AV148" s="13" t="s">
        <v>130</v>
      </c>
      <c r="AW148" s="13" t="s">
        <v>36</v>
      </c>
      <c r="AX148" s="13" t="s">
        <v>80</v>
      </c>
      <c r="AY148" s="264" t="s">
        <v>124</v>
      </c>
    </row>
    <row r="149" s="1" customFormat="1" ht="16.5" customHeight="1">
      <c r="B149" s="45"/>
      <c r="C149" s="267" t="s">
        <v>205</v>
      </c>
      <c r="D149" s="267" t="s">
        <v>214</v>
      </c>
      <c r="E149" s="268" t="s">
        <v>251</v>
      </c>
      <c r="F149" s="269" t="s">
        <v>252</v>
      </c>
      <c r="G149" s="270" t="s">
        <v>129</v>
      </c>
      <c r="H149" s="271">
        <v>18</v>
      </c>
      <c r="I149" s="272"/>
      <c r="J149" s="273">
        <f>ROUND(I149*H149,2)</f>
        <v>0</v>
      </c>
      <c r="K149" s="269" t="s">
        <v>158</v>
      </c>
      <c r="L149" s="274"/>
      <c r="M149" s="275" t="s">
        <v>21</v>
      </c>
      <c r="N149" s="276" t="s">
        <v>43</v>
      </c>
      <c r="O149" s="46"/>
      <c r="P149" s="229">
        <f>O149*H149</f>
        <v>0</v>
      </c>
      <c r="Q149" s="229">
        <v>0.00035</v>
      </c>
      <c r="R149" s="229">
        <f>Q149*H149</f>
        <v>0.0063</v>
      </c>
      <c r="S149" s="229">
        <v>0</v>
      </c>
      <c r="T149" s="230">
        <f>S149*H149</f>
        <v>0</v>
      </c>
      <c r="AR149" s="23" t="s">
        <v>144</v>
      </c>
      <c r="AT149" s="23" t="s">
        <v>214</v>
      </c>
      <c r="AU149" s="23" t="s">
        <v>82</v>
      </c>
      <c r="AY149" s="23" t="s">
        <v>124</v>
      </c>
      <c r="BE149" s="231">
        <f>IF(N149="základní",J149,0)</f>
        <v>0</v>
      </c>
      <c r="BF149" s="231">
        <f>IF(N149="snížená",J149,0)</f>
        <v>0</v>
      </c>
      <c r="BG149" s="231">
        <f>IF(N149="zákl. přenesená",J149,0)</f>
        <v>0</v>
      </c>
      <c r="BH149" s="231">
        <f>IF(N149="sníž. přenesená",J149,0)</f>
        <v>0</v>
      </c>
      <c r="BI149" s="231">
        <f>IF(N149="nulová",J149,0)</f>
        <v>0</v>
      </c>
      <c r="BJ149" s="23" t="s">
        <v>80</v>
      </c>
      <c r="BK149" s="231">
        <f>ROUND(I149*H149,2)</f>
        <v>0</v>
      </c>
      <c r="BL149" s="23" t="s">
        <v>130</v>
      </c>
      <c r="BM149" s="23" t="s">
        <v>388</v>
      </c>
    </row>
    <row r="150" s="1" customFormat="1" ht="16.5" customHeight="1">
      <c r="B150" s="45"/>
      <c r="C150" s="267" t="s">
        <v>247</v>
      </c>
      <c r="D150" s="267" t="s">
        <v>214</v>
      </c>
      <c r="E150" s="268" t="s">
        <v>255</v>
      </c>
      <c r="F150" s="269" t="s">
        <v>256</v>
      </c>
      <c r="G150" s="270" t="s">
        <v>129</v>
      </c>
      <c r="H150" s="271">
        <v>7</v>
      </c>
      <c r="I150" s="272"/>
      <c r="J150" s="273">
        <f>ROUND(I150*H150,2)</f>
        <v>0</v>
      </c>
      <c r="K150" s="269" t="s">
        <v>21</v>
      </c>
      <c r="L150" s="274"/>
      <c r="M150" s="275" t="s">
        <v>21</v>
      </c>
      <c r="N150" s="276" t="s">
        <v>43</v>
      </c>
      <c r="O150" s="46"/>
      <c r="P150" s="229">
        <f>O150*H150</f>
        <v>0</v>
      </c>
      <c r="Q150" s="229">
        <v>0.00010000000000000001</v>
      </c>
      <c r="R150" s="229">
        <f>Q150*H150</f>
        <v>0.00069999999999999999</v>
      </c>
      <c r="S150" s="229">
        <v>0</v>
      </c>
      <c r="T150" s="230">
        <f>S150*H150</f>
        <v>0</v>
      </c>
      <c r="AR150" s="23" t="s">
        <v>144</v>
      </c>
      <c r="AT150" s="23" t="s">
        <v>214</v>
      </c>
      <c r="AU150" s="23" t="s">
        <v>82</v>
      </c>
      <c r="AY150" s="23" t="s">
        <v>124</v>
      </c>
      <c r="BE150" s="231">
        <f>IF(N150="základní",J150,0)</f>
        <v>0</v>
      </c>
      <c r="BF150" s="231">
        <f>IF(N150="snížená",J150,0)</f>
        <v>0</v>
      </c>
      <c r="BG150" s="231">
        <f>IF(N150="zákl. přenesená",J150,0)</f>
        <v>0</v>
      </c>
      <c r="BH150" s="231">
        <f>IF(N150="sníž. přenesená",J150,0)</f>
        <v>0</v>
      </c>
      <c r="BI150" s="231">
        <f>IF(N150="nulová",J150,0)</f>
        <v>0</v>
      </c>
      <c r="BJ150" s="23" t="s">
        <v>80</v>
      </c>
      <c r="BK150" s="231">
        <f>ROUND(I150*H150,2)</f>
        <v>0</v>
      </c>
      <c r="BL150" s="23" t="s">
        <v>130</v>
      </c>
      <c r="BM150" s="23" t="s">
        <v>231</v>
      </c>
    </row>
    <row r="151" s="1" customFormat="1" ht="16.5" customHeight="1">
      <c r="B151" s="45"/>
      <c r="C151" s="220" t="s">
        <v>208</v>
      </c>
      <c r="D151" s="220" t="s">
        <v>126</v>
      </c>
      <c r="E151" s="221" t="s">
        <v>274</v>
      </c>
      <c r="F151" s="222" t="s">
        <v>275</v>
      </c>
      <c r="G151" s="223" t="s">
        <v>260</v>
      </c>
      <c r="H151" s="224">
        <v>13</v>
      </c>
      <c r="I151" s="225"/>
      <c r="J151" s="226">
        <f>ROUND(I151*H151,2)</f>
        <v>0</v>
      </c>
      <c r="K151" s="222" t="s">
        <v>21</v>
      </c>
      <c r="L151" s="71"/>
      <c r="M151" s="227" t="s">
        <v>21</v>
      </c>
      <c r="N151" s="228" t="s">
        <v>43</v>
      </c>
      <c r="O151" s="46"/>
      <c r="P151" s="229">
        <f>O151*H151</f>
        <v>0</v>
      </c>
      <c r="Q151" s="229">
        <v>0</v>
      </c>
      <c r="R151" s="229">
        <f>Q151*H151</f>
        <v>0</v>
      </c>
      <c r="S151" s="229">
        <v>0</v>
      </c>
      <c r="T151" s="230">
        <f>S151*H151</f>
        <v>0</v>
      </c>
      <c r="AR151" s="23" t="s">
        <v>130</v>
      </c>
      <c r="AT151" s="23" t="s">
        <v>126</v>
      </c>
      <c r="AU151" s="23" t="s">
        <v>82</v>
      </c>
      <c r="AY151" s="23" t="s">
        <v>124</v>
      </c>
      <c r="BE151" s="231">
        <f>IF(N151="základní",J151,0)</f>
        <v>0</v>
      </c>
      <c r="BF151" s="231">
        <f>IF(N151="snížená",J151,0)</f>
        <v>0</v>
      </c>
      <c r="BG151" s="231">
        <f>IF(N151="zákl. přenesená",J151,0)</f>
        <v>0</v>
      </c>
      <c r="BH151" s="231">
        <f>IF(N151="sníž. přenesená",J151,0)</f>
        <v>0</v>
      </c>
      <c r="BI151" s="231">
        <f>IF(N151="nulová",J151,0)</f>
        <v>0</v>
      </c>
      <c r="BJ151" s="23" t="s">
        <v>80</v>
      </c>
      <c r="BK151" s="231">
        <f>ROUND(I151*H151,2)</f>
        <v>0</v>
      </c>
      <c r="BL151" s="23" t="s">
        <v>130</v>
      </c>
      <c r="BM151" s="23" t="s">
        <v>235</v>
      </c>
    </row>
    <row r="152" s="1" customFormat="1" ht="16.5" customHeight="1">
      <c r="B152" s="45"/>
      <c r="C152" s="220" t="s">
        <v>254</v>
      </c>
      <c r="D152" s="220" t="s">
        <v>126</v>
      </c>
      <c r="E152" s="221" t="s">
        <v>277</v>
      </c>
      <c r="F152" s="222" t="s">
        <v>278</v>
      </c>
      <c r="G152" s="223" t="s">
        <v>129</v>
      </c>
      <c r="H152" s="224">
        <v>2</v>
      </c>
      <c r="I152" s="225"/>
      <c r="J152" s="226">
        <f>ROUND(I152*H152,2)</f>
        <v>0</v>
      </c>
      <c r="K152" s="222" t="s">
        <v>21</v>
      </c>
      <c r="L152" s="71"/>
      <c r="M152" s="227" t="s">
        <v>21</v>
      </c>
      <c r="N152" s="228" t="s">
        <v>43</v>
      </c>
      <c r="O152" s="46"/>
      <c r="P152" s="229">
        <f>O152*H152</f>
        <v>0</v>
      </c>
      <c r="Q152" s="229">
        <v>0</v>
      </c>
      <c r="R152" s="229">
        <f>Q152*H152</f>
        <v>0</v>
      </c>
      <c r="S152" s="229">
        <v>0</v>
      </c>
      <c r="T152" s="230">
        <f>S152*H152</f>
        <v>0</v>
      </c>
      <c r="AR152" s="23" t="s">
        <v>130</v>
      </c>
      <c r="AT152" s="23" t="s">
        <v>126</v>
      </c>
      <c r="AU152" s="23" t="s">
        <v>82</v>
      </c>
      <c r="AY152" s="23" t="s">
        <v>124</v>
      </c>
      <c r="BE152" s="231">
        <f>IF(N152="základní",J152,0)</f>
        <v>0</v>
      </c>
      <c r="BF152" s="231">
        <f>IF(N152="snížená",J152,0)</f>
        <v>0</v>
      </c>
      <c r="BG152" s="231">
        <f>IF(N152="zákl. přenesená",J152,0)</f>
        <v>0</v>
      </c>
      <c r="BH152" s="231">
        <f>IF(N152="sníž. přenesená",J152,0)</f>
        <v>0</v>
      </c>
      <c r="BI152" s="231">
        <f>IF(N152="nulová",J152,0)</f>
        <v>0</v>
      </c>
      <c r="BJ152" s="23" t="s">
        <v>80</v>
      </c>
      <c r="BK152" s="231">
        <f>ROUND(I152*H152,2)</f>
        <v>0</v>
      </c>
      <c r="BL152" s="23" t="s">
        <v>130</v>
      </c>
      <c r="BM152" s="23" t="s">
        <v>240</v>
      </c>
    </row>
    <row r="153" s="11" customFormat="1">
      <c r="B153" s="232"/>
      <c r="C153" s="233"/>
      <c r="D153" s="234" t="s">
        <v>138</v>
      </c>
      <c r="E153" s="235" t="s">
        <v>21</v>
      </c>
      <c r="F153" s="236" t="s">
        <v>389</v>
      </c>
      <c r="G153" s="233"/>
      <c r="H153" s="235" t="s">
        <v>21</v>
      </c>
      <c r="I153" s="237"/>
      <c r="J153" s="233"/>
      <c r="K153" s="233"/>
      <c r="L153" s="238"/>
      <c r="M153" s="239"/>
      <c r="N153" s="240"/>
      <c r="O153" s="240"/>
      <c r="P153" s="240"/>
      <c r="Q153" s="240"/>
      <c r="R153" s="240"/>
      <c r="S153" s="240"/>
      <c r="T153" s="241"/>
      <c r="AT153" s="242" t="s">
        <v>138</v>
      </c>
      <c r="AU153" s="242" t="s">
        <v>82</v>
      </c>
      <c r="AV153" s="11" t="s">
        <v>80</v>
      </c>
      <c r="AW153" s="11" t="s">
        <v>36</v>
      </c>
      <c r="AX153" s="11" t="s">
        <v>72</v>
      </c>
      <c r="AY153" s="242" t="s">
        <v>124</v>
      </c>
    </row>
    <row r="154" s="12" customFormat="1">
      <c r="B154" s="243"/>
      <c r="C154" s="244"/>
      <c r="D154" s="234" t="s">
        <v>138</v>
      </c>
      <c r="E154" s="245" t="s">
        <v>21</v>
      </c>
      <c r="F154" s="246" t="s">
        <v>82</v>
      </c>
      <c r="G154" s="244"/>
      <c r="H154" s="247">
        <v>2</v>
      </c>
      <c r="I154" s="248"/>
      <c r="J154" s="244"/>
      <c r="K154" s="244"/>
      <c r="L154" s="249"/>
      <c r="M154" s="250"/>
      <c r="N154" s="251"/>
      <c r="O154" s="251"/>
      <c r="P154" s="251"/>
      <c r="Q154" s="251"/>
      <c r="R154" s="251"/>
      <c r="S154" s="251"/>
      <c r="T154" s="252"/>
      <c r="AT154" s="253" t="s">
        <v>138</v>
      </c>
      <c r="AU154" s="253" t="s">
        <v>82</v>
      </c>
      <c r="AV154" s="12" t="s">
        <v>82</v>
      </c>
      <c r="AW154" s="12" t="s">
        <v>36</v>
      </c>
      <c r="AX154" s="12" t="s">
        <v>72</v>
      </c>
      <c r="AY154" s="253" t="s">
        <v>124</v>
      </c>
    </row>
    <row r="155" s="13" customFormat="1">
      <c r="B155" s="254"/>
      <c r="C155" s="255"/>
      <c r="D155" s="234" t="s">
        <v>138</v>
      </c>
      <c r="E155" s="256" t="s">
        <v>21</v>
      </c>
      <c r="F155" s="257" t="s">
        <v>141</v>
      </c>
      <c r="G155" s="255"/>
      <c r="H155" s="258">
        <v>2</v>
      </c>
      <c r="I155" s="259"/>
      <c r="J155" s="255"/>
      <c r="K155" s="255"/>
      <c r="L155" s="260"/>
      <c r="M155" s="261"/>
      <c r="N155" s="262"/>
      <c r="O155" s="262"/>
      <c r="P155" s="262"/>
      <c r="Q155" s="262"/>
      <c r="R155" s="262"/>
      <c r="S155" s="262"/>
      <c r="T155" s="263"/>
      <c r="AT155" s="264" t="s">
        <v>138</v>
      </c>
      <c r="AU155" s="264" t="s">
        <v>82</v>
      </c>
      <c r="AV155" s="13" t="s">
        <v>130</v>
      </c>
      <c r="AW155" s="13" t="s">
        <v>36</v>
      </c>
      <c r="AX155" s="13" t="s">
        <v>80</v>
      </c>
      <c r="AY155" s="264" t="s">
        <v>124</v>
      </c>
    </row>
    <row r="156" s="1" customFormat="1" ht="25.5" customHeight="1">
      <c r="B156" s="45"/>
      <c r="C156" s="267" t="s">
        <v>211</v>
      </c>
      <c r="D156" s="267" t="s">
        <v>214</v>
      </c>
      <c r="E156" s="268" t="s">
        <v>282</v>
      </c>
      <c r="F156" s="269" t="s">
        <v>283</v>
      </c>
      <c r="G156" s="270" t="s">
        <v>129</v>
      </c>
      <c r="H156" s="271">
        <v>2</v>
      </c>
      <c r="I156" s="272"/>
      <c r="J156" s="273">
        <f>ROUND(I156*H156,2)</f>
        <v>0</v>
      </c>
      <c r="K156" s="269" t="s">
        <v>158</v>
      </c>
      <c r="L156" s="274"/>
      <c r="M156" s="275" t="s">
        <v>21</v>
      </c>
      <c r="N156" s="276" t="s">
        <v>43</v>
      </c>
      <c r="O156" s="46"/>
      <c r="P156" s="229">
        <f>O156*H156</f>
        <v>0</v>
      </c>
      <c r="Q156" s="229">
        <v>0.0060000000000000001</v>
      </c>
      <c r="R156" s="229">
        <f>Q156*H156</f>
        <v>0.012</v>
      </c>
      <c r="S156" s="229">
        <v>0</v>
      </c>
      <c r="T156" s="230">
        <f>S156*H156</f>
        <v>0</v>
      </c>
      <c r="AR156" s="23" t="s">
        <v>144</v>
      </c>
      <c r="AT156" s="23" t="s">
        <v>214</v>
      </c>
      <c r="AU156" s="23" t="s">
        <v>82</v>
      </c>
      <c r="AY156" s="23" t="s">
        <v>124</v>
      </c>
      <c r="BE156" s="231">
        <f>IF(N156="základní",J156,0)</f>
        <v>0</v>
      </c>
      <c r="BF156" s="231">
        <f>IF(N156="snížená",J156,0)</f>
        <v>0</v>
      </c>
      <c r="BG156" s="231">
        <f>IF(N156="zákl. přenesená",J156,0)</f>
        <v>0</v>
      </c>
      <c r="BH156" s="231">
        <f>IF(N156="sníž. přenesená",J156,0)</f>
        <v>0</v>
      </c>
      <c r="BI156" s="231">
        <f>IF(N156="nulová",J156,0)</f>
        <v>0</v>
      </c>
      <c r="BJ156" s="23" t="s">
        <v>80</v>
      </c>
      <c r="BK156" s="231">
        <f>ROUND(I156*H156,2)</f>
        <v>0</v>
      </c>
      <c r="BL156" s="23" t="s">
        <v>130</v>
      </c>
      <c r="BM156" s="23" t="s">
        <v>390</v>
      </c>
    </row>
    <row r="157" s="1" customFormat="1" ht="25.5" customHeight="1">
      <c r="B157" s="45"/>
      <c r="C157" s="220" t="s">
        <v>263</v>
      </c>
      <c r="D157" s="220" t="s">
        <v>126</v>
      </c>
      <c r="E157" s="221" t="s">
        <v>391</v>
      </c>
      <c r="F157" s="222" t="s">
        <v>392</v>
      </c>
      <c r="G157" s="223" t="s">
        <v>129</v>
      </c>
      <c r="H157" s="224">
        <v>2</v>
      </c>
      <c r="I157" s="225"/>
      <c r="J157" s="226">
        <f>ROUND(I157*H157,2)</f>
        <v>0</v>
      </c>
      <c r="K157" s="222" t="s">
        <v>21</v>
      </c>
      <c r="L157" s="71"/>
      <c r="M157" s="227" t="s">
        <v>21</v>
      </c>
      <c r="N157" s="228" t="s">
        <v>43</v>
      </c>
      <c r="O157" s="46"/>
      <c r="P157" s="229">
        <f>O157*H157</f>
        <v>0</v>
      </c>
      <c r="Q157" s="229">
        <v>0</v>
      </c>
      <c r="R157" s="229">
        <f>Q157*H157</f>
        <v>0</v>
      </c>
      <c r="S157" s="229">
        <v>0.082000000000000003</v>
      </c>
      <c r="T157" s="230">
        <f>S157*H157</f>
        <v>0.16400000000000001</v>
      </c>
      <c r="AR157" s="23" t="s">
        <v>130</v>
      </c>
      <c r="AT157" s="23" t="s">
        <v>126</v>
      </c>
      <c r="AU157" s="23" t="s">
        <v>82</v>
      </c>
      <c r="AY157" s="23" t="s">
        <v>124</v>
      </c>
      <c r="BE157" s="231">
        <f>IF(N157="základní",J157,0)</f>
        <v>0</v>
      </c>
      <c r="BF157" s="231">
        <f>IF(N157="snížená",J157,0)</f>
        <v>0</v>
      </c>
      <c r="BG157" s="231">
        <f>IF(N157="zákl. přenesená",J157,0)</f>
        <v>0</v>
      </c>
      <c r="BH157" s="231">
        <f>IF(N157="sníž. přenesená",J157,0)</f>
        <v>0</v>
      </c>
      <c r="BI157" s="231">
        <f>IF(N157="nulová",J157,0)</f>
        <v>0</v>
      </c>
      <c r="BJ157" s="23" t="s">
        <v>80</v>
      </c>
      <c r="BK157" s="231">
        <f>ROUND(I157*H157,2)</f>
        <v>0</v>
      </c>
      <c r="BL157" s="23" t="s">
        <v>130</v>
      </c>
      <c r="BM157" s="23" t="s">
        <v>250</v>
      </c>
    </row>
    <row r="158" s="1" customFormat="1" ht="16.5" customHeight="1">
      <c r="B158" s="45"/>
      <c r="C158" s="220" t="s">
        <v>217</v>
      </c>
      <c r="D158" s="220" t="s">
        <v>126</v>
      </c>
      <c r="E158" s="221" t="s">
        <v>393</v>
      </c>
      <c r="F158" s="222" t="s">
        <v>394</v>
      </c>
      <c r="G158" s="223" t="s">
        <v>129</v>
      </c>
      <c r="H158" s="224">
        <v>3</v>
      </c>
      <c r="I158" s="225"/>
      <c r="J158" s="226">
        <f>ROUND(I158*H158,2)</f>
        <v>0</v>
      </c>
      <c r="K158" s="222" t="s">
        <v>21</v>
      </c>
      <c r="L158" s="71"/>
      <c r="M158" s="227" t="s">
        <v>21</v>
      </c>
      <c r="N158" s="228" t="s">
        <v>43</v>
      </c>
      <c r="O158" s="46"/>
      <c r="P158" s="229">
        <f>O158*H158</f>
        <v>0</v>
      </c>
      <c r="Q158" s="229">
        <v>0</v>
      </c>
      <c r="R158" s="229">
        <f>Q158*H158</f>
        <v>0</v>
      </c>
      <c r="S158" s="229">
        <v>0.0040000000000000001</v>
      </c>
      <c r="T158" s="230">
        <f>S158*H158</f>
        <v>0.012</v>
      </c>
      <c r="AR158" s="23" t="s">
        <v>130</v>
      </c>
      <c r="AT158" s="23" t="s">
        <v>126</v>
      </c>
      <c r="AU158" s="23" t="s">
        <v>82</v>
      </c>
      <c r="AY158" s="23" t="s">
        <v>124</v>
      </c>
      <c r="BE158" s="231">
        <f>IF(N158="základní",J158,0)</f>
        <v>0</v>
      </c>
      <c r="BF158" s="231">
        <f>IF(N158="snížená",J158,0)</f>
        <v>0</v>
      </c>
      <c r="BG158" s="231">
        <f>IF(N158="zákl. přenesená",J158,0)</f>
        <v>0</v>
      </c>
      <c r="BH158" s="231">
        <f>IF(N158="sníž. přenesená",J158,0)</f>
        <v>0</v>
      </c>
      <c r="BI158" s="231">
        <f>IF(N158="nulová",J158,0)</f>
        <v>0</v>
      </c>
      <c r="BJ158" s="23" t="s">
        <v>80</v>
      </c>
      <c r="BK158" s="231">
        <f>ROUND(I158*H158,2)</f>
        <v>0</v>
      </c>
      <c r="BL158" s="23" t="s">
        <v>130</v>
      </c>
      <c r="BM158" s="23" t="s">
        <v>257</v>
      </c>
    </row>
    <row r="159" s="11" customFormat="1">
      <c r="B159" s="232"/>
      <c r="C159" s="233"/>
      <c r="D159" s="234" t="s">
        <v>138</v>
      </c>
      <c r="E159" s="235" t="s">
        <v>21</v>
      </c>
      <c r="F159" s="236" t="s">
        <v>387</v>
      </c>
      <c r="G159" s="233"/>
      <c r="H159" s="235" t="s">
        <v>21</v>
      </c>
      <c r="I159" s="237"/>
      <c r="J159" s="233"/>
      <c r="K159" s="233"/>
      <c r="L159" s="238"/>
      <c r="M159" s="239"/>
      <c r="N159" s="240"/>
      <c r="O159" s="240"/>
      <c r="P159" s="240"/>
      <c r="Q159" s="240"/>
      <c r="R159" s="240"/>
      <c r="S159" s="240"/>
      <c r="T159" s="241"/>
      <c r="AT159" s="242" t="s">
        <v>138</v>
      </c>
      <c r="AU159" s="242" t="s">
        <v>82</v>
      </c>
      <c r="AV159" s="11" t="s">
        <v>80</v>
      </c>
      <c r="AW159" s="11" t="s">
        <v>36</v>
      </c>
      <c r="AX159" s="11" t="s">
        <v>72</v>
      </c>
      <c r="AY159" s="242" t="s">
        <v>124</v>
      </c>
    </row>
    <row r="160" s="12" customFormat="1">
      <c r="B160" s="243"/>
      <c r="C160" s="244"/>
      <c r="D160" s="234" t="s">
        <v>138</v>
      </c>
      <c r="E160" s="245" t="s">
        <v>21</v>
      </c>
      <c r="F160" s="246" t="s">
        <v>133</v>
      </c>
      <c r="G160" s="244"/>
      <c r="H160" s="247">
        <v>3</v>
      </c>
      <c r="I160" s="248"/>
      <c r="J160" s="244"/>
      <c r="K160" s="244"/>
      <c r="L160" s="249"/>
      <c r="M160" s="250"/>
      <c r="N160" s="251"/>
      <c r="O160" s="251"/>
      <c r="P160" s="251"/>
      <c r="Q160" s="251"/>
      <c r="R160" s="251"/>
      <c r="S160" s="251"/>
      <c r="T160" s="252"/>
      <c r="AT160" s="253" t="s">
        <v>138</v>
      </c>
      <c r="AU160" s="253" t="s">
        <v>82</v>
      </c>
      <c r="AV160" s="12" t="s">
        <v>82</v>
      </c>
      <c r="AW160" s="12" t="s">
        <v>36</v>
      </c>
      <c r="AX160" s="12" t="s">
        <v>72</v>
      </c>
      <c r="AY160" s="253" t="s">
        <v>124</v>
      </c>
    </row>
    <row r="161" s="13" customFormat="1">
      <c r="B161" s="254"/>
      <c r="C161" s="255"/>
      <c r="D161" s="234" t="s">
        <v>138</v>
      </c>
      <c r="E161" s="256" t="s">
        <v>21</v>
      </c>
      <c r="F161" s="257" t="s">
        <v>141</v>
      </c>
      <c r="G161" s="255"/>
      <c r="H161" s="258">
        <v>3</v>
      </c>
      <c r="I161" s="259"/>
      <c r="J161" s="255"/>
      <c r="K161" s="255"/>
      <c r="L161" s="260"/>
      <c r="M161" s="261"/>
      <c r="N161" s="262"/>
      <c r="O161" s="262"/>
      <c r="P161" s="262"/>
      <c r="Q161" s="262"/>
      <c r="R161" s="262"/>
      <c r="S161" s="262"/>
      <c r="T161" s="263"/>
      <c r="AT161" s="264" t="s">
        <v>138</v>
      </c>
      <c r="AU161" s="264" t="s">
        <v>82</v>
      </c>
      <c r="AV161" s="13" t="s">
        <v>130</v>
      </c>
      <c r="AW161" s="13" t="s">
        <v>36</v>
      </c>
      <c r="AX161" s="13" t="s">
        <v>80</v>
      </c>
      <c r="AY161" s="264" t="s">
        <v>124</v>
      </c>
    </row>
    <row r="162" s="1" customFormat="1" ht="16.5" customHeight="1">
      <c r="B162" s="45"/>
      <c r="C162" s="220" t="s">
        <v>273</v>
      </c>
      <c r="D162" s="220" t="s">
        <v>126</v>
      </c>
      <c r="E162" s="221" t="s">
        <v>395</v>
      </c>
      <c r="F162" s="222" t="s">
        <v>396</v>
      </c>
      <c r="G162" s="223" t="s">
        <v>129</v>
      </c>
      <c r="H162" s="224">
        <v>4</v>
      </c>
      <c r="I162" s="225"/>
      <c r="J162" s="226">
        <f>ROUND(I162*H162,2)</f>
        <v>0</v>
      </c>
      <c r="K162" s="222" t="s">
        <v>21</v>
      </c>
      <c r="L162" s="71"/>
      <c r="M162" s="227" t="s">
        <v>21</v>
      </c>
      <c r="N162" s="228" t="s">
        <v>43</v>
      </c>
      <c r="O162" s="46"/>
      <c r="P162" s="229">
        <f>O162*H162</f>
        <v>0</v>
      </c>
      <c r="Q162" s="229">
        <v>0</v>
      </c>
      <c r="R162" s="229">
        <f>Q162*H162</f>
        <v>0</v>
      </c>
      <c r="S162" s="229">
        <v>0.082000000000000003</v>
      </c>
      <c r="T162" s="230">
        <f>S162*H162</f>
        <v>0.32800000000000001</v>
      </c>
      <c r="AR162" s="23" t="s">
        <v>130</v>
      </c>
      <c r="AT162" s="23" t="s">
        <v>126</v>
      </c>
      <c r="AU162" s="23" t="s">
        <v>82</v>
      </c>
      <c r="AY162" s="23" t="s">
        <v>124</v>
      </c>
      <c r="BE162" s="231">
        <f>IF(N162="základní",J162,0)</f>
        <v>0</v>
      </c>
      <c r="BF162" s="231">
        <f>IF(N162="snížená",J162,0)</f>
        <v>0</v>
      </c>
      <c r="BG162" s="231">
        <f>IF(N162="zákl. přenesená",J162,0)</f>
        <v>0</v>
      </c>
      <c r="BH162" s="231">
        <f>IF(N162="sníž. přenesená",J162,0)</f>
        <v>0</v>
      </c>
      <c r="BI162" s="231">
        <f>IF(N162="nulová",J162,0)</f>
        <v>0</v>
      </c>
      <c r="BJ162" s="23" t="s">
        <v>80</v>
      </c>
      <c r="BK162" s="231">
        <f>ROUND(I162*H162,2)</f>
        <v>0</v>
      </c>
      <c r="BL162" s="23" t="s">
        <v>130</v>
      </c>
      <c r="BM162" s="23" t="s">
        <v>261</v>
      </c>
    </row>
    <row r="163" s="11" customFormat="1">
      <c r="B163" s="232"/>
      <c r="C163" s="233"/>
      <c r="D163" s="234" t="s">
        <v>138</v>
      </c>
      <c r="E163" s="235" t="s">
        <v>21</v>
      </c>
      <c r="F163" s="236" t="s">
        <v>397</v>
      </c>
      <c r="G163" s="233"/>
      <c r="H163" s="235" t="s">
        <v>21</v>
      </c>
      <c r="I163" s="237"/>
      <c r="J163" s="233"/>
      <c r="K163" s="233"/>
      <c r="L163" s="238"/>
      <c r="M163" s="239"/>
      <c r="N163" s="240"/>
      <c r="O163" s="240"/>
      <c r="P163" s="240"/>
      <c r="Q163" s="240"/>
      <c r="R163" s="240"/>
      <c r="S163" s="240"/>
      <c r="T163" s="241"/>
      <c r="AT163" s="242" t="s">
        <v>138</v>
      </c>
      <c r="AU163" s="242" t="s">
        <v>82</v>
      </c>
      <c r="AV163" s="11" t="s">
        <v>80</v>
      </c>
      <c r="AW163" s="11" t="s">
        <v>36</v>
      </c>
      <c r="AX163" s="11" t="s">
        <v>72</v>
      </c>
      <c r="AY163" s="242" t="s">
        <v>124</v>
      </c>
    </row>
    <row r="164" s="12" customFormat="1">
      <c r="B164" s="243"/>
      <c r="C164" s="244"/>
      <c r="D164" s="234" t="s">
        <v>138</v>
      </c>
      <c r="E164" s="245" t="s">
        <v>21</v>
      </c>
      <c r="F164" s="246" t="s">
        <v>130</v>
      </c>
      <c r="G164" s="244"/>
      <c r="H164" s="247">
        <v>4</v>
      </c>
      <c r="I164" s="248"/>
      <c r="J164" s="244"/>
      <c r="K164" s="244"/>
      <c r="L164" s="249"/>
      <c r="M164" s="250"/>
      <c r="N164" s="251"/>
      <c r="O164" s="251"/>
      <c r="P164" s="251"/>
      <c r="Q164" s="251"/>
      <c r="R164" s="251"/>
      <c r="S164" s="251"/>
      <c r="T164" s="252"/>
      <c r="AT164" s="253" t="s">
        <v>138</v>
      </c>
      <c r="AU164" s="253" t="s">
        <v>82</v>
      </c>
      <c r="AV164" s="12" t="s">
        <v>82</v>
      </c>
      <c r="AW164" s="12" t="s">
        <v>36</v>
      </c>
      <c r="AX164" s="12" t="s">
        <v>72</v>
      </c>
      <c r="AY164" s="253" t="s">
        <v>124</v>
      </c>
    </row>
    <row r="165" s="13" customFormat="1">
      <c r="B165" s="254"/>
      <c r="C165" s="255"/>
      <c r="D165" s="234" t="s">
        <v>138</v>
      </c>
      <c r="E165" s="256" t="s">
        <v>21</v>
      </c>
      <c r="F165" s="257" t="s">
        <v>141</v>
      </c>
      <c r="G165" s="255"/>
      <c r="H165" s="258">
        <v>4</v>
      </c>
      <c r="I165" s="259"/>
      <c r="J165" s="255"/>
      <c r="K165" s="255"/>
      <c r="L165" s="260"/>
      <c r="M165" s="261"/>
      <c r="N165" s="262"/>
      <c r="O165" s="262"/>
      <c r="P165" s="262"/>
      <c r="Q165" s="262"/>
      <c r="R165" s="262"/>
      <c r="S165" s="262"/>
      <c r="T165" s="263"/>
      <c r="AT165" s="264" t="s">
        <v>138</v>
      </c>
      <c r="AU165" s="264" t="s">
        <v>82</v>
      </c>
      <c r="AV165" s="13" t="s">
        <v>130</v>
      </c>
      <c r="AW165" s="13" t="s">
        <v>36</v>
      </c>
      <c r="AX165" s="13" t="s">
        <v>80</v>
      </c>
      <c r="AY165" s="264" t="s">
        <v>124</v>
      </c>
    </row>
    <row r="166" s="10" customFormat="1" ht="29.88" customHeight="1">
      <c r="B166" s="204"/>
      <c r="C166" s="205"/>
      <c r="D166" s="206" t="s">
        <v>71</v>
      </c>
      <c r="E166" s="218" t="s">
        <v>288</v>
      </c>
      <c r="F166" s="218" t="s">
        <v>289</v>
      </c>
      <c r="G166" s="205"/>
      <c r="H166" s="205"/>
      <c r="I166" s="208"/>
      <c r="J166" s="219">
        <f>BK166</f>
        <v>0</v>
      </c>
      <c r="K166" s="205"/>
      <c r="L166" s="210"/>
      <c r="M166" s="211"/>
      <c r="N166" s="212"/>
      <c r="O166" s="212"/>
      <c r="P166" s="213">
        <f>SUM(P167:P186)</f>
        <v>0</v>
      </c>
      <c r="Q166" s="212"/>
      <c r="R166" s="213">
        <f>SUM(R167:R186)</f>
        <v>0</v>
      </c>
      <c r="S166" s="212"/>
      <c r="T166" s="214">
        <f>SUM(T167:T186)</f>
        <v>0</v>
      </c>
      <c r="AR166" s="215" t="s">
        <v>80</v>
      </c>
      <c r="AT166" s="216" t="s">
        <v>71</v>
      </c>
      <c r="AU166" s="216" t="s">
        <v>80</v>
      </c>
      <c r="AY166" s="215" t="s">
        <v>124</v>
      </c>
      <c r="BK166" s="217">
        <f>SUM(BK167:BK186)</f>
        <v>0</v>
      </c>
    </row>
    <row r="167" s="1" customFormat="1" ht="25.5" customHeight="1">
      <c r="B167" s="45"/>
      <c r="C167" s="220" t="s">
        <v>222</v>
      </c>
      <c r="D167" s="220" t="s">
        <v>126</v>
      </c>
      <c r="E167" s="221" t="s">
        <v>291</v>
      </c>
      <c r="F167" s="222" t="s">
        <v>292</v>
      </c>
      <c r="G167" s="223" t="s">
        <v>175</v>
      </c>
      <c r="H167" s="224">
        <v>1033.578</v>
      </c>
      <c r="I167" s="225"/>
      <c r="J167" s="226">
        <f>ROUND(I167*H167,2)</f>
        <v>0</v>
      </c>
      <c r="K167" s="222" t="s">
        <v>158</v>
      </c>
      <c r="L167" s="71"/>
      <c r="M167" s="227" t="s">
        <v>21</v>
      </c>
      <c r="N167" s="228" t="s">
        <v>43</v>
      </c>
      <c r="O167" s="46"/>
      <c r="P167" s="229">
        <f>O167*H167</f>
        <v>0</v>
      </c>
      <c r="Q167" s="229">
        <v>0</v>
      </c>
      <c r="R167" s="229">
        <f>Q167*H167</f>
        <v>0</v>
      </c>
      <c r="S167" s="229">
        <v>0</v>
      </c>
      <c r="T167" s="230">
        <f>S167*H167</f>
        <v>0</v>
      </c>
      <c r="AR167" s="23" t="s">
        <v>130</v>
      </c>
      <c r="AT167" s="23" t="s">
        <v>126</v>
      </c>
      <c r="AU167" s="23" t="s">
        <v>82</v>
      </c>
      <c r="AY167" s="23" t="s">
        <v>124</v>
      </c>
      <c r="BE167" s="231">
        <f>IF(N167="základní",J167,0)</f>
        <v>0</v>
      </c>
      <c r="BF167" s="231">
        <f>IF(N167="snížená",J167,0)</f>
        <v>0</v>
      </c>
      <c r="BG167" s="231">
        <f>IF(N167="zákl. přenesená",J167,0)</f>
        <v>0</v>
      </c>
      <c r="BH167" s="231">
        <f>IF(N167="sníž. přenesená",J167,0)</f>
        <v>0</v>
      </c>
      <c r="BI167" s="231">
        <f>IF(N167="nulová",J167,0)</f>
        <v>0</v>
      </c>
      <c r="BJ167" s="23" t="s">
        <v>80</v>
      </c>
      <c r="BK167" s="231">
        <f>ROUND(I167*H167,2)</f>
        <v>0</v>
      </c>
      <c r="BL167" s="23" t="s">
        <v>130</v>
      </c>
      <c r="BM167" s="23" t="s">
        <v>398</v>
      </c>
    </row>
    <row r="168" s="1" customFormat="1">
      <c r="B168" s="45"/>
      <c r="C168" s="73"/>
      <c r="D168" s="234" t="s">
        <v>160</v>
      </c>
      <c r="E168" s="73"/>
      <c r="F168" s="265" t="s">
        <v>294</v>
      </c>
      <c r="G168" s="73"/>
      <c r="H168" s="73"/>
      <c r="I168" s="190"/>
      <c r="J168" s="73"/>
      <c r="K168" s="73"/>
      <c r="L168" s="71"/>
      <c r="M168" s="266"/>
      <c r="N168" s="46"/>
      <c r="O168" s="46"/>
      <c r="P168" s="46"/>
      <c r="Q168" s="46"/>
      <c r="R168" s="46"/>
      <c r="S168" s="46"/>
      <c r="T168" s="94"/>
      <c r="AT168" s="23" t="s">
        <v>160</v>
      </c>
      <c r="AU168" s="23" t="s">
        <v>82</v>
      </c>
    </row>
    <row r="169" s="1" customFormat="1" ht="25.5" customHeight="1">
      <c r="B169" s="45"/>
      <c r="C169" s="220" t="s">
        <v>281</v>
      </c>
      <c r="D169" s="220" t="s">
        <v>126</v>
      </c>
      <c r="E169" s="221" t="s">
        <v>295</v>
      </c>
      <c r="F169" s="222" t="s">
        <v>296</v>
      </c>
      <c r="G169" s="223" t="s">
        <v>175</v>
      </c>
      <c r="H169" s="224">
        <v>9302.2019999999993</v>
      </c>
      <c r="I169" s="225"/>
      <c r="J169" s="226">
        <f>ROUND(I169*H169,2)</f>
        <v>0</v>
      </c>
      <c r="K169" s="222" t="s">
        <v>158</v>
      </c>
      <c r="L169" s="71"/>
      <c r="M169" s="227" t="s">
        <v>21</v>
      </c>
      <c r="N169" s="228" t="s">
        <v>43</v>
      </c>
      <c r="O169" s="46"/>
      <c r="P169" s="229">
        <f>O169*H169</f>
        <v>0</v>
      </c>
      <c r="Q169" s="229">
        <v>0</v>
      </c>
      <c r="R169" s="229">
        <f>Q169*H169</f>
        <v>0</v>
      </c>
      <c r="S169" s="229">
        <v>0</v>
      </c>
      <c r="T169" s="230">
        <f>S169*H169</f>
        <v>0</v>
      </c>
      <c r="AR169" s="23" t="s">
        <v>130</v>
      </c>
      <c r="AT169" s="23" t="s">
        <v>126</v>
      </c>
      <c r="AU169" s="23" t="s">
        <v>82</v>
      </c>
      <c r="AY169" s="23" t="s">
        <v>124</v>
      </c>
      <c r="BE169" s="231">
        <f>IF(N169="základní",J169,0)</f>
        <v>0</v>
      </c>
      <c r="BF169" s="231">
        <f>IF(N169="snížená",J169,0)</f>
        <v>0</v>
      </c>
      <c r="BG169" s="231">
        <f>IF(N169="zákl. přenesená",J169,0)</f>
        <v>0</v>
      </c>
      <c r="BH169" s="231">
        <f>IF(N169="sníž. přenesená",J169,0)</f>
        <v>0</v>
      </c>
      <c r="BI169" s="231">
        <f>IF(N169="nulová",J169,0)</f>
        <v>0</v>
      </c>
      <c r="BJ169" s="23" t="s">
        <v>80</v>
      </c>
      <c r="BK169" s="231">
        <f>ROUND(I169*H169,2)</f>
        <v>0</v>
      </c>
      <c r="BL169" s="23" t="s">
        <v>130</v>
      </c>
      <c r="BM169" s="23" t="s">
        <v>399</v>
      </c>
    </row>
    <row r="170" s="1" customFormat="1">
      <c r="B170" s="45"/>
      <c r="C170" s="73"/>
      <c r="D170" s="234" t="s">
        <v>160</v>
      </c>
      <c r="E170" s="73"/>
      <c r="F170" s="265" t="s">
        <v>294</v>
      </c>
      <c r="G170" s="73"/>
      <c r="H170" s="73"/>
      <c r="I170" s="190"/>
      <c r="J170" s="73"/>
      <c r="K170" s="73"/>
      <c r="L170" s="71"/>
      <c r="M170" s="266"/>
      <c r="N170" s="46"/>
      <c r="O170" s="46"/>
      <c r="P170" s="46"/>
      <c r="Q170" s="46"/>
      <c r="R170" s="46"/>
      <c r="S170" s="46"/>
      <c r="T170" s="94"/>
      <c r="AT170" s="23" t="s">
        <v>160</v>
      </c>
      <c r="AU170" s="23" t="s">
        <v>82</v>
      </c>
    </row>
    <row r="171" s="12" customFormat="1">
      <c r="B171" s="243"/>
      <c r="C171" s="244"/>
      <c r="D171" s="234" t="s">
        <v>138</v>
      </c>
      <c r="E171" s="244"/>
      <c r="F171" s="246" t="s">
        <v>400</v>
      </c>
      <c r="G171" s="244"/>
      <c r="H171" s="247">
        <v>9302.2019999999993</v>
      </c>
      <c r="I171" s="248"/>
      <c r="J171" s="244"/>
      <c r="K171" s="244"/>
      <c r="L171" s="249"/>
      <c r="M171" s="250"/>
      <c r="N171" s="251"/>
      <c r="O171" s="251"/>
      <c r="P171" s="251"/>
      <c r="Q171" s="251"/>
      <c r="R171" s="251"/>
      <c r="S171" s="251"/>
      <c r="T171" s="252"/>
      <c r="AT171" s="253" t="s">
        <v>138</v>
      </c>
      <c r="AU171" s="253" t="s">
        <v>82</v>
      </c>
      <c r="AV171" s="12" t="s">
        <v>82</v>
      </c>
      <c r="AW171" s="12" t="s">
        <v>6</v>
      </c>
      <c r="AX171" s="12" t="s">
        <v>80</v>
      </c>
      <c r="AY171" s="253" t="s">
        <v>124</v>
      </c>
    </row>
    <row r="172" s="1" customFormat="1" ht="16.5" customHeight="1">
      <c r="B172" s="45"/>
      <c r="C172" s="220" t="s">
        <v>227</v>
      </c>
      <c r="D172" s="220" t="s">
        <v>126</v>
      </c>
      <c r="E172" s="221" t="s">
        <v>300</v>
      </c>
      <c r="F172" s="222" t="s">
        <v>301</v>
      </c>
      <c r="G172" s="223" t="s">
        <v>175</v>
      </c>
      <c r="H172" s="224">
        <v>1033.578</v>
      </c>
      <c r="I172" s="225"/>
      <c r="J172" s="226">
        <f>ROUND(I172*H172,2)</f>
        <v>0</v>
      </c>
      <c r="K172" s="222" t="s">
        <v>158</v>
      </c>
      <c r="L172" s="71"/>
      <c r="M172" s="227" t="s">
        <v>21</v>
      </c>
      <c r="N172" s="228" t="s">
        <v>43</v>
      </c>
      <c r="O172" s="46"/>
      <c r="P172" s="229">
        <f>O172*H172</f>
        <v>0</v>
      </c>
      <c r="Q172" s="229">
        <v>0</v>
      </c>
      <c r="R172" s="229">
        <f>Q172*H172</f>
        <v>0</v>
      </c>
      <c r="S172" s="229">
        <v>0</v>
      </c>
      <c r="T172" s="230">
        <f>S172*H172</f>
        <v>0</v>
      </c>
      <c r="AR172" s="23" t="s">
        <v>130</v>
      </c>
      <c r="AT172" s="23" t="s">
        <v>126</v>
      </c>
      <c r="AU172" s="23" t="s">
        <v>82</v>
      </c>
      <c r="AY172" s="23" t="s">
        <v>124</v>
      </c>
      <c r="BE172" s="231">
        <f>IF(N172="základní",J172,0)</f>
        <v>0</v>
      </c>
      <c r="BF172" s="231">
        <f>IF(N172="snížená",J172,0)</f>
        <v>0</v>
      </c>
      <c r="BG172" s="231">
        <f>IF(N172="zákl. přenesená",J172,0)</f>
        <v>0</v>
      </c>
      <c r="BH172" s="231">
        <f>IF(N172="sníž. přenesená",J172,0)</f>
        <v>0</v>
      </c>
      <c r="BI172" s="231">
        <f>IF(N172="nulová",J172,0)</f>
        <v>0</v>
      </c>
      <c r="BJ172" s="23" t="s">
        <v>80</v>
      </c>
      <c r="BK172" s="231">
        <f>ROUND(I172*H172,2)</f>
        <v>0</v>
      </c>
      <c r="BL172" s="23" t="s">
        <v>130</v>
      </c>
      <c r="BM172" s="23" t="s">
        <v>401</v>
      </c>
    </row>
    <row r="173" s="1" customFormat="1">
      <c r="B173" s="45"/>
      <c r="C173" s="73"/>
      <c r="D173" s="234" t="s">
        <v>160</v>
      </c>
      <c r="E173" s="73"/>
      <c r="F173" s="265" t="s">
        <v>303</v>
      </c>
      <c r="G173" s="73"/>
      <c r="H173" s="73"/>
      <c r="I173" s="190"/>
      <c r="J173" s="73"/>
      <c r="K173" s="73"/>
      <c r="L173" s="71"/>
      <c r="M173" s="266"/>
      <c r="N173" s="46"/>
      <c r="O173" s="46"/>
      <c r="P173" s="46"/>
      <c r="Q173" s="46"/>
      <c r="R173" s="46"/>
      <c r="S173" s="46"/>
      <c r="T173" s="94"/>
      <c r="AT173" s="23" t="s">
        <v>160</v>
      </c>
      <c r="AU173" s="23" t="s">
        <v>82</v>
      </c>
    </row>
    <row r="174" s="1" customFormat="1" ht="25.5" customHeight="1">
      <c r="B174" s="45"/>
      <c r="C174" s="220" t="s">
        <v>290</v>
      </c>
      <c r="D174" s="220" t="s">
        <v>126</v>
      </c>
      <c r="E174" s="221" t="s">
        <v>304</v>
      </c>
      <c r="F174" s="222" t="s">
        <v>305</v>
      </c>
      <c r="G174" s="223" t="s">
        <v>175</v>
      </c>
      <c r="H174" s="224">
        <v>1.6799999999999999</v>
      </c>
      <c r="I174" s="225"/>
      <c r="J174" s="226">
        <f>ROUND(I174*H174,2)</f>
        <v>0</v>
      </c>
      <c r="K174" s="222" t="s">
        <v>158</v>
      </c>
      <c r="L174" s="71"/>
      <c r="M174" s="227" t="s">
        <v>21</v>
      </c>
      <c r="N174" s="228" t="s">
        <v>43</v>
      </c>
      <c r="O174" s="46"/>
      <c r="P174" s="229">
        <f>O174*H174</f>
        <v>0</v>
      </c>
      <c r="Q174" s="229">
        <v>0</v>
      </c>
      <c r="R174" s="229">
        <f>Q174*H174</f>
        <v>0</v>
      </c>
      <c r="S174" s="229">
        <v>0</v>
      </c>
      <c r="T174" s="230">
        <f>S174*H174</f>
        <v>0</v>
      </c>
      <c r="AR174" s="23" t="s">
        <v>130</v>
      </c>
      <c r="AT174" s="23" t="s">
        <v>126</v>
      </c>
      <c r="AU174" s="23" t="s">
        <v>82</v>
      </c>
      <c r="AY174" s="23" t="s">
        <v>124</v>
      </c>
      <c r="BE174" s="231">
        <f>IF(N174="základní",J174,0)</f>
        <v>0</v>
      </c>
      <c r="BF174" s="231">
        <f>IF(N174="snížená",J174,0)</f>
        <v>0</v>
      </c>
      <c r="BG174" s="231">
        <f>IF(N174="zákl. přenesená",J174,0)</f>
        <v>0</v>
      </c>
      <c r="BH174" s="231">
        <f>IF(N174="sníž. přenesená",J174,0)</f>
        <v>0</v>
      </c>
      <c r="BI174" s="231">
        <f>IF(N174="nulová",J174,0)</f>
        <v>0</v>
      </c>
      <c r="BJ174" s="23" t="s">
        <v>80</v>
      </c>
      <c r="BK174" s="231">
        <f>ROUND(I174*H174,2)</f>
        <v>0</v>
      </c>
      <c r="BL174" s="23" t="s">
        <v>130</v>
      </c>
      <c r="BM174" s="23" t="s">
        <v>402</v>
      </c>
    </row>
    <row r="175" s="1" customFormat="1">
      <c r="B175" s="45"/>
      <c r="C175" s="73"/>
      <c r="D175" s="234" t="s">
        <v>160</v>
      </c>
      <c r="E175" s="73"/>
      <c r="F175" s="265" t="s">
        <v>307</v>
      </c>
      <c r="G175" s="73"/>
      <c r="H175" s="73"/>
      <c r="I175" s="190"/>
      <c r="J175" s="73"/>
      <c r="K175" s="73"/>
      <c r="L175" s="71"/>
      <c r="M175" s="266"/>
      <c r="N175" s="46"/>
      <c r="O175" s="46"/>
      <c r="P175" s="46"/>
      <c r="Q175" s="46"/>
      <c r="R175" s="46"/>
      <c r="S175" s="46"/>
      <c r="T175" s="94"/>
      <c r="AT175" s="23" t="s">
        <v>160</v>
      </c>
      <c r="AU175" s="23" t="s">
        <v>82</v>
      </c>
    </row>
    <row r="176" s="12" customFormat="1">
      <c r="B176" s="243"/>
      <c r="C176" s="244"/>
      <c r="D176" s="234" t="s">
        <v>138</v>
      </c>
      <c r="E176" s="245" t="s">
        <v>21</v>
      </c>
      <c r="F176" s="246" t="s">
        <v>403</v>
      </c>
      <c r="G176" s="244"/>
      <c r="H176" s="247">
        <v>1.6799999999999999</v>
      </c>
      <c r="I176" s="248"/>
      <c r="J176" s="244"/>
      <c r="K176" s="244"/>
      <c r="L176" s="249"/>
      <c r="M176" s="250"/>
      <c r="N176" s="251"/>
      <c r="O176" s="251"/>
      <c r="P176" s="251"/>
      <c r="Q176" s="251"/>
      <c r="R176" s="251"/>
      <c r="S176" s="251"/>
      <c r="T176" s="252"/>
      <c r="AT176" s="253" t="s">
        <v>138</v>
      </c>
      <c r="AU176" s="253" t="s">
        <v>82</v>
      </c>
      <c r="AV176" s="12" t="s">
        <v>82</v>
      </c>
      <c r="AW176" s="12" t="s">
        <v>36</v>
      </c>
      <c r="AX176" s="12" t="s">
        <v>80</v>
      </c>
      <c r="AY176" s="253" t="s">
        <v>124</v>
      </c>
    </row>
    <row r="177" s="1" customFormat="1" ht="25.5" customHeight="1">
      <c r="B177" s="45"/>
      <c r="C177" s="220" t="s">
        <v>231</v>
      </c>
      <c r="D177" s="220" t="s">
        <v>126</v>
      </c>
      <c r="E177" s="221" t="s">
        <v>310</v>
      </c>
      <c r="F177" s="222" t="s">
        <v>311</v>
      </c>
      <c r="G177" s="223" t="s">
        <v>175</v>
      </c>
      <c r="H177" s="224">
        <v>483.584</v>
      </c>
      <c r="I177" s="225"/>
      <c r="J177" s="226">
        <f>ROUND(I177*H177,2)</f>
        <v>0</v>
      </c>
      <c r="K177" s="222" t="s">
        <v>158</v>
      </c>
      <c r="L177" s="71"/>
      <c r="M177" s="227" t="s">
        <v>21</v>
      </c>
      <c r="N177" s="228" t="s">
        <v>43</v>
      </c>
      <c r="O177" s="46"/>
      <c r="P177" s="229">
        <f>O177*H177</f>
        <v>0</v>
      </c>
      <c r="Q177" s="229">
        <v>0</v>
      </c>
      <c r="R177" s="229">
        <f>Q177*H177</f>
        <v>0</v>
      </c>
      <c r="S177" s="229">
        <v>0</v>
      </c>
      <c r="T177" s="230">
        <f>S177*H177</f>
        <v>0</v>
      </c>
      <c r="AR177" s="23" t="s">
        <v>130</v>
      </c>
      <c r="AT177" s="23" t="s">
        <v>126</v>
      </c>
      <c r="AU177" s="23" t="s">
        <v>82</v>
      </c>
      <c r="AY177" s="23" t="s">
        <v>124</v>
      </c>
      <c r="BE177" s="231">
        <f>IF(N177="základní",J177,0)</f>
        <v>0</v>
      </c>
      <c r="BF177" s="231">
        <f>IF(N177="snížená",J177,0)</f>
        <v>0</v>
      </c>
      <c r="BG177" s="231">
        <f>IF(N177="zákl. přenesená",J177,0)</f>
        <v>0</v>
      </c>
      <c r="BH177" s="231">
        <f>IF(N177="sníž. přenesená",J177,0)</f>
        <v>0</v>
      </c>
      <c r="BI177" s="231">
        <f>IF(N177="nulová",J177,0)</f>
        <v>0</v>
      </c>
      <c r="BJ177" s="23" t="s">
        <v>80</v>
      </c>
      <c r="BK177" s="231">
        <f>ROUND(I177*H177,2)</f>
        <v>0</v>
      </c>
      <c r="BL177" s="23" t="s">
        <v>130</v>
      </c>
      <c r="BM177" s="23" t="s">
        <v>404</v>
      </c>
    </row>
    <row r="178" s="1" customFormat="1">
      <c r="B178" s="45"/>
      <c r="C178" s="73"/>
      <c r="D178" s="234" t="s">
        <v>160</v>
      </c>
      <c r="E178" s="73"/>
      <c r="F178" s="265" t="s">
        <v>307</v>
      </c>
      <c r="G178" s="73"/>
      <c r="H178" s="73"/>
      <c r="I178" s="190"/>
      <c r="J178" s="73"/>
      <c r="K178" s="73"/>
      <c r="L178" s="71"/>
      <c r="M178" s="266"/>
      <c r="N178" s="46"/>
      <c r="O178" s="46"/>
      <c r="P178" s="46"/>
      <c r="Q178" s="46"/>
      <c r="R178" s="46"/>
      <c r="S178" s="46"/>
      <c r="T178" s="94"/>
      <c r="AT178" s="23" t="s">
        <v>160</v>
      </c>
      <c r="AU178" s="23" t="s">
        <v>82</v>
      </c>
    </row>
    <row r="179" s="12" customFormat="1">
      <c r="B179" s="243"/>
      <c r="C179" s="244"/>
      <c r="D179" s="234" t="s">
        <v>138</v>
      </c>
      <c r="E179" s="245" t="s">
        <v>21</v>
      </c>
      <c r="F179" s="246" t="s">
        <v>405</v>
      </c>
      <c r="G179" s="244"/>
      <c r="H179" s="247">
        <v>483.584</v>
      </c>
      <c r="I179" s="248"/>
      <c r="J179" s="244"/>
      <c r="K179" s="244"/>
      <c r="L179" s="249"/>
      <c r="M179" s="250"/>
      <c r="N179" s="251"/>
      <c r="O179" s="251"/>
      <c r="P179" s="251"/>
      <c r="Q179" s="251"/>
      <c r="R179" s="251"/>
      <c r="S179" s="251"/>
      <c r="T179" s="252"/>
      <c r="AT179" s="253" t="s">
        <v>138</v>
      </c>
      <c r="AU179" s="253" t="s">
        <v>82</v>
      </c>
      <c r="AV179" s="12" t="s">
        <v>82</v>
      </c>
      <c r="AW179" s="12" t="s">
        <v>36</v>
      </c>
      <c r="AX179" s="12" t="s">
        <v>80</v>
      </c>
      <c r="AY179" s="253" t="s">
        <v>124</v>
      </c>
    </row>
    <row r="180" s="1" customFormat="1" ht="25.5" customHeight="1">
      <c r="B180" s="45"/>
      <c r="C180" s="220" t="s">
        <v>299</v>
      </c>
      <c r="D180" s="220" t="s">
        <v>126</v>
      </c>
      <c r="E180" s="221" t="s">
        <v>314</v>
      </c>
      <c r="F180" s="222" t="s">
        <v>315</v>
      </c>
      <c r="G180" s="223" t="s">
        <v>175</v>
      </c>
      <c r="H180" s="224">
        <v>547.80999999999995</v>
      </c>
      <c r="I180" s="225"/>
      <c r="J180" s="226">
        <f>ROUND(I180*H180,2)</f>
        <v>0</v>
      </c>
      <c r="K180" s="222" t="s">
        <v>158</v>
      </c>
      <c r="L180" s="71"/>
      <c r="M180" s="227" t="s">
        <v>21</v>
      </c>
      <c r="N180" s="228" t="s">
        <v>43</v>
      </c>
      <c r="O180" s="46"/>
      <c r="P180" s="229">
        <f>O180*H180</f>
        <v>0</v>
      </c>
      <c r="Q180" s="229">
        <v>0</v>
      </c>
      <c r="R180" s="229">
        <f>Q180*H180</f>
        <v>0</v>
      </c>
      <c r="S180" s="229">
        <v>0</v>
      </c>
      <c r="T180" s="230">
        <f>S180*H180</f>
        <v>0</v>
      </c>
      <c r="AR180" s="23" t="s">
        <v>130</v>
      </c>
      <c r="AT180" s="23" t="s">
        <v>126</v>
      </c>
      <c r="AU180" s="23" t="s">
        <v>82</v>
      </c>
      <c r="AY180" s="23" t="s">
        <v>124</v>
      </c>
      <c r="BE180" s="231">
        <f>IF(N180="základní",J180,0)</f>
        <v>0</v>
      </c>
      <c r="BF180" s="231">
        <f>IF(N180="snížená",J180,0)</f>
        <v>0</v>
      </c>
      <c r="BG180" s="231">
        <f>IF(N180="zákl. přenesená",J180,0)</f>
        <v>0</v>
      </c>
      <c r="BH180" s="231">
        <f>IF(N180="sníž. přenesená",J180,0)</f>
        <v>0</v>
      </c>
      <c r="BI180" s="231">
        <f>IF(N180="nulová",J180,0)</f>
        <v>0</v>
      </c>
      <c r="BJ180" s="23" t="s">
        <v>80</v>
      </c>
      <c r="BK180" s="231">
        <f>ROUND(I180*H180,2)</f>
        <v>0</v>
      </c>
      <c r="BL180" s="23" t="s">
        <v>130</v>
      </c>
      <c r="BM180" s="23" t="s">
        <v>406</v>
      </c>
    </row>
    <row r="181" s="1" customFormat="1">
      <c r="B181" s="45"/>
      <c r="C181" s="73"/>
      <c r="D181" s="234" t="s">
        <v>160</v>
      </c>
      <c r="E181" s="73"/>
      <c r="F181" s="265" t="s">
        <v>307</v>
      </c>
      <c r="G181" s="73"/>
      <c r="H181" s="73"/>
      <c r="I181" s="190"/>
      <c r="J181" s="73"/>
      <c r="K181" s="73"/>
      <c r="L181" s="71"/>
      <c r="M181" s="266"/>
      <c r="N181" s="46"/>
      <c r="O181" s="46"/>
      <c r="P181" s="46"/>
      <c r="Q181" s="46"/>
      <c r="R181" s="46"/>
      <c r="S181" s="46"/>
      <c r="T181" s="94"/>
      <c r="AT181" s="23" t="s">
        <v>160</v>
      </c>
      <c r="AU181" s="23" t="s">
        <v>82</v>
      </c>
    </row>
    <row r="182" s="12" customFormat="1">
      <c r="B182" s="243"/>
      <c r="C182" s="244"/>
      <c r="D182" s="234" t="s">
        <v>138</v>
      </c>
      <c r="E182" s="245" t="s">
        <v>21</v>
      </c>
      <c r="F182" s="246" t="s">
        <v>21</v>
      </c>
      <c r="G182" s="244"/>
      <c r="H182" s="247">
        <v>0</v>
      </c>
      <c r="I182" s="248"/>
      <c r="J182" s="244"/>
      <c r="K182" s="244"/>
      <c r="L182" s="249"/>
      <c r="M182" s="250"/>
      <c r="N182" s="251"/>
      <c r="O182" s="251"/>
      <c r="P182" s="251"/>
      <c r="Q182" s="251"/>
      <c r="R182" s="251"/>
      <c r="S182" s="251"/>
      <c r="T182" s="252"/>
      <c r="AT182" s="253" t="s">
        <v>138</v>
      </c>
      <c r="AU182" s="253" t="s">
        <v>82</v>
      </c>
      <c r="AV182" s="12" t="s">
        <v>82</v>
      </c>
      <c r="AW182" s="12" t="s">
        <v>36</v>
      </c>
      <c r="AX182" s="12" t="s">
        <v>72</v>
      </c>
      <c r="AY182" s="253" t="s">
        <v>124</v>
      </c>
    </row>
    <row r="183" s="12" customFormat="1">
      <c r="B183" s="243"/>
      <c r="C183" s="244"/>
      <c r="D183" s="234" t="s">
        <v>138</v>
      </c>
      <c r="E183" s="245" t="s">
        <v>21</v>
      </c>
      <c r="F183" s="246" t="s">
        <v>407</v>
      </c>
      <c r="G183" s="244"/>
      <c r="H183" s="247">
        <v>547.80999999999995</v>
      </c>
      <c r="I183" s="248"/>
      <c r="J183" s="244"/>
      <c r="K183" s="244"/>
      <c r="L183" s="249"/>
      <c r="M183" s="250"/>
      <c r="N183" s="251"/>
      <c r="O183" s="251"/>
      <c r="P183" s="251"/>
      <c r="Q183" s="251"/>
      <c r="R183" s="251"/>
      <c r="S183" s="251"/>
      <c r="T183" s="252"/>
      <c r="AT183" s="253" t="s">
        <v>138</v>
      </c>
      <c r="AU183" s="253" t="s">
        <v>82</v>
      </c>
      <c r="AV183" s="12" t="s">
        <v>82</v>
      </c>
      <c r="AW183" s="12" t="s">
        <v>36</v>
      </c>
      <c r="AX183" s="12" t="s">
        <v>80</v>
      </c>
      <c r="AY183" s="253" t="s">
        <v>124</v>
      </c>
    </row>
    <row r="184" s="1" customFormat="1" ht="38.25" customHeight="1">
      <c r="B184" s="45"/>
      <c r="C184" s="220" t="s">
        <v>235</v>
      </c>
      <c r="D184" s="220" t="s">
        <v>126</v>
      </c>
      <c r="E184" s="221" t="s">
        <v>408</v>
      </c>
      <c r="F184" s="222" t="s">
        <v>409</v>
      </c>
      <c r="G184" s="223" t="s">
        <v>175</v>
      </c>
      <c r="H184" s="224">
        <v>0.504</v>
      </c>
      <c r="I184" s="225"/>
      <c r="J184" s="226">
        <f>ROUND(I184*H184,2)</f>
        <v>0</v>
      </c>
      <c r="K184" s="222" t="s">
        <v>158</v>
      </c>
      <c r="L184" s="71"/>
      <c r="M184" s="227" t="s">
        <v>21</v>
      </c>
      <c r="N184" s="228" t="s">
        <v>43</v>
      </c>
      <c r="O184" s="46"/>
      <c r="P184" s="229">
        <f>O184*H184</f>
        <v>0</v>
      </c>
      <c r="Q184" s="229">
        <v>0</v>
      </c>
      <c r="R184" s="229">
        <f>Q184*H184</f>
        <v>0</v>
      </c>
      <c r="S184" s="229">
        <v>0</v>
      </c>
      <c r="T184" s="230">
        <f>S184*H184</f>
        <v>0</v>
      </c>
      <c r="AR184" s="23" t="s">
        <v>130</v>
      </c>
      <c r="AT184" s="23" t="s">
        <v>126</v>
      </c>
      <c r="AU184" s="23" t="s">
        <v>82</v>
      </c>
      <c r="AY184" s="23" t="s">
        <v>124</v>
      </c>
      <c r="BE184" s="231">
        <f>IF(N184="základní",J184,0)</f>
        <v>0</v>
      </c>
      <c r="BF184" s="231">
        <f>IF(N184="snížená",J184,0)</f>
        <v>0</v>
      </c>
      <c r="BG184" s="231">
        <f>IF(N184="zákl. přenesená",J184,0)</f>
        <v>0</v>
      </c>
      <c r="BH184" s="231">
        <f>IF(N184="sníž. přenesená",J184,0)</f>
        <v>0</v>
      </c>
      <c r="BI184" s="231">
        <f>IF(N184="nulová",J184,0)</f>
        <v>0</v>
      </c>
      <c r="BJ184" s="23" t="s">
        <v>80</v>
      </c>
      <c r="BK184" s="231">
        <f>ROUND(I184*H184,2)</f>
        <v>0</v>
      </c>
      <c r="BL184" s="23" t="s">
        <v>130</v>
      </c>
      <c r="BM184" s="23" t="s">
        <v>410</v>
      </c>
    </row>
    <row r="185" s="1" customFormat="1">
      <c r="B185" s="45"/>
      <c r="C185" s="73"/>
      <c r="D185" s="234" t="s">
        <v>160</v>
      </c>
      <c r="E185" s="73"/>
      <c r="F185" s="265" t="s">
        <v>177</v>
      </c>
      <c r="G185" s="73"/>
      <c r="H185" s="73"/>
      <c r="I185" s="190"/>
      <c r="J185" s="73"/>
      <c r="K185" s="73"/>
      <c r="L185" s="71"/>
      <c r="M185" s="266"/>
      <c r="N185" s="46"/>
      <c r="O185" s="46"/>
      <c r="P185" s="46"/>
      <c r="Q185" s="46"/>
      <c r="R185" s="46"/>
      <c r="S185" s="46"/>
      <c r="T185" s="94"/>
      <c r="AT185" s="23" t="s">
        <v>160</v>
      </c>
      <c r="AU185" s="23" t="s">
        <v>82</v>
      </c>
    </row>
    <row r="186" s="12" customFormat="1">
      <c r="B186" s="243"/>
      <c r="C186" s="244"/>
      <c r="D186" s="234" t="s">
        <v>138</v>
      </c>
      <c r="E186" s="245" t="s">
        <v>21</v>
      </c>
      <c r="F186" s="246" t="s">
        <v>411</v>
      </c>
      <c r="G186" s="244"/>
      <c r="H186" s="247">
        <v>0.504</v>
      </c>
      <c r="I186" s="248"/>
      <c r="J186" s="244"/>
      <c r="K186" s="244"/>
      <c r="L186" s="249"/>
      <c r="M186" s="250"/>
      <c r="N186" s="251"/>
      <c r="O186" s="251"/>
      <c r="P186" s="251"/>
      <c r="Q186" s="251"/>
      <c r="R186" s="251"/>
      <c r="S186" s="251"/>
      <c r="T186" s="252"/>
      <c r="AT186" s="253" t="s">
        <v>138</v>
      </c>
      <c r="AU186" s="253" t="s">
        <v>82</v>
      </c>
      <c r="AV186" s="12" t="s">
        <v>82</v>
      </c>
      <c r="AW186" s="12" t="s">
        <v>36</v>
      </c>
      <c r="AX186" s="12" t="s">
        <v>80</v>
      </c>
      <c r="AY186" s="253" t="s">
        <v>124</v>
      </c>
    </row>
    <row r="187" s="10" customFormat="1" ht="29.88" customHeight="1">
      <c r="B187" s="204"/>
      <c r="C187" s="205"/>
      <c r="D187" s="206" t="s">
        <v>71</v>
      </c>
      <c r="E187" s="218" t="s">
        <v>318</v>
      </c>
      <c r="F187" s="218" t="s">
        <v>319</v>
      </c>
      <c r="G187" s="205"/>
      <c r="H187" s="205"/>
      <c r="I187" s="208"/>
      <c r="J187" s="219">
        <f>BK187</f>
        <v>0</v>
      </c>
      <c r="K187" s="205"/>
      <c r="L187" s="210"/>
      <c r="M187" s="211"/>
      <c r="N187" s="212"/>
      <c r="O187" s="212"/>
      <c r="P187" s="213">
        <f>SUM(P188:P191)</f>
        <v>0</v>
      </c>
      <c r="Q187" s="212"/>
      <c r="R187" s="213">
        <f>SUM(R188:R191)</f>
        <v>0</v>
      </c>
      <c r="S187" s="212"/>
      <c r="T187" s="214">
        <f>SUM(T188:T191)</f>
        <v>0</v>
      </c>
      <c r="AR187" s="215" t="s">
        <v>80</v>
      </c>
      <c r="AT187" s="216" t="s">
        <v>71</v>
      </c>
      <c r="AU187" s="216" t="s">
        <v>80</v>
      </c>
      <c r="AY187" s="215" t="s">
        <v>124</v>
      </c>
      <c r="BK187" s="217">
        <f>SUM(BK188:BK191)</f>
        <v>0</v>
      </c>
    </row>
    <row r="188" s="1" customFormat="1" ht="25.5" customHeight="1">
      <c r="B188" s="45"/>
      <c r="C188" s="220" t="s">
        <v>309</v>
      </c>
      <c r="D188" s="220" t="s">
        <v>126</v>
      </c>
      <c r="E188" s="221" t="s">
        <v>321</v>
      </c>
      <c r="F188" s="222" t="s">
        <v>322</v>
      </c>
      <c r="G188" s="223" t="s">
        <v>175</v>
      </c>
      <c r="H188" s="224">
        <v>1494.99</v>
      </c>
      <c r="I188" s="225"/>
      <c r="J188" s="226">
        <f>ROUND(I188*H188,2)</f>
        <v>0</v>
      </c>
      <c r="K188" s="222" t="s">
        <v>158</v>
      </c>
      <c r="L188" s="71"/>
      <c r="M188" s="227" t="s">
        <v>21</v>
      </c>
      <c r="N188" s="228" t="s">
        <v>43</v>
      </c>
      <c r="O188" s="46"/>
      <c r="P188" s="229">
        <f>O188*H188</f>
        <v>0</v>
      </c>
      <c r="Q188" s="229">
        <v>0</v>
      </c>
      <c r="R188" s="229">
        <f>Q188*H188</f>
        <v>0</v>
      </c>
      <c r="S188" s="229">
        <v>0</v>
      </c>
      <c r="T188" s="230">
        <f>S188*H188</f>
        <v>0</v>
      </c>
      <c r="AR188" s="23" t="s">
        <v>130</v>
      </c>
      <c r="AT188" s="23" t="s">
        <v>126</v>
      </c>
      <c r="AU188" s="23" t="s">
        <v>82</v>
      </c>
      <c r="AY188" s="23" t="s">
        <v>124</v>
      </c>
      <c r="BE188" s="231">
        <f>IF(N188="základní",J188,0)</f>
        <v>0</v>
      </c>
      <c r="BF188" s="231">
        <f>IF(N188="snížená",J188,0)</f>
        <v>0</v>
      </c>
      <c r="BG188" s="231">
        <f>IF(N188="zákl. přenesená",J188,0)</f>
        <v>0</v>
      </c>
      <c r="BH188" s="231">
        <f>IF(N188="sníž. přenesená",J188,0)</f>
        <v>0</v>
      </c>
      <c r="BI188" s="231">
        <f>IF(N188="nulová",J188,0)</f>
        <v>0</v>
      </c>
      <c r="BJ188" s="23" t="s">
        <v>80</v>
      </c>
      <c r="BK188" s="231">
        <f>ROUND(I188*H188,2)</f>
        <v>0</v>
      </c>
      <c r="BL188" s="23" t="s">
        <v>130</v>
      </c>
      <c r="BM188" s="23" t="s">
        <v>412</v>
      </c>
    </row>
    <row r="189" s="1" customFormat="1">
      <c r="B189" s="45"/>
      <c r="C189" s="73"/>
      <c r="D189" s="234" t="s">
        <v>160</v>
      </c>
      <c r="E189" s="73"/>
      <c r="F189" s="265" t="s">
        <v>324</v>
      </c>
      <c r="G189" s="73"/>
      <c r="H189" s="73"/>
      <c r="I189" s="190"/>
      <c r="J189" s="73"/>
      <c r="K189" s="73"/>
      <c r="L189" s="71"/>
      <c r="M189" s="266"/>
      <c r="N189" s="46"/>
      <c r="O189" s="46"/>
      <c r="P189" s="46"/>
      <c r="Q189" s="46"/>
      <c r="R189" s="46"/>
      <c r="S189" s="46"/>
      <c r="T189" s="94"/>
      <c r="AT189" s="23" t="s">
        <v>160</v>
      </c>
      <c r="AU189" s="23" t="s">
        <v>82</v>
      </c>
    </row>
    <row r="190" s="1" customFormat="1" ht="38.25" customHeight="1">
      <c r="B190" s="45"/>
      <c r="C190" s="220" t="s">
        <v>240</v>
      </c>
      <c r="D190" s="220" t="s">
        <v>126</v>
      </c>
      <c r="E190" s="221" t="s">
        <v>325</v>
      </c>
      <c r="F190" s="222" t="s">
        <v>326</v>
      </c>
      <c r="G190" s="223" t="s">
        <v>175</v>
      </c>
      <c r="H190" s="224">
        <v>1494.99</v>
      </c>
      <c r="I190" s="225"/>
      <c r="J190" s="226">
        <f>ROUND(I190*H190,2)</f>
        <v>0</v>
      </c>
      <c r="K190" s="222" t="s">
        <v>158</v>
      </c>
      <c r="L190" s="71"/>
      <c r="M190" s="227" t="s">
        <v>21</v>
      </c>
      <c r="N190" s="228" t="s">
        <v>43</v>
      </c>
      <c r="O190" s="46"/>
      <c r="P190" s="229">
        <f>O190*H190</f>
        <v>0</v>
      </c>
      <c r="Q190" s="229">
        <v>0</v>
      </c>
      <c r="R190" s="229">
        <f>Q190*H190</f>
        <v>0</v>
      </c>
      <c r="S190" s="229">
        <v>0</v>
      </c>
      <c r="T190" s="230">
        <f>S190*H190</f>
        <v>0</v>
      </c>
      <c r="AR190" s="23" t="s">
        <v>130</v>
      </c>
      <c r="AT190" s="23" t="s">
        <v>126</v>
      </c>
      <c r="AU190" s="23" t="s">
        <v>82</v>
      </c>
      <c r="AY190" s="23" t="s">
        <v>124</v>
      </c>
      <c r="BE190" s="231">
        <f>IF(N190="základní",J190,0)</f>
        <v>0</v>
      </c>
      <c r="BF190" s="231">
        <f>IF(N190="snížená",J190,0)</f>
        <v>0</v>
      </c>
      <c r="BG190" s="231">
        <f>IF(N190="zákl. přenesená",J190,0)</f>
        <v>0</v>
      </c>
      <c r="BH190" s="231">
        <f>IF(N190="sníž. přenesená",J190,0)</f>
        <v>0</v>
      </c>
      <c r="BI190" s="231">
        <f>IF(N190="nulová",J190,0)</f>
        <v>0</v>
      </c>
      <c r="BJ190" s="23" t="s">
        <v>80</v>
      </c>
      <c r="BK190" s="231">
        <f>ROUND(I190*H190,2)</f>
        <v>0</v>
      </c>
      <c r="BL190" s="23" t="s">
        <v>130</v>
      </c>
      <c r="BM190" s="23" t="s">
        <v>413</v>
      </c>
    </row>
    <row r="191" s="1" customFormat="1">
      <c r="B191" s="45"/>
      <c r="C191" s="73"/>
      <c r="D191" s="234" t="s">
        <v>160</v>
      </c>
      <c r="E191" s="73"/>
      <c r="F191" s="265" t="s">
        <v>324</v>
      </c>
      <c r="G191" s="73"/>
      <c r="H191" s="73"/>
      <c r="I191" s="190"/>
      <c r="J191" s="73"/>
      <c r="K191" s="73"/>
      <c r="L191" s="71"/>
      <c r="M191" s="277"/>
      <c r="N191" s="278"/>
      <c r="O191" s="278"/>
      <c r="P191" s="278"/>
      <c r="Q191" s="278"/>
      <c r="R191" s="278"/>
      <c r="S191" s="278"/>
      <c r="T191" s="279"/>
      <c r="AT191" s="23" t="s">
        <v>160</v>
      </c>
      <c r="AU191" s="23" t="s">
        <v>82</v>
      </c>
    </row>
    <row r="192" s="1" customFormat="1" ht="6.96" customHeight="1">
      <c r="B192" s="66"/>
      <c r="C192" s="67"/>
      <c r="D192" s="67"/>
      <c r="E192" s="67"/>
      <c r="F192" s="67"/>
      <c r="G192" s="67"/>
      <c r="H192" s="67"/>
      <c r="I192" s="165"/>
      <c r="J192" s="67"/>
      <c r="K192" s="67"/>
      <c r="L192" s="71"/>
    </row>
  </sheetData>
  <sheetProtection sheet="1" autoFilter="0" formatColumns="0" formatRows="0" objects="1" scenarios="1" spinCount="100000" saltValue="52Y613afjCpl7obx1aAxKU+++l1qPiczYA/2AV6TsboaWdKxE7RIGusPjQso1c1XdjNNLVgRgfv6SrjchMzWNA==" hashValue="30VjtDkbEscnFpjLon8xYeKu7s8JcSAY0gIvRNxImSUGKjArTwHQkd9JEpstgPGa4beYMWW0AD10w+MvSLSETQ==" algorithmName="SHA-512" password="CC35"/>
  <autoFilter ref="C81:K191"/>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88</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Stavební úpravy cyklostezky Litvínov - Záluží</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414</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1. 9. 2018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
        <v>33</v>
      </c>
      <c r="K20" s="50"/>
    </row>
    <row r="21" s="1" customFormat="1" ht="18" customHeight="1">
      <c r="B21" s="45"/>
      <c r="C21" s="46"/>
      <c r="D21" s="46"/>
      <c r="E21" s="34" t="s">
        <v>34</v>
      </c>
      <c r="F21" s="46"/>
      <c r="G21" s="46"/>
      <c r="H21" s="46"/>
      <c r="I21" s="145" t="s">
        <v>29</v>
      </c>
      <c r="J21" s="34" t="s">
        <v>35</v>
      </c>
      <c r="K21" s="50"/>
    </row>
    <row r="22" s="1" customFormat="1" ht="6.96" customHeight="1">
      <c r="B22" s="45"/>
      <c r="C22" s="46"/>
      <c r="D22" s="46"/>
      <c r="E22" s="46"/>
      <c r="F22" s="46"/>
      <c r="G22" s="46"/>
      <c r="H22" s="46"/>
      <c r="I22" s="143"/>
      <c r="J22" s="46"/>
      <c r="K22" s="50"/>
    </row>
    <row r="23" s="1" customFormat="1" ht="14.4" customHeight="1">
      <c r="B23" s="45"/>
      <c r="C23" s="46"/>
      <c r="D23" s="39" t="s">
        <v>37</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ROUND(J78,2)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ROUND(SUM(BE78:BE85), 2)</f>
        <v>0</v>
      </c>
      <c r="G30" s="46"/>
      <c r="H30" s="46"/>
      <c r="I30" s="157">
        <v>0.20999999999999999</v>
      </c>
      <c r="J30" s="156">
        <f>ROUND(ROUND((SUM(BE78:BE85)), 2)*I30, 2)</f>
        <v>0</v>
      </c>
      <c r="K30" s="50"/>
    </row>
    <row r="31" s="1" customFormat="1" ht="14.4" customHeight="1">
      <c r="B31" s="45"/>
      <c r="C31" s="46"/>
      <c r="D31" s="46"/>
      <c r="E31" s="54" t="s">
        <v>44</v>
      </c>
      <c r="F31" s="156">
        <f>ROUND(SUM(BF78:BF85), 2)</f>
        <v>0</v>
      </c>
      <c r="G31" s="46"/>
      <c r="H31" s="46"/>
      <c r="I31" s="157">
        <v>0.14999999999999999</v>
      </c>
      <c r="J31" s="156">
        <f>ROUND(ROUND((SUM(BF78:BF85)), 2)*I31, 2)</f>
        <v>0</v>
      </c>
      <c r="K31" s="50"/>
    </row>
    <row r="32" hidden="1" s="1" customFormat="1" ht="14.4" customHeight="1">
      <c r="B32" s="45"/>
      <c r="C32" s="46"/>
      <c r="D32" s="46"/>
      <c r="E32" s="54" t="s">
        <v>45</v>
      </c>
      <c r="F32" s="156">
        <f>ROUND(SUM(BG78:BG85), 2)</f>
        <v>0</v>
      </c>
      <c r="G32" s="46"/>
      <c r="H32" s="46"/>
      <c r="I32" s="157">
        <v>0.20999999999999999</v>
      </c>
      <c r="J32" s="156">
        <v>0</v>
      </c>
      <c r="K32" s="50"/>
    </row>
    <row r="33" hidden="1" s="1" customFormat="1" ht="14.4" customHeight="1">
      <c r="B33" s="45"/>
      <c r="C33" s="46"/>
      <c r="D33" s="46"/>
      <c r="E33" s="54" t="s">
        <v>46</v>
      </c>
      <c r="F33" s="156">
        <f>ROUND(SUM(BH78:BH85), 2)</f>
        <v>0</v>
      </c>
      <c r="G33" s="46"/>
      <c r="H33" s="46"/>
      <c r="I33" s="157">
        <v>0.14999999999999999</v>
      </c>
      <c r="J33" s="156">
        <v>0</v>
      </c>
      <c r="K33" s="50"/>
    </row>
    <row r="34" hidden="1" s="1" customFormat="1" ht="14.4" customHeight="1">
      <c r="B34" s="45"/>
      <c r="C34" s="46"/>
      <c r="D34" s="46"/>
      <c r="E34" s="54" t="s">
        <v>47</v>
      </c>
      <c r="F34" s="156">
        <f>ROUND(SUM(BI78:BI85),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Stavební úpravy cyklostezky Litvínov - Záluží</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VRN - Vedlejší rozpočtové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1. 9. 2018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RELIEF PROJECTS s.r.o.</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J78</f>
        <v>0</v>
      </c>
      <c r="K56" s="50"/>
      <c r="AU56" s="23" t="s">
        <v>101</v>
      </c>
    </row>
    <row r="57" s="7" customFormat="1" ht="24.96" customHeight="1">
      <c r="B57" s="176"/>
      <c r="C57" s="177"/>
      <c r="D57" s="178" t="s">
        <v>414</v>
      </c>
      <c r="E57" s="179"/>
      <c r="F57" s="179"/>
      <c r="G57" s="179"/>
      <c r="H57" s="179"/>
      <c r="I57" s="180"/>
      <c r="J57" s="181">
        <f>J79</f>
        <v>0</v>
      </c>
      <c r="K57" s="182"/>
    </row>
    <row r="58" s="8" customFormat="1" ht="19.92" customHeight="1">
      <c r="B58" s="183"/>
      <c r="C58" s="184"/>
      <c r="D58" s="185" t="s">
        <v>415</v>
      </c>
      <c r="E58" s="186"/>
      <c r="F58" s="186"/>
      <c r="G58" s="186"/>
      <c r="H58" s="186"/>
      <c r="I58" s="187"/>
      <c r="J58" s="188">
        <f>J80</f>
        <v>0</v>
      </c>
      <c r="K58" s="189"/>
    </row>
    <row r="59" s="1" customFormat="1" ht="21.84" customHeight="1">
      <c r="B59" s="45"/>
      <c r="C59" s="46"/>
      <c r="D59" s="46"/>
      <c r="E59" s="46"/>
      <c r="F59" s="46"/>
      <c r="G59" s="46"/>
      <c r="H59" s="46"/>
      <c r="I59" s="143"/>
      <c r="J59" s="46"/>
      <c r="K59" s="50"/>
    </row>
    <row r="60" s="1" customFormat="1" ht="6.96" customHeight="1">
      <c r="B60" s="66"/>
      <c r="C60" s="67"/>
      <c r="D60" s="67"/>
      <c r="E60" s="67"/>
      <c r="F60" s="67"/>
      <c r="G60" s="67"/>
      <c r="H60" s="67"/>
      <c r="I60" s="165"/>
      <c r="J60" s="67"/>
      <c r="K60" s="68"/>
    </row>
    <row r="64" s="1" customFormat="1" ht="6.96" customHeight="1">
      <c r="B64" s="69"/>
      <c r="C64" s="70"/>
      <c r="D64" s="70"/>
      <c r="E64" s="70"/>
      <c r="F64" s="70"/>
      <c r="G64" s="70"/>
      <c r="H64" s="70"/>
      <c r="I64" s="168"/>
      <c r="J64" s="70"/>
      <c r="K64" s="70"/>
      <c r="L64" s="71"/>
    </row>
    <row r="65" s="1" customFormat="1" ht="36.96" customHeight="1">
      <c r="B65" s="45"/>
      <c r="C65" s="72" t="s">
        <v>108</v>
      </c>
      <c r="D65" s="73"/>
      <c r="E65" s="73"/>
      <c r="F65" s="73"/>
      <c r="G65" s="73"/>
      <c r="H65" s="73"/>
      <c r="I65" s="190"/>
      <c r="J65" s="73"/>
      <c r="K65" s="73"/>
      <c r="L65" s="71"/>
    </row>
    <row r="66" s="1" customFormat="1" ht="6.96" customHeight="1">
      <c r="B66" s="45"/>
      <c r="C66" s="73"/>
      <c r="D66" s="73"/>
      <c r="E66" s="73"/>
      <c r="F66" s="73"/>
      <c r="G66" s="73"/>
      <c r="H66" s="73"/>
      <c r="I66" s="190"/>
      <c r="J66" s="73"/>
      <c r="K66" s="73"/>
      <c r="L66" s="71"/>
    </row>
    <row r="67" s="1" customFormat="1" ht="14.4" customHeight="1">
      <c r="B67" s="45"/>
      <c r="C67" s="75" t="s">
        <v>18</v>
      </c>
      <c r="D67" s="73"/>
      <c r="E67" s="73"/>
      <c r="F67" s="73"/>
      <c r="G67" s="73"/>
      <c r="H67" s="73"/>
      <c r="I67" s="190"/>
      <c r="J67" s="73"/>
      <c r="K67" s="73"/>
      <c r="L67" s="71"/>
    </row>
    <row r="68" s="1" customFormat="1" ht="16.5" customHeight="1">
      <c r="B68" s="45"/>
      <c r="C68" s="73"/>
      <c r="D68" s="73"/>
      <c r="E68" s="191" t="str">
        <f>E7</f>
        <v>Stavební úpravy cyklostezky Litvínov - Záluží</v>
      </c>
      <c r="F68" s="75"/>
      <c r="G68" s="75"/>
      <c r="H68" s="75"/>
      <c r="I68" s="190"/>
      <c r="J68" s="73"/>
      <c r="K68" s="73"/>
      <c r="L68" s="71"/>
    </row>
    <row r="69" s="1" customFormat="1" ht="14.4" customHeight="1">
      <c r="B69" s="45"/>
      <c r="C69" s="75" t="s">
        <v>95</v>
      </c>
      <c r="D69" s="73"/>
      <c r="E69" s="73"/>
      <c r="F69" s="73"/>
      <c r="G69" s="73"/>
      <c r="H69" s="73"/>
      <c r="I69" s="190"/>
      <c r="J69" s="73"/>
      <c r="K69" s="73"/>
      <c r="L69" s="71"/>
    </row>
    <row r="70" s="1" customFormat="1" ht="17.25" customHeight="1">
      <c r="B70" s="45"/>
      <c r="C70" s="73"/>
      <c r="D70" s="73"/>
      <c r="E70" s="81" t="str">
        <f>E9</f>
        <v>VRN - Vedlejší rozpočtové náklady</v>
      </c>
      <c r="F70" s="73"/>
      <c r="G70" s="73"/>
      <c r="H70" s="73"/>
      <c r="I70" s="190"/>
      <c r="J70" s="73"/>
      <c r="K70" s="73"/>
      <c r="L70" s="71"/>
    </row>
    <row r="71" s="1" customFormat="1" ht="6.96" customHeight="1">
      <c r="B71" s="45"/>
      <c r="C71" s="73"/>
      <c r="D71" s="73"/>
      <c r="E71" s="73"/>
      <c r="F71" s="73"/>
      <c r="G71" s="73"/>
      <c r="H71" s="73"/>
      <c r="I71" s="190"/>
      <c r="J71" s="73"/>
      <c r="K71" s="73"/>
      <c r="L71" s="71"/>
    </row>
    <row r="72" s="1" customFormat="1" ht="18" customHeight="1">
      <c r="B72" s="45"/>
      <c r="C72" s="75" t="s">
        <v>23</v>
      </c>
      <c r="D72" s="73"/>
      <c r="E72" s="73"/>
      <c r="F72" s="192" t="str">
        <f>F12</f>
        <v xml:space="preserve"> </v>
      </c>
      <c r="G72" s="73"/>
      <c r="H72" s="73"/>
      <c r="I72" s="193" t="s">
        <v>25</v>
      </c>
      <c r="J72" s="84" t="str">
        <f>IF(J12="","",J12)</f>
        <v>1. 9. 2018</v>
      </c>
      <c r="K72" s="73"/>
      <c r="L72" s="71"/>
    </row>
    <row r="73" s="1" customFormat="1" ht="6.96" customHeight="1">
      <c r="B73" s="45"/>
      <c r="C73" s="73"/>
      <c r="D73" s="73"/>
      <c r="E73" s="73"/>
      <c r="F73" s="73"/>
      <c r="G73" s="73"/>
      <c r="H73" s="73"/>
      <c r="I73" s="190"/>
      <c r="J73" s="73"/>
      <c r="K73" s="73"/>
      <c r="L73" s="71"/>
    </row>
    <row r="74" s="1" customFormat="1">
      <c r="B74" s="45"/>
      <c r="C74" s="75" t="s">
        <v>27</v>
      </c>
      <c r="D74" s="73"/>
      <c r="E74" s="73"/>
      <c r="F74" s="192" t="str">
        <f>E15</f>
        <v xml:space="preserve"> </v>
      </c>
      <c r="G74" s="73"/>
      <c r="H74" s="73"/>
      <c r="I74" s="193" t="s">
        <v>32</v>
      </c>
      <c r="J74" s="192" t="str">
        <f>E21</f>
        <v>RELIEF PROJECTS s.r.o.</v>
      </c>
      <c r="K74" s="73"/>
      <c r="L74" s="71"/>
    </row>
    <row r="75" s="1" customFormat="1" ht="14.4" customHeight="1">
      <c r="B75" s="45"/>
      <c r="C75" s="75" t="s">
        <v>30</v>
      </c>
      <c r="D75" s="73"/>
      <c r="E75" s="73"/>
      <c r="F75" s="192" t="str">
        <f>IF(E18="","",E18)</f>
        <v/>
      </c>
      <c r="G75" s="73"/>
      <c r="H75" s="73"/>
      <c r="I75" s="190"/>
      <c r="J75" s="73"/>
      <c r="K75" s="73"/>
      <c r="L75" s="71"/>
    </row>
    <row r="76" s="1" customFormat="1" ht="10.32" customHeight="1">
      <c r="B76" s="45"/>
      <c r="C76" s="73"/>
      <c r="D76" s="73"/>
      <c r="E76" s="73"/>
      <c r="F76" s="73"/>
      <c r="G76" s="73"/>
      <c r="H76" s="73"/>
      <c r="I76" s="190"/>
      <c r="J76" s="73"/>
      <c r="K76" s="73"/>
      <c r="L76" s="71"/>
    </row>
    <row r="77" s="9" customFormat="1" ht="29.28" customHeight="1">
      <c r="B77" s="194"/>
      <c r="C77" s="195" t="s">
        <v>109</v>
      </c>
      <c r="D77" s="196" t="s">
        <v>57</v>
      </c>
      <c r="E77" s="196" t="s">
        <v>53</v>
      </c>
      <c r="F77" s="196" t="s">
        <v>110</v>
      </c>
      <c r="G77" s="196" t="s">
        <v>111</v>
      </c>
      <c r="H77" s="196" t="s">
        <v>112</v>
      </c>
      <c r="I77" s="197" t="s">
        <v>113</v>
      </c>
      <c r="J77" s="196" t="s">
        <v>99</v>
      </c>
      <c r="K77" s="198" t="s">
        <v>114</v>
      </c>
      <c r="L77" s="199"/>
      <c r="M77" s="101" t="s">
        <v>115</v>
      </c>
      <c r="N77" s="102" t="s">
        <v>42</v>
      </c>
      <c r="O77" s="102" t="s">
        <v>116</v>
      </c>
      <c r="P77" s="102" t="s">
        <v>117</v>
      </c>
      <c r="Q77" s="102" t="s">
        <v>118</v>
      </c>
      <c r="R77" s="102" t="s">
        <v>119</v>
      </c>
      <c r="S77" s="102" t="s">
        <v>120</v>
      </c>
      <c r="T77" s="103" t="s">
        <v>121</v>
      </c>
    </row>
    <row r="78" s="1" customFormat="1" ht="29.28" customHeight="1">
      <c r="B78" s="45"/>
      <c r="C78" s="107" t="s">
        <v>100</v>
      </c>
      <c r="D78" s="73"/>
      <c r="E78" s="73"/>
      <c r="F78" s="73"/>
      <c r="G78" s="73"/>
      <c r="H78" s="73"/>
      <c r="I78" s="190"/>
      <c r="J78" s="200">
        <f>BK78</f>
        <v>0</v>
      </c>
      <c r="K78" s="73"/>
      <c r="L78" s="71"/>
      <c r="M78" s="104"/>
      <c r="N78" s="105"/>
      <c r="O78" s="105"/>
      <c r="P78" s="201">
        <f>P79</f>
        <v>0</v>
      </c>
      <c r="Q78" s="105"/>
      <c r="R78" s="201">
        <f>R79</f>
        <v>0</v>
      </c>
      <c r="S78" s="105"/>
      <c r="T78" s="202">
        <f>T79</f>
        <v>0</v>
      </c>
      <c r="AT78" s="23" t="s">
        <v>71</v>
      </c>
      <c r="AU78" s="23" t="s">
        <v>101</v>
      </c>
      <c r="BK78" s="203">
        <f>BK79</f>
        <v>0</v>
      </c>
    </row>
    <row r="79" s="10" customFormat="1" ht="37.44" customHeight="1">
      <c r="B79" s="204"/>
      <c r="C79" s="205"/>
      <c r="D79" s="206" t="s">
        <v>71</v>
      </c>
      <c r="E79" s="207" t="s">
        <v>86</v>
      </c>
      <c r="F79" s="207" t="s">
        <v>87</v>
      </c>
      <c r="G79" s="205"/>
      <c r="H79" s="205"/>
      <c r="I79" s="208"/>
      <c r="J79" s="209">
        <f>BK79</f>
        <v>0</v>
      </c>
      <c r="K79" s="205"/>
      <c r="L79" s="210"/>
      <c r="M79" s="211"/>
      <c r="N79" s="212"/>
      <c r="O79" s="212"/>
      <c r="P79" s="213">
        <f>P80</f>
        <v>0</v>
      </c>
      <c r="Q79" s="212"/>
      <c r="R79" s="213">
        <f>R80</f>
        <v>0</v>
      </c>
      <c r="S79" s="212"/>
      <c r="T79" s="214">
        <f>T80</f>
        <v>0</v>
      </c>
      <c r="AR79" s="215" t="s">
        <v>145</v>
      </c>
      <c r="AT79" s="216" t="s">
        <v>71</v>
      </c>
      <c r="AU79" s="216" t="s">
        <v>72</v>
      </c>
      <c r="AY79" s="215" t="s">
        <v>124</v>
      </c>
      <c r="BK79" s="217">
        <f>BK80</f>
        <v>0</v>
      </c>
    </row>
    <row r="80" s="10" customFormat="1" ht="19.92" customHeight="1">
      <c r="B80" s="204"/>
      <c r="C80" s="205"/>
      <c r="D80" s="206" t="s">
        <v>71</v>
      </c>
      <c r="E80" s="218" t="s">
        <v>416</v>
      </c>
      <c r="F80" s="218" t="s">
        <v>417</v>
      </c>
      <c r="G80" s="205"/>
      <c r="H80" s="205"/>
      <c r="I80" s="208"/>
      <c r="J80" s="219">
        <f>BK80</f>
        <v>0</v>
      </c>
      <c r="K80" s="205"/>
      <c r="L80" s="210"/>
      <c r="M80" s="211"/>
      <c r="N80" s="212"/>
      <c r="O80" s="212"/>
      <c r="P80" s="213">
        <f>SUM(P81:P85)</f>
        <v>0</v>
      </c>
      <c r="Q80" s="212"/>
      <c r="R80" s="213">
        <f>SUM(R81:R85)</f>
        <v>0</v>
      </c>
      <c r="S80" s="212"/>
      <c r="T80" s="214">
        <f>SUM(T81:T85)</f>
        <v>0</v>
      </c>
      <c r="AR80" s="215" t="s">
        <v>145</v>
      </c>
      <c r="AT80" s="216" t="s">
        <v>71</v>
      </c>
      <c r="AU80" s="216" t="s">
        <v>80</v>
      </c>
      <c r="AY80" s="215" t="s">
        <v>124</v>
      </c>
      <c r="BK80" s="217">
        <f>SUM(BK81:BK85)</f>
        <v>0</v>
      </c>
    </row>
    <row r="81" s="1" customFormat="1" ht="16.5" customHeight="1">
      <c r="B81" s="45"/>
      <c r="C81" s="220" t="s">
        <v>80</v>
      </c>
      <c r="D81" s="220" t="s">
        <v>126</v>
      </c>
      <c r="E81" s="221" t="s">
        <v>418</v>
      </c>
      <c r="F81" s="222" t="s">
        <v>419</v>
      </c>
      <c r="G81" s="223" t="s">
        <v>129</v>
      </c>
      <c r="H81" s="224">
        <v>1</v>
      </c>
      <c r="I81" s="225"/>
      <c r="J81" s="226">
        <f>ROUND(I81*H81,2)</f>
        <v>0</v>
      </c>
      <c r="K81" s="222" t="s">
        <v>21</v>
      </c>
      <c r="L81" s="71"/>
      <c r="M81" s="227" t="s">
        <v>21</v>
      </c>
      <c r="N81" s="228" t="s">
        <v>43</v>
      </c>
      <c r="O81" s="46"/>
      <c r="P81" s="229">
        <f>O81*H81</f>
        <v>0</v>
      </c>
      <c r="Q81" s="229">
        <v>0</v>
      </c>
      <c r="R81" s="229">
        <f>Q81*H81</f>
        <v>0</v>
      </c>
      <c r="S81" s="229">
        <v>0</v>
      </c>
      <c r="T81" s="230">
        <f>S81*H81</f>
        <v>0</v>
      </c>
      <c r="AR81" s="23" t="s">
        <v>420</v>
      </c>
      <c r="AT81" s="23" t="s">
        <v>126</v>
      </c>
      <c r="AU81" s="23" t="s">
        <v>82</v>
      </c>
      <c r="AY81" s="23" t="s">
        <v>124</v>
      </c>
      <c r="BE81" s="231">
        <f>IF(N81="základní",J81,0)</f>
        <v>0</v>
      </c>
      <c r="BF81" s="231">
        <f>IF(N81="snížená",J81,0)</f>
        <v>0</v>
      </c>
      <c r="BG81" s="231">
        <f>IF(N81="zákl. přenesená",J81,0)</f>
        <v>0</v>
      </c>
      <c r="BH81" s="231">
        <f>IF(N81="sníž. přenesená",J81,0)</f>
        <v>0</v>
      </c>
      <c r="BI81" s="231">
        <f>IF(N81="nulová",J81,0)</f>
        <v>0</v>
      </c>
      <c r="BJ81" s="23" t="s">
        <v>80</v>
      </c>
      <c r="BK81" s="231">
        <f>ROUND(I81*H81,2)</f>
        <v>0</v>
      </c>
      <c r="BL81" s="23" t="s">
        <v>420</v>
      </c>
      <c r="BM81" s="23" t="s">
        <v>421</v>
      </c>
    </row>
    <row r="82" s="1" customFormat="1" ht="16.5" customHeight="1">
      <c r="B82" s="45"/>
      <c r="C82" s="220" t="s">
        <v>82</v>
      </c>
      <c r="D82" s="220" t="s">
        <v>126</v>
      </c>
      <c r="E82" s="221" t="s">
        <v>422</v>
      </c>
      <c r="F82" s="222" t="s">
        <v>423</v>
      </c>
      <c r="G82" s="223" t="s">
        <v>129</v>
      </c>
      <c r="H82" s="224">
        <v>1</v>
      </c>
      <c r="I82" s="225"/>
      <c r="J82" s="226">
        <f>ROUND(I82*H82,2)</f>
        <v>0</v>
      </c>
      <c r="K82" s="222" t="s">
        <v>21</v>
      </c>
      <c r="L82" s="71"/>
      <c r="M82" s="227" t="s">
        <v>21</v>
      </c>
      <c r="N82" s="228" t="s">
        <v>43</v>
      </c>
      <c r="O82" s="46"/>
      <c r="P82" s="229">
        <f>O82*H82</f>
        <v>0</v>
      </c>
      <c r="Q82" s="229">
        <v>0</v>
      </c>
      <c r="R82" s="229">
        <f>Q82*H82</f>
        <v>0</v>
      </c>
      <c r="S82" s="229">
        <v>0</v>
      </c>
      <c r="T82" s="230">
        <f>S82*H82</f>
        <v>0</v>
      </c>
      <c r="AR82" s="23" t="s">
        <v>420</v>
      </c>
      <c r="AT82" s="23" t="s">
        <v>126</v>
      </c>
      <c r="AU82" s="23" t="s">
        <v>82</v>
      </c>
      <c r="AY82" s="23" t="s">
        <v>124</v>
      </c>
      <c r="BE82" s="231">
        <f>IF(N82="základní",J82,0)</f>
        <v>0</v>
      </c>
      <c r="BF82" s="231">
        <f>IF(N82="snížená",J82,0)</f>
        <v>0</v>
      </c>
      <c r="BG82" s="231">
        <f>IF(N82="zákl. přenesená",J82,0)</f>
        <v>0</v>
      </c>
      <c r="BH82" s="231">
        <f>IF(N82="sníž. přenesená",J82,0)</f>
        <v>0</v>
      </c>
      <c r="BI82" s="231">
        <f>IF(N82="nulová",J82,0)</f>
        <v>0</v>
      </c>
      <c r="BJ82" s="23" t="s">
        <v>80</v>
      </c>
      <c r="BK82" s="231">
        <f>ROUND(I82*H82,2)</f>
        <v>0</v>
      </c>
      <c r="BL82" s="23" t="s">
        <v>420</v>
      </c>
      <c r="BM82" s="23" t="s">
        <v>424</v>
      </c>
    </row>
    <row r="83" s="1" customFormat="1" ht="16.5" customHeight="1">
      <c r="B83" s="45"/>
      <c r="C83" s="220" t="s">
        <v>133</v>
      </c>
      <c r="D83" s="220" t="s">
        <v>126</v>
      </c>
      <c r="E83" s="221" t="s">
        <v>425</v>
      </c>
      <c r="F83" s="222" t="s">
        <v>426</v>
      </c>
      <c r="G83" s="223" t="s">
        <v>129</v>
      </c>
      <c r="H83" s="224">
        <v>1</v>
      </c>
      <c r="I83" s="225"/>
      <c r="J83" s="226">
        <f>ROUND(I83*H83,2)</f>
        <v>0</v>
      </c>
      <c r="K83" s="222" t="s">
        <v>21</v>
      </c>
      <c r="L83" s="71"/>
      <c r="M83" s="227" t="s">
        <v>21</v>
      </c>
      <c r="N83" s="228" t="s">
        <v>43</v>
      </c>
      <c r="O83" s="46"/>
      <c r="P83" s="229">
        <f>O83*H83</f>
        <v>0</v>
      </c>
      <c r="Q83" s="229">
        <v>0</v>
      </c>
      <c r="R83" s="229">
        <f>Q83*H83</f>
        <v>0</v>
      </c>
      <c r="S83" s="229">
        <v>0</v>
      </c>
      <c r="T83" s="230">
        <f>S83*H83</f>
        <v>0</v>
      </c>
      <c r="AR83" s="23" t="s">
        <v>420</v>
      </c>
      <c r="AT83" s="23" t="s">
        <v>126</v>
      </c>
      <c r="AU83" s="23" t="s">
        <v>82</v>
      </c>
      <c r="AY83" s="23" t="s">
        <v>124</v>
      </c>
      <c r="BE83" s="231">
        <f>IF(N83="základní",J83,0)</f>
        <v>0</v>
      </c>
      <c r="BF83" s="231">
        <f>IF(N83="snížená",J83,0)</f>
        <v>0</v>
      </c>
      <c r="BG83" s="231">
        <f>IF(N83="zákl. přenesená",J83,0)</f>
        <v>0</v>
      </c>
      <c r="BH83" s="231">
        <f>IF(N83="sníž. přenesená",J83,0)</f>
        <v>0</v>
      </c>
      <c r="BI83" s="231">
        <f>IF(N83="nulová",J83,0)</f>
        <v>0</v>
      </c>
      <c r="BJ83" s="23" t="s">
        <v>80</v>
      </c>
      <c r="BK83" s="231">
        <f>ROUND(I83*H83,2)</f>
        <v>0</v>
      </c>
      <c r="BL83" s="23" t="s">
        <v>420</v>
      </c>
      <c r="BM83" s="23" t="s">
        <v>427</v>
      </c>
    </row>
    <row r="84" s="1" customFormat="1" ht="16.5" customHeight="1">
      <c r="B84" s="45"/>
      <c r="C84" s="220" t="s">
        <v>130</v>
      </c>
      <c r="D84" s="220" t="s">
        <v>126</v>
      </c>
      <c r="E84" s="221" t="s">
        <v>428</v>
      </c>
      <c r="F84" s="222" t="s">
        <v>429</v>
      </c>
      <c r="G84" s="223" t="s">
        <v>129</v>
      </c>
      <c r="H84" s="224">
        <v>1</v>
      </c>
      <c r="I84" s="225"/>
      <c r="J84" s="226">
        <f>ROUND(I84*H84,2)</f>
        <v>0</v>
      </c>
      <c r="K84" s="222" t="s">
        <v>21</v>
      </c>
      <c r="L84" s="71"/>
      <c r="M84" s="227" t="s">
        <v>21</v>
      </c>
      <c r="N84" s="228" t="s">
        <v>43</v>
      </c>
      <c r="O84" s="46"/>
      <c r="P84" s="229">
        <f>O84*H84</f>
        <v>0</v>
      </c>
      <c r="Q84" s="229">
        <v>0</v>
      </c>
      <c r="R84" s="229">
        <f>Q84*H84</f>
        <v>0</v>
      </c>
      <c r="S84" s="229">
        <v>0</v>
      </c>
      <c r="T84" s="230">
        <f>S84*H84</f>
        <v>0</v>
      </c>
      <c r="AR84" s="23" t="s">
        <v>420</v>
      </c>
      <c r="AT84" s="23" t="s">
        <v>126</v>
      </c>
      <c r="AU84" s="23" t="s">
        <v>82</v>
      </c>
      <c r="AY84" s="23" t="s">
        <v>124</v>
      </c>
      <c r="BE84" s="231">
        <f>IF(N84="základní",J84,0)</f>
        <v>0</v>
      </c>
      <c r="BF84" s="231">
        <f>IF(N84="snížená",J84,0)</f>
        <v>0</v>
      </c>
      <c r="BG84" s="231">
        <f>IF(N84="zákl. přenesená",J84,0)</f>
        <v>0</v>
      </c>
      <c r="BH84" s="231">
        <f>IF(N84="sníž. přenesená",J84,0)</f>
        <v>0</v>
      </c>
      <c r="BI84" s="231">
        <f>IF(N84="nulová",J84,0)</f>
        <v>0</v>
      </c>
      <c r="BJ84" s="23" t="s">
        <v>80</v>
      </c>
      <c r="BK84" s="231">
        <f>ROUND(I84*H84,2)</f>
        <v>0</v>
      </c>
      <c r="BL84" s="23" t="s">
        <v>420</v>
      </c>
      <c r="BM84" s="23" t="s">
        <v>430</v>
      </c>
    </row>
    <row r="85" s="1" customFormat="1" ht="16.5" customHeight="1">
      <c r="B85" s="45"/>
      <c r="C85" s="220" t="s">
        <v>145</v>
      </c>
      <c r="D85" s="220" t="s">
        <v>126</v>
      </c>
      <c r="E85" s="221" t="s">
        <v>431</v>
      </c>
      <c r="F85" s="222" t="s">
        <v>432</v>
      </c>
      <c r="G85" s="223" t="s">
        <v>129</v>
      </c>
      <c r="H85" s="224">
        <v>1</v>
      </c>
      <c r="I85" s="225"/>
      <c r="J85" s="226">
        <f>ROUND(I85*H85,2)</f>
        <v>0</v>
      </c>
      <c r="K85" s="222" t="s">
        <v>21</v>
      </c>
      <c r="L85" s="71"/>
      <c r="M85" s="227" t="s">
        <v>21</v>
      </c>
      <c r="N85" s="280" t="s">
        <v>43</v>
      </c>
      <c r="O85" s="278"/>
      <c r="P85" s="281">
        <f>O85*H85</f>
        <v>0</v>
      </c>
      <c r="Q85" s="281">
        <v>0</v>
      </c>
      <c r="R85" s="281">
        <f>Q85*H85</f>
        <v>0</v>
      </c>
      <c r="S85" s="281">
        <v>0</v>
      </c>
      <c r="T85" s="282">
        <f>S85*H85</f>
        <v>0</v>
      </c>
      <c r="AR85" s="23" t="s">
        <v>420</v>
      </c>
      <c r="AT85" s="23" t="s">
        <v>126</v>
      </c>
      <c r="AU85" s="23" t="s">
        <v>82</v>
      </c>
      <c r="AY85" s="23" t="s">
        <v>124</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420</v>
      </c>
      <c r="BM85" s="23" t="s">
        <v>433</v>
      </c>
    </row>
    <row r="86" s="1" customFormat="1" ht="6.96" customHeight="1">
      <c r="B86" s="66"/>
      <c r="C86" s="67"/>
      <c r="D86" s="67"/>
      <c r="E86" s="67"/>
      <c r="F86" s="67"/>
      <c r="G86" s="67"/>
      <c r="H86" s="67"/>
      <c r="I86" s="165"/>
      <c r="J86" s="67"/>
      <c r="K86" s="67"/>
      <c r="L86" s="71"/>
    </row>
  </sheetData>
  <sheetProtection sheet="1" autoFilter="0" formatColumns="0" formatRows="0" objects="1" scenarios="1" spinCount="100000" saltValue="s+5powGqS6xigtf/cVeK64V+C0G+tQqwJ6VH3tQDRWWp0a8JfDu+h2/iOwxCA9rIbYNOTinnW6fQKUq925BisA==" hashValue="LqstefW8ujD0kUzkw/L3YTRKHHc9pghgWrgn5lBUyYErp6KwJT337pq31hCpkB3WTpVNteYV4TOg6f5hLRuPkQ==" algorithmName="SHA-512" password="CC35"/>
  <autoFilter ref="C77:K85"/>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3" customWidth="1"/>
    <col min="2" max="2" width="1.664063" style="283" customWidth="1"/>
    <col min="3" max="4" width="5" style="283" customWidth="1"/>
    <col min="5" max="5" width="11.67" style="283" customWidth="1"/>
    <col min="6" max="6" width="9.17" style="283" customWidth="1"/>
    <col min="7" max="7" width="5" style="283" customWidth="1"/>
    <col min="8" max="8" width="77.83" style="283" customWidth="1"/>
    <col min="9" max="10" width="20" style="283" customWidth="1"/>
    <col min="11" max="11" width="1.664063" style="283" customWidth="1"/>
  </cols>
  <sheetData>
    <row r="1" ht="37.5" customHeight="1"/>
    <row r="2" ht="7.5" customHeight="1">
      <c r="B2" s="284"/>
      <c r="C2" s="285"/>
      <c r="D2" s="285"/>
      <c r="E2" s="285"/>
      <c r="F2" s="285"/>
      <c r="G2" s="285"/>
      <c r="H2" s="285"/>
      <c r="I2" s="285"/>
      <c r="J2" s="285"/>
      <c r="K2" s="286"/>
    </row>
    <row r="3" s="14" customFormat="1" ht="45" customHeight="1">
      <c r="B3" s="287"/>
      <c r="C3" s="288" t="s">
        <v>434</v>
      </c>
      <c r="D3" s="288"/>
      <c r="E3" s="288"/>
      <c r="F3" s="288"/>
      <c r="G3" s="288"/>
      <c r="H3" s="288"/>
      <c r="I3" s="288"/>
      <c r="J3" s="288"/>
      <c r="K3" s="289"/>
    </row>
    <row r="4" ht="25.5" customHeight="1">
      <c r="B4" s="290"/>
      <c r="C4" s="291" t="s">
        <v>435</v>
      </c>
      <c r="D4" s="291"/>
      <c r="E4" s="291"/>
      <c r="F4" s="291"/>
      <c r="G4" s="291"/>
      <c r="H4" s="291"/>
      <c r="I4" s="291"/>
      <c r="J4" s="291"/>
      <c r="K4" s="292"/>
    </row>
    <row r="5" ht="5.25" customHeight="1">
      <c r="B5" s="290"/>
      <c r="C5" s="293"/>
      <c r="D5" s="293"/>
      <c r="E5" s="293"/>
      <c r="F5" s="293"/>
      <c r="G5" s="293"/>
      <c r="H5" s="293"/>
      <c r="I5" s="293"/>
      <c r="J5" s="293"/>
      <c r="K5" s="292"/>
    </row>
    <row r="6" ht="15" customHeight="1">
      <c r="B6" s="290"/>
      <c r="C6" s="294" t="s">
        <v>436</v>
      </c>
      <c r="D6" s="294"/>
      <c r="E6" s="294"/>
      <c r="F6" s="294"/>
      <c r="G6" s="294"/>
      <c r="H6" s="294"/>
      <c r="I6" s="294"/>
      <c r="J6" s="294"/>
      <c r="K6" s="292"/>
    </row>
    <row r="7" ht="15" customHeight="1">
      <c r="B7" s="295"/>
      <c r="C7" s="294" t="s">
        <v>437</v>
      </c>
      <c r="D7" s="294"/>
      <c r="E7" s="294"/>
      <c r="F7" s="294"/>
      <c r="G7" s="294"/>
      <c r="H7" s="294"/>
      <c r="I7" s="294"/>
      <c r="J7" s="294"/>
      <c r="K7" s="292"/>
    </row>
    <row r="8" ht="12.75" customHeight="1">
      <c r="B8" s="295"/>
      <c r="C8" s="294"/>
      <c r="D8" s="294"/>
      <c r="E8" s="294"/>
      <c r="F8" s="294"/>
      <c r="G8" s="294"/>
      <c r="H8" s="294"/>
      <c r="I8" s="294"/>
      <c r="J8" s="294"/>
      <c r="K8" s="292"/>
    </row>
    <row r="9" ht="15" customHeight="1">
      <c r="B9" s="295"/>
      <c r="C9" s="294" t="s">
        <v>438</v>
      </c>
      <c r="D9" s="294"/>
      <c r="E9" s="294"/>
      <c r="F9" s="294"/>
      <c r="G9" s="294"/>
      <c r="H9" s="294"/>
      <c r="I9" s="294"/>
      <c r="J9" s="294"/>
      <c r="K9" s="292"/>
    </row>
    <row r="10" ht="15" customHeight="1">
      <c r="B10" s="295"/>
      <c r="C10" s="294"/>
      <c r="D10" s="294" t="s">
        <v>439</v>
      </c>
      <c r="E10" s="294"/>
      <c r="F10" s="294"/>
      <c r="G10" s="294"/>
      <c r="H10" s="294"/>
      <c r="I10" s="294"/>
      <c r="J10" s="294"/>
      <c r="K10" s="292"/>
    </row>
    <row r="11" ht="15" customHeight="1">
      <c r="B11" s="295"/>
      <c r="C11" s="296"/>
      <c r="D11" s="294" t="s">
        <v>440</v>
      </c>
      <c r="E11" s="294"/>
      <c r="F11" s="294"/>
      <c r="G11" s="294"/>
      <c r="H11" s="294"/>
      <c r="I11" s="294"/>
      <c r="J11" s="294"/>
      <c r="K11" s="292"/>
    </row>
    <row r="12" ht="12.75" customHeight="1">
      <c r="B12" s="295"/>
      <c r="C12" s="296"/>
      <c r="D12" s="296"/>
      <c r="E12" s="296"/>
      <c r="F12" s="296"/>
      <c r="G12" s="296"/>
      <c r="H12" s="296"/>
      <c r="I12" s="296"/>
      <c r="J12" s="296"/>
      <c r="K12" s="292"/>
    </row>
    <row r="13" ht="15" customHeight="1">
      <c r="B13" s="295"/>
      <c r="C13" s="296"/>
      <c r="D13" s="294" t="s">
        <v>441</v>
      </c>
      <c r="E13" s="294"/>
      <c r="F13" s="294"/>
      <c r="G13" s="294"/>
      <c r="H13" s="294"/>
      <c r="I13" s="294"/>
      <c r="J13" s="294"/>
      <c r="K13" s="292"/>
    </row>
    <row r="14" ht="15" customHeight="1">
      <c r="B14" s="295"/>
      <c r="C14" s="296"/>
      <c r="D14" s="294" t="s">
        <v>442</v>
      </c>
      <c r="E14" s="294"/>
      <c r="F14" s="294"/>
      <c r="G14" s="294"/>
      <c r="H14" s="294"/>
      <c r="I14" s="294"/>
      <c r="J14" s="294"/>
      <c r="K14" s="292"/>
    </row>
    <row r="15" ht="15" customHeight="1">
      <c r="B15" s="295"/>
      <c r="C15" s="296"/>
      <c r="D15" s="294" t="s">
        <v>443</v>
      </c>
      <c r="E15" s="294"/>
      <c r="F15" s="294"/>
      <c r="G15" s="294"/>
      <c r="H15" s="294"/>
      <c r="I15" s="294"/>
      <c r="J15" s="294"/>
      <c r="K15" s="292"/>
    </row>
    <row r="16" ht="15" customHeight="1">
      <c r="B16" s="295"/>
      <c r="C16" s="296"/>
      <c r="D16" s="296"/>
      <c r="E16" s="297" t="s">
        <v>79</v>
      </c>
      <c r="F16" s="294" t="s">
        <v>444</v>
      </c>
      <c r="G16" s="294"/>
      <c r="H16" s="294"/>
      <c r="I16" s="294"/>
      <c r="J16" s="294"/>
      <c r="K16" s="292"/>
    </row>
    <row r="17" ht="15" customHeight="1">
      <c r="B17" s="295"/>
      <c r="C17" s="296"/>
      <c r="D17" s="296"/>
      <c r="E17" s="297" t="s">
        <v>445</v>
      </c>
      <c r="F17" s="294" t="s">
        <v>446</v>
      </c>
      <c r="G17" s="294"/>
      <c r="H17" s="294"/>
      <c r="I17" s="294"/>
      <c r="J17" s="294"/>
      <c r="K17" s="292"/>
    </row>
    <row r="18" ht="15" customHeight="1">
      <c r="B18" s="295"/>
      <c r="C18" s="296"/>
      <c r="D18" s="296"/>
      <c r="E18" s="297" t="s">
        <v>447</v>
      </c>
      <c r="F18" s="294" t="s">
        <v>448</v>
      </c>
      <c r="G18" s="294"/>
      <c r="H18" s="294"/>
      <c r="I18" s="294"/>
      <c r="J18" s="294"/>
      <c r="K18" s="292"/>
    </row>
    <row r="19" ht="15" customHeight="1">
      <c r="B19" s="295"/>
      <c r="C19" s="296"/>
      <c r="D19" s="296"/>
      <c r="E19" s="297" t="s">
        <v>449</v>
      </c>
      <c r="F19" s="294" t="s">
        <v>450</v>
      </c>
      <c r="G19" s="294"/>
      <c r="H19" s="294"/>
      <c r="I19" s="294"/>
      <c r="J19" s="294"/>
      <c r="K19" s="292"/>
    </row>
    <row r="20" ht="15" customHeight="1">
      <c r="B20" s="295"/>
      <c r="C20" s="296"/>
      <c r="D20" s="296"/>
      <c r="E20" s="297" t="s">
        <v>451</v>
      </c>
      <c r="F20" s="294" t="s">
        <v>452</v>
      </c>
      <c r="G20" s="294"/>
      <c r="H20" s="294"/>
      <c r="I20" s="294"/>
      <c r="J20" s="294"/>
      <c r="K20" s="292"/>
    </row>
    <row r="21" ht="15" customHeight="1">
      <c r="B21" s="295"/>
      <c r="C21" s="296"/>
      <c r="D21" s="296"/>
      <c r="E21" s="297" t="s">
        <v>453</v>
      </c>
      <c r="F21" s="294" t="s">
        <v>454</v>
      </c>
      <c r="G21" s="294"/>
      <c r="H21" s="294"/>
      <c r="I21" s="294"/>
      <c r="J21" s="294"/>
      <c r="K21" s="292"/>
    </row>
    <row r="22" ht="12.75" customHeight="1">
      <c r="B22" s="295"/>
      <c r="C22" s="296"/>
      <c r="D22" s="296"/>
      <c r="E22" s="296"/>
      <c r="F22" s="296"/>
      <c r="G22" s="296"/>
      <c r="H22" s="296"/>
      <c r="I22" s="296"/>
      <c r="J22" s="296"/>
      <c r="K22" s="292"/>
    </row>
    <row r="23" ht="15" customHeight="1">
      <c r="B23" s="295"/>
      <c r="C23" s="294" t="s">
        <v>455</v>
      </c>
      <c r="D23" s="294"/>
      <c r="E23" s="294"/>
      <c r="F23" s="294"/>
      <c r="G23" s="294"/>
      <c r="H23" s="294"/>
      <c r="I23" s="294"/>
      <c r="J23" s="294"/>
      <c r="K23" s="292"/>
    </row>
    <row r="24" ht="15" customHeight="1">
      <c r="B24" s="295"/>
      <c r="C24" s="294" t="s">
        <v>456</v>
      </c>
      <c r="D24" s="294"/>
      <c r="E24" s="294"/>
      <c r="F24" s="294"/>
      <c r="G24" s="294"/>
      <c r="H24" s="294"/>
      <c r="I24" s="294"/>
      <c r="J24" s="294"/>
      <c r="K24" s="292"/>
    </row>
    <row r="25" ht="15" customHeight="1">
      <c r="B25" s="295"/>
      <c r="C25" s="294"/>
      <c r="D25" s="294" t="s">
        <v>457</v>
      </c>
      <c r="E25" s="294"/>
      <c r="F25" s="294"/>
      <c r="G25" s="294"/>
      <c r="H25" s="294"/>
      <c r="I25" s="294"/>
      <c r="J25" s="294"/>
      <c r="K25" s="292"/>
    </row>
    <row r="26" ht="15" customHeight="1">
      <c r="B26" s="295"/>
      <c r="C26" s="296"/>
      <c r="D26" s="294" t="s">
        <v>458</v>
      </c>
      <c r="E26" s="294"/>
      <c r="F26" s="294"/>
      <c r="G26" s="294"/>
      <c r="H26" s="294"/>
      <c r="I26" s="294"/>
      <c r="J26" s="294"/>
      <c r="K26" s="292"/>
    </row>
    <row r="27" ht="12.75" customHeight="1">
      <c r="B27" s="295"/>
      <c r="C27" s="296"/>
      <c r="D27" s="296"/>
      <c r="E27" s="296"/>
      <c r="F27" s="296"/>
      <c r="G27" s="296"/>
      <c r="H27" s="296"/>
      <c r="I27" s="296"/>
      <c r="J27" s="296"/>
      <c r="K27" s="292"/>
    </row>
    <row r="28" ht="15" customHeight="1">
      <c r="B28" s="295"/>
      <c r="C28" s="296"/>
      <c r="D28" s="294" t="s">
        <v>459</v>
      </c>
      <c r="E28" s="294"/>
      <c r="F28" s="294"/>
      <c r="G28" s="294"/>
      <c r="H28" s="294"/>
      <c r="I28" s="294"/>
      <c r="J28" s="294"/>
      <c r="K28" s="292"/>
    </row>
    <row r="29" ht="15" customHeight="1">
      <c r="B29" s="295"/>
      <c r="C29" s="296"/>
      <c r="D29" s="294" t="s">
        <v>460</v>
      </c>
      <c r="E29" s="294"/>
      <c r="F29" s="294"/>
      <c r="G29" s="294"/>
      <c r="H29" s="294"/>
      <c r="I29" s="294"/>
      <c r="J29" s="294"/>
      <c r="K29" s="292"/>
    </row>
    <row r="30" ht="12.75" customHeight="1">
      <c r="B30" s="295"/>
      <c r="C30" s="296"/>
      <c r="D30" s="296"/>
      <c r="E30" s="296"/>
      <c r="F30" s="296"/>
      <c r="G30" s="296"/>
      <c r="H30" s="296"/>
      <c r="I30" s="296"/>
      <c r="J30" s="296"/>
      <c r="K30" s="292"/>
    </row>
    <row r="31" ht="15" customHeight="1">
      <c r="B31" s="295"/>
      <c r="C31" s="296"/>
      <c r="D31" s="294" t="s">
        <v>461</v>
      </c>
      <c r="E31" s="294"/>
      <c r="F31" s="294"/>
      <c r="G31" s="294"/>
      <c r="H31" s="294"/>
      <c r="I31" s="294"/>
      <c r="J31" s="294"/>
      <c r="K31" s="292"/>
    </row>
    <row r="32" ht="15" customHeight="1">
      <c r="B32" s="295"/>
      <c r="C32" s="296"/>
      <c r="D32" s="294" t="s">
        <v>462</v>
      </c>
      <c r="E32" s="294"/>
      <c r="F32" s="294"/>
      <c r="G32" s="294"/>
      <c r="H32" s="294"/>
      <c r="I32" s="294"/>
      <c r="J32" s="294"/>
      <c r="K32" s="292"/>
    </row>
    <row r="33" ht="15" customHeight="1">
      <c r="B33" s="295"/>
      <c r="C33" s="296"/>
      <c r="D33" s="294" t="s">
        <v>463</v>
      </c>
      <c r="E33" s="294"/>
      <c r="F33" s="294"/>
      <c r="G33" s="294"/>
      <c r="H33" s="294"/>
      <c r="I33" s="294"/>
      <c r="J33" s="294"/>
      <c r="K33" s="292"/>
    </row>
    <row r="34" ht="15" customHeight="1">
      <c r="B34" s="295"/>
      <c r="C34" s="296"/>
      <c r="D34" s="294"/>
      <c r="E34" s="298" t="s">
        <v>109</v>
      </c>
      <c r="F34" s="294"/>
      <c r="G34" s="294" t="s">
        <v>464</v>
      </c>
      <c r="H34" s="294"/>
      <c r="I34" s="294"/>
      <c r="J34" s="294"/>
      <c r="K34" s="292"/>
    </row>
    <row r="35" ht="30.75" customHeight="1">
      <c r="B35" s="295"/>
      <c r="C35" s="296"/>
      <c r="D35" s="294"/>
      <c r="E35" s="298" t="s">
        <v>465</v>
      </c>
      <c r="F35" s="294"/>
      <c r="G35" s="294" t="s">
        <v>466</v>
      </c>
      <c r="H35" s="294"/>
      <c r="I35" s="294"/>
      <c r="J35" s="294"/>
      <c r="K35" s="292"/>
    </row>
    <row r="36" ht="15" customHeight="1">
      <c r="B36" s="295"/>
      <c r="C36" s="296"/>
      <c r="D36" s="294"/>
      <c r="E36" s="298" t="s">
        <v>53</v>
      </c>
      <c r="F36" s="294"/>
      <c r="G36" s="294" t="s">
        <v>467</v>
      </c>
      <c r="H36" s="294"/>
      <c r="I36" s="294"/>
      <c r="J36" s="294"/>
      <c r="K36" s="292"/>
    </row>
    <row r="37" ht="15" customHeight="1">
      <c r="B37" s="295"/>
      <c r="C37" s="296"/>
      <c r="D37" s="294"/>
      <c r="E37" s="298" t="s">
        <v>110</v>
      </c>
      <c r="F37" s="294"/>
      <c r="G37" s="294" t="s">
        <v>468</v>
      </c>
      <c r="H37" s="294"/>
      <c r="I37" s="294"/>
      <c r="J37" s="294"/>
      <c r="K37" s="292"/>
    </row>
    <row r="38" ht="15" customHeight="1">
      <c r="B38" s="295"/>
      <c r="C38" s="296"/>
      <c r="D38" s="294"/>
      <c r="E38" s="298" t="s">
        <v>111</v>
      </c>
      <c r="F38" s="294"/>
      <c r="G38" s="294" t="s">
        <v>469</v>
      </c>
      <c r="H38" s="294"/>
      <c r="I38" s="294"/>
      <c r="J38" s="294"/>
      <c r="K38" s="292"/>
    </row>
    <row r="39" ht="15" customHeight="1">
      <c r="B39" s="295"/>
      <c r="C39" s="296"/>
      <c r="D39" s="294"/>
      <c r="E39" s="298" t="s">
        <v>112</v>
      </c>
      <c r="F39" s="294"/>
      <c r="G39" s="294" t="s">
        <v>470</v>
      </c>
      <c r="H39" s="294"/>
      <c r="I39" s="294"/>
      <c r="J39" s="294"/>
      <c r="K39" s="292"/>
    </row>
    <row r="40" ht="15" customHeight="1">
      <c r="B40" s="295"/>
      <c r="C40" s="296"/>
      <c r="D40" s="294"/>
      <c r="E40" s="298" t="s">
        <v>471</v>
      </c>
      <c r="F40" s="294"/>
      <c r="G40" s="294" t="s">
        <v>472</v>
      </c>
      <c r="H40" s="294"/>
      <c r="I40" s="294"/>
      <c r="J40" s="294"/>
      <c r="K40" s="292"/>
    </row>
    <row r="41" ht="15" customHeight="1">
      <c r="B41" s="295"/>
      <c r="C41" s="296"/>
      <c r="D41" s="294"/>
      <c r="E41" s="298"/>
      <c r="F41" s="294"/>
      <c r="G41" s="294" t="s">
        <v>473</v>
      </c>
      <c r="H41" s="294"/>
      <c r="I41" s="294"/>
      <c r="J41" s="294"/>
      <c r="K41" s="292"/>
    </row>
    <row r="42" ht="15" customHeight="1">
      <c r="B42" s="295"/>
      <c r="C42" s="296"/>
      <c r="D42" s="294"/>
      <c r="E42" s="298" t="s">
        <v>474</v>
      </c>
      <c r="F42" s="294"/>
      <c r="G42" s="294" t="s">
        <v>475</v>
      </c>
      <c r="H42" s="294"/>
      <c r="I42" s="294"/>
      <c r="J42" s="294"/>
      <c r="K42" s="292"/>
    </row>
    <row r="43" ht="15" customHeight="1">
      <c r="B43" s="295"/>
      <c r="C43" s="296"/>
      <c r="D43" s="294"/>
      <c r="E43" s="298" t="s">
        <v>114</v>
      </c>
      <c r="F43" s="294"/>
      <c r="G43" s="294" t="s">
        <v>476</v>
      </c>
      <c r="H43" s="294"/>
      <c r="I43" s="294"/>
      <c r="J43" s="294"/>
      <c r="K43" s="292"/>
    </row>
    <row r="44" ht="12.75" customHeight="1">
      <c r="B44" s="295"/>
      <c r="C44" s="296"/>
      <c r="D44" s="294"/>
      <c r="E44" s="294"/>
      <c r="F44" s="294"/>
      <c r="G44" s="294"/>
      <c r="H44" s="294"/>
      <c r="I44" s="294"/>
      <c r="J44" s="294"/>
      <c r="K44" s="292"/>
    </row>
    <row r="45" ht="15" customHeight="1">
      <c r="B45" s="295"/>
      <c r="C45" s="296"/>
      <c r="D45" s="294" t="s">
        <v>477</v>
      </c>
      <c r="E45" s="294"/>
      <c r="F45" s="294"/>
      <c r="G45" s="294"/>
      <c r="H45" s="294"/>
      <c r="I45" s="294"/>
      <c r="J45" s="294"/>
      <c r="K45" s="292"/>
    </row>
    <row r="46" ht="15" customHeight="1">
      <c r="B46" s="295"/>
      <c r="C46" s="296"/>
      <c r="D46" s="296"/>
      <c r="E46" s="294" t="s">
        <v>478</v>
      </c>
      <c r="F46" s="294"/>
      <c r="G46" s="294"/>
      <c r="H46" s="294"/>
      <c r="I46" s="294"/>
      <c r="J46" s="294"/>
      <c r="K46" s="292"/>
    </row>
    <row r="47" ht="15" customHeight="1">
      <c r="B47" s="295"/>
      <c r="C47" s="296"/>
      <c r="D47" s="296"/>
      <c r="E47" s="294" t="s">
        <v>479</v>
      </c>
      <c r="F47" s="294"/>
      <c r="G47" s="294"/>
      <c r="H47" s="294"/>
      <c r="I47" s="294"/>
      <c r="J47" s="294"/>
      <c r="K47" s="292"/>
    </row>
    <row r="48" ht="15" customHeight="1">
      <c r="B48" s="295"/>
      <c r="C48" s="296"/>
      <c r="D48" s="296"/>
      <c r="E48" s="294" t="s">
        <v>480</v>
      </c>
      <c r="F48" s="294"/>
      <c r="G48" s="294"/>
      <c r="H48" s="294"/>
      <c r="I48" s="294"/>
      <c r="J48" s="294"/>
      <c r="K48" s="292"/>
    </row>
    <row r="49" ht="15" customHeight="1">
      <c r="B49" s="295"/>
      <c r="C49" s="296"/>
      <c r="D49" s="294" t="s">
        <v>481</v>
      </c>
      <c r="E49" s="294"/>
      <c r="F49" s="294"/>
      <c r="G49" s="294"/>
      <c r="H49" s="294"/>
      <c r="I49" s="294"/>
      <c r="J49" s="294"/>
      <c r="K49" s="292"/>
    </row>
    <row r="50" ht="25.5" customHeight="1">
      <c r="B50" s="290"/>
      <c r="C50" s="291" t="s">
        <v>482</v>
      </c>
      <c r="D50" s="291"/>
      <c r="E50" s="291"/>
      <c r="F50" s="291"/>
      <c r="G50" s="291"/>
      <c r="H50" s="291"/>
      <c r="I50" s="291"/>
      <c r="J50" s="291"/>
      <c r="K50" s="292"/>
    </row>
    <row r="51" ht="5.25" customHeight="1">
      <c r="B51" s="290"/>
      <c r="C51" s="293"/>
      <c r="D51" s="293"/>
      <c r="E51" s="293"/>
      <c r="F51" s="293"/>
      <c r="G51" s="293"/>
      <c r="H51" s="293"/>
      <c r="I51" s="293"/>
      <c r="J51" s="293"/>
      <c r="K51" s="292"/>
    </row>
    <row r="52" ht="15" customHeight="1">
      <c r="B52" s="290"/>
      <c r="C52" s="294" t="s">
        <v>483</v>
      </c>
      <c r="D52" s="294"/>
      <c r="E52" s="294"/>
      <c r="F52" s="294"/>
      <c r="G52" s="294"/>
      <c r="H52" s="294"/>
      <c r="I52" s="294"/>
      <c r="J52" s="294"/>
      <c r="K52" s="292"/>
    </row>
    <row r="53" ht="15" customHeight="1">
      <c r="B53" s="290"/>
      <c r="C53" s="294" t="s">
        <v>484</v>
      </c>
      <c r="D53" s="294"/>
      <c r="E53" s="294"/>
      <c r="F53" s="294"/>
      <c r="G53" s="294"/>
      <c r="H53" s="294"/>
      <c r="I53" s="294"/>
      <c r="J53" s="294"/>
      <c r="K53" s="292"/>
    </row>
    <row r="54" ht="12.75" customHeight="1">
      <c r="B54" s="290"/>
      <c r="C54" s="294"/>
      <c r="D54" s="294"/>
      <c r="E54" s="294"/>
      <c r="F54" s="294"/>
      <c r="G54" s="294"/>
      <c r="H54" s="294"/>
      <c r="I54" s="294"/>
      <c r="J54" s="294"/>
      <c r="K54" s="292"/>
    </row>
    <row r="55" ht="15" customHeight="1">
      <c r="B55" s="290"/>
      <c r="C55" s="294" t="s">
        <v>485</v>
      </c>
      <c r="D55" s="294"/>
      <c r="E55" s="294"/>
      <c r="F55" s="294"/>
      <c r="G55" s="294"/>
      <c r="H55" s="294"/>
      <c r="I55" s="294"/>
      <c r="J55" s="294"/>
      <c r="K55" s="292"/>
    </row>
    <row r="56" ht="15" customHeight="1">
      <c r="B56" s="290"/>
      <c r="C56" s="296"/>
      <c r="D56" s="294" t="s">
        <v>486</v>
      </c>
      <c r="E56" s="294"/>
      <c r="F56" s="294"/>
      <c r="G56" s="294"/>
      <c r="H56" s="294"/>
      <c r="I56" s="294"/>
      <c r="J56" s="294"/>
      <c r="K56" s="292"/>
    </row>
    <row r="57" ht="15" customHeight="1">
      <c r="B57" s="290"/>
      <c r="C57" s="296"/>
      <c r="D57" s="294" t="s">
        <v>487</v>
      </c>
      <c r="E57" s="294"/>
      <c r="F57" s="294"/>
      <c r="G57" s="294"/>
      <c r="H57" s="294"/>
      <c r="I57" s="294"/>
      <c r="J57" s="294"/>
      <c r="K57" s="292"/>
    </row>
    <row r="58" ht="15" customHeight="1">
      <c r="B58" s="290"/>
      <c r="C58" s="296"/>
      <c r="D58" s="294" t="s">
        <v>488</v>
      </c>
      <c r="E58" s="294"/>
      <c r="F58" s="294"/>
      <c r="G58" s="294"/>
      <c r="H58" s="294"/>
      <c r="I58" s="294"/>
      <c r="J58" s="294"/>
      <c r="K58" s="292"/>
    </row>
    <row r="59" ht="15" customHeight="1">
      <c r="B59" s="290"/>
      <c r="C59" s="296"/>
      <c r="D59" s="294" t="s">
        <v>489</v>
      </c>
      <c r="E59" s="294"/>
      <c r="F59" s="294"/>
      <c r="G59" s="294"/>
      <c r="H59" s="294"/>
      <c r="I59" s="294"/>
      <c r="J59" s="294"/>
      <c r="K59" s="292"/>
    </row>
    <row r="60" ht="15" customHeight="1">
      <c r="B60" s="290"/>
      <c r="C60" s="296"/>
      <c r="D60" s="299" t="s">
        <v>490</v>
      </c>
      <c r="E60" s="299"/>
      <c r="F60" s="299"/>
      <c r="G60" s="299"/>
      <c r="H60" s="299"/>
      <c r="I60" s="299"/>
      <c r="J60" s="299"/>
      <c r="K60" s="292"/>
    </row>
    <row r="61" ht="15" customHeight="1">
      <c r="B61" s="290"/>
      <c r="C61" s="296"/>
      <c r="D61" s="294" t="s">
        <v>491</v>
      </c>
      <c r="E61" s="294"/>
      <c r="F61" s="294"/>
      <c r="G61" s="294"/>
      <c r="H61" s="294"/>
      <c r="I61" s="294"/>
      <c r="J61" s="294"/>
      <c r="K61" s="292"/>
    </row>
    <row r="62" ht="12.75" customHeight="1">
      <c r="B62" s="290"/>
      <c r="C62" s="296"/>
      <c r="D62" s="296"/>
      <c r="E62" s="300"/>
      <c r="F62" s="296"/>
      <c r="G62" s="296"/>
      <c r="H62" s="296"/>
      <c r="I62" s="296"/>
      <c r="J62" s="296"/>
      <c r="K62" s="292"/>
    </row>
    <row r="63" ht="15" customHeight="1">
      <c r="B63" s="290"/>
      <c r="C63" s="296"/>
      <c r="D63" s="294" t="s">
        <v>492</v>
      </c>
      <c r="E63" s="294"/>
      <c r="F63" s="294"/>
      <c r="G63" s="294"/>
      <c r="H63" s="294"/>
      <c r="I63" s="294"/>
      <c r="J63" s="294"/>
      <c r="K63" s="292"/>
    </row>
    <row r="64" ht="15" customHeight="1">
      <c r="B64" s="290"/>
      <c r="C64" s="296"/>
      <c r="D64" s="299" t="s">
        <v>493</v>
      </c>
      <c r="E64" s="299"/>
      <c r="F64" s="299"/>
      <c r="G64" s="299"/>
      <c r="H64" s="299"/>
      <c r="I64" s="299"/>
      <c r="J64" s="299"/>
      <c r="K64" s="292"/>
    </row>
    <row r="65" ht="15" customHeight="1">
      <c r="B65" s="290"/>
      <c r="C65" s="296"/>
      <c r="D65" s="294" t="s">
        <v>494</v>
      </c>
      <c r="E65" s="294"/>
      <c r="F65" s="294"/>
      <c r="G65" s="294"/>
      <c r="H65" s="294"/>
      <c r="I65" s="294"/>
      <c r="J65" s="294"/>
      <c r="K65" s="292"/>
    </row>
    <row r="66" ht="15" customHeight="1">
      <c r="B66" s="290"/>
      <c r="C66" s="296"/>
      <c r="D66" s="294" t="s">
        <v>495</v>
      </c>
      <c r="E66" s="294"/>
      <c r="F66" s="294"/>
      <c r="G66" s="294"/>
      <c r="H66" s="294"/>
      <c r="I66" s="294"/>
      <c r="J66" s="294"/>
      <c r="K66" s="292"/>
    </row>
    <row r="67" ht="15" customHeight="1">
      <c r="B67" s="290"/>
      <c r="C67" s="296"/>
      <c r="D67" s="294" t="s">
        <v>496</v>
      </c>
      <c r="E67" s="294"/>
      <c r="F67" s="294"/>
      <c r="G67" s="294"/>
      <c r="H67" s="294"/>
      <c r="I67" s="294"/>
      <c r="J67" s="294"/>
      <c r="K67" s="292"/>
    </row>
    <row r="68" ht="15" customHeight="1">
      <c r="B68" s="290"/>
      <c r="C68" s="296"/>
      <c r="D68" s="294" t="s">
        <v>497</v>
      </c>
      <c r="E68" s="294"/>
      <c r="F68" s="294"/>
      <c r="G68" s="294"/>
      <c r="H68" s="294"/>
      <c r="I68" s="294"/>
      <c r="J68" s="294"/>
      <c r="K68" s="292"/>
    </row>
    <row r="69" ht="12.75" customHeight="1">
      <c r="B69" s="301"/>
      <c r="C69" s="302"/>
      <c r="D69" s="302"/>
      <c r="E69" s="302"/>
      <c r="F69" s="302"/>
      <c r="G69" s="302"/>
      <c r="H69" s="302"/>
      <c r="I69" s="302"/>
      <c r="J69" s="302"/>
      <c r="K69" s="303"/>
    </row>
    <row r="70" ht="18.75" customHeight="1">
      <c r="B70" s="304"/>
      <c r="C70" s="304"/>
      <c r="D70" s="304"/>
      <c r="E70" s="304"/>
      <c r="F70" s="304"/>
      <c r="G70" s="304"/>
      <c r="H70" s="304"/>
      <c r="I70" s="304"/>
      <c r="J70" s="304"/>
      <c r="K70" s="305"/>
    </row>
    <row r="71" ht="18.75" customHeight="1">
      <c r="B71" s="305"/>
      <c r="C71" s="305"/>
      <c r="D71" s="305"/>
      <c r="E71" s="305"/>
      <c r="F71" s="305"/>
      <c r="G71" s="305"/>
      <c r="H71" s="305"/>
      <c r="I71" s="305"/>
      <c r="J71" s="305"/>
      <c r="K71" s="305"/>
    </row>
    <row r="72" ht="7.5" customHeight="1">
      <c r="B72" s="306"/>
      <c r="C72" s="307"/>
      <c r="D72" s="307"/>
      <c r="E72" s="307"/>
      <c r="F72" s="307"/>
      <c r="G72" s="307"/>
      <c r="H72" s="307"/>
      <c r="I72" s="307"/>
      <c r="J72" s="307"/>
      <c r="K72" s="308"/>
    </row>
    <row r="73" ht="45" customHeight="1">
      <c r="B73" s="309"/>
      <c r="C73" s="310" t="s">
        <v>93</v>
      </c>
      <c r="D73" s="310"/>
      <c r="E73" s="310"/>
      <c r="F73" s="310"/>
      <c r="G73" s="310"/>
      <c r="H73" s="310"/>
      <c r="I73" s="310"/>
      <c r="J73" s="310"/>
      <c r="K73" s="311"/>
    </row>
    <row r="74" ht="17.25" customHeight="1">
      <c r="B74" s="309"/>
      <c r="C74" s="312" t="s">
        <v>498</v>
      </c>
      <c r="D74" s="312"/>
      <c r="E74" s="312"/>
      <c r="F74" s="312" t="s">
        <v>499</v>
      </c>
      <c r="G74" s="313"/>
      <c r="H74" s="312" t="s">
        <v>110</v>
      </c>
      <c r="I74" s="312" t="s">
        <v>57</v>
      </c>
      <c r="J74" s="312" t="s">
        <v>500</v>
      </c>
      <c r="K74" s="311"/>
    </row>
    <row r="75" ht="17.25" customHeight="1">
      <c r="B75" s="309"/>
      <c r="C75" s="314" t="s">
        <v>501</v>
      </c>
      <c r="D75" s="314"/>
      <c r="E75" s="314"/>
      <c r="F75" s="315" t="s">
        <v>502</v>
      </c>
      <c r="G75" s="316"/>
      <c r="H75" s="314"/>
      <c r="I75" s="314"/>
      <c r="J75" s="314" t="s">
        <v>503</v>
      </c>
      <c r="K75" s="311"/>
    </row>
    <row r="76" ht="5.25" customHeight="1">
      <c r="B76" s="309"/>
      <c r="C76" s="317"/>
      <c r="D76" s="317"/>
      <c r="E76" s="317"/>
      <c r="F76" s="317"/>
      <c r="G76" s="318"/>
      <c r="H76" s="317"/>
      <c r="I76" s="317"/>
      <c r="J76" s="317"/>
      <c r="K76" s="311"/>
    </row>
    <row r="77" ht="15" customHeight="1">
      <c r="B77" s="309"/>
      <c r="C77" s="298" t="s">
        <v>53</v>
      </c>
      <c r="D77" s="317"/>
      <c r="E77" s="317"/>
      <c r="F77" s="319" t="s">
        <v>504</v>
      </c>
      <c r="G77" s="318"/>
      <c r="H77" s="298" t="s">
        <v>505</v>
      </c>
      <c r="I77" s="298" t="s">
        <v>506</v>
      </c>
      <c r="J77" s="298">
        <v>20</v>
      </c>
      <c r="K77" s="311"/>
    </row>
    <row r="78" ht="15" customHeight="1">
      <c r="B78" s="309"/>
      <c r="C78" s="298" t="s">
        <v>507</v>
      </c>
      <c r="D78" s="298"/>
      <c r="E78" s="298"/>
      <c r="F78" s="319" t="s">
        <v>504</v>
      </c>
      <c r="G78" s="318"/>
      <c r="H78" s="298" t="s">
        <v>508</v>
      </c>
      <c r="I78" s="298" t="s">
        <v>506</v>
      </c>
      <c r="J78" s="298">
        <v>120</v>
      </c>
      <c r="K78" s="311"/>
    </row>
    <row r="79" ht="15" customHeight="1">
      <c r="B79" s="320"/>
      <c r="C79" s="298" t="s">
        <v>509</v>
      </c>
      <c r="D79" s="298"/>
      <c r="E79" s="298"/>
      <c r="F79" s="319" t="s">
        <v>510</v>
      </c>
      <c r="G79" s="318"/>
      <c r="H79" s="298" t="s">
        <v>511</v>
      </c>
      <c r="I79" s="298" t="s">
        <v>506</v>
      </c>
      <c r="J79" s="298">
        <v>50</v>
      </c>
      <c r="K79" s="311"/>
    </row>
    <row r="80" ht="15" customHeight="1">
      <c r="B80" s="320"/>
      <c r="C80" s="298" t="s">
        <v>512</v>
      </c>
      <c r="D80" s="298"/>
      <c r="E80" s="298"/>
      <c r="F80" s="319" t="s">
        <v>504</v>
      </c>
      <c r="G80" s="318"/>
      <c r="H80" s="298" t="s">
        <v>513</v>
      </c>
      <c r="I80" s="298" t="s">
        <v>514</v>
      </c>
      <c r="J80" s="298"/>
      <c r="K80" s="311"/>
    </row>
    <row r="81" ht="15" customHeight="1">
      <c r="B81" s="320"/>
      <c r="C81" s="321" t="s">
        <v>515</v>
      </c>
      <c r="D81" s="321"/>
      <c r="E81" s="321"/>
      <c r="F81" s="322" t="s">
        <v>510</v>
      </c>
      <c r="G81" s="321"/>
      <c r="H81" s="321" t="s">
        <v>516</v>
      </c>
      <c r="I81" s="321" t="s">
        <v>506</v>
      </c>
      <c r="J81" s="321">
        <v>15</v>
      </c>
      <c r="K81" s="311"/>
    </row>
    <row r="82" ht="15" customHeight="1">
      <c r="B82" s="320"/>
      <c r="C82" s="321" t="s">
        <v>517</v>
      </c>
      <c r="D82" s="321"/>
      <c r="E82" s="321"/>
      <c r="F82" s="322" t="s">
        <v>510</v>
      </c>
      <c r="G82" s="321"/>
      <c r="H82" s="321" t="s">
        <v>518</v>
      </c>
      <c r="I82" s="321" t="s">
        <v>506</v>
      </c>
      <c r="J82" s="321">
        <v>15</v>
      </c>
      <c r="K82" s="311"/>
    </row>
    <row r="83" ht="15" customHeight="1">
      <c r="B83" s="320"/>
      <c r="C83" s="321" t="s">
        <v>519</v>
      </c>
      <c r="D83" s="321"/>
      <c r="E83" s="321"/>
      <c r="F83" s="322" t="s">
        <v>510</v>
      </c>
      <c r="G83" s="321"/>
      <c r="H83" s="321" t="s">
        <v>520</v>
      </c>
      <c r="I83" s="321" t="s">
        <v>506</v>
      </c>
      <c r="J83" s="321">
        <v>20</v>
      </c>
      <c r="K83" s="311"/>
    </row>
    <row r="84" ht="15" customHeight="1">
      <c r="B84" s="320"/>
      <c r="C84" s="321" t="s">
        <v>521</v>
      </c>
      <c r="D84" s="321"/>
      <c r="E84" s="321"/>
      <c r="F84" s="322" t="s">
        <v>510</v>
      </c>
      <c r="G84" s="321"/>
      <c r="H84" s="321" t="s">
        <v>522</v>
      </c>
      <c r="I84" s="321" t="s">
        <v>506</v>
      </c>
      <c r="J84" s="321">
        <v>20</v>
      </c>
      <c r="K84" s="311"/>
    </row>
    <row r="85" ht="15" customHeight="1">
      <c r="B85" s="320"/>
      <c r="C85" s="298" t="s">
        <v>523</v>
      </c>
      <c r="D85" s="298"/>
      <c r="E85" s="298"/>
      <c r="F85" s="319" t="s">
        <v>510</v>
      </c>
      <c r="G85" s="318"/>
      <c r="H85" s="298" t="s">
        <v>524</v>
      </c>
      <c r="I85" s="298" t="s">
        <v>506</v>
      </c>
      <c r="J85" s="298">
        <v>50</v>
      </c>
      <c r="K85" s="311"/>
    </row>
    <row r="86" ht="15" customHeight="1">
      <c r="B86" s="320"/>
      <c r="C86" s="298" t="s">
        <v>525</v>
      </c>
      <c r="D86" s="298"/>
      <c r="E86" s="298"/>
      <c r="F86" s="319" t="s">
        <v>510</v>
      </c>
      <c r="G86" s="318"/>
      <c r="H86" s="298" t="s">
        <v>526</v>
      </c>
      <c r="I86" s="298" t="s">
        <v>506</v>
      </c>
      <c r="J86" s="298">
        <v>20</v>
      </c>
      <c r="K86" s="311"/>
    </row>
    <row r="87" ht="15" customHeight="1">
      <c r="B87" s="320"/>
      <c r="C87" s="298" t="s">
        <v>527</v>
      </c>
      <c r="D87" s="298"/>
      <c r="E87" s="298"/>
      <c r="F87" s="319" t="s">
        <v>510</v>
      </c>
      <c r="G87" s="318"/>
      <c r="H87" s="298" t="s">
        <v>528</v>
      </c>
      <c r="I87" s="298" t="s">
        <v>506</v>
      </c>
      <c r="J87" s="298">
        <v>20</v>
      </c>
      <c r="K87" s="311"/>
    </row>
    <row r="88" ht="15" customHeight="1">
      <c r="B88" s="320"/>
      <c r="C88" s="298" t="s">
        <v>529</v>
      </c>
      <c r="D88" s="298"/>
      <c r="E88" s="298"/>
      <c r="F88" s="319" t="s">
        <v>510</v>
      </c>
      <c r="G88" s="318"/>
      <c r="H88" s="298" t="s">
        <v>530</v>
      </c>
      <c r="I88" s="298" t="s">
        <v>506</v>
      </c>
      <c r="J88" s="298">
        <v>50</v>
      </c>
      <c r="K88" s="311"/>
    </row>
    <row r="89" ht="15" customHeight="1">
      <c r="B89" s="320"/>
      <c r="C89" s="298" t="s">
        <v>531</v>
      </c>
      <c r="D89" s="298"/>
      <c r="E89" s="298"/>
      <c r="F89" s="319" t="s">
        <v>510</v>
      </c>
      <c r="G89" s="318"/>
      <c r="H89" s="298" t="s">
        <v>531</v>
      </c>
      <c r="I89" s="298" t="s">
        <v>506</v>
      </c>
      <c r="J89" s="298">
        <v>50</v>
      </c>
      <c r="K89" s="311"/>
    </row>
    <row r="90" ht="15" customHeight="1">
      <c r="B90" s="320"/>
      <c r="C90" s="298" t="s">
        <v>115</v>
      </c>
      <c r="D90" s="298"/>
      <c r="E90" s="298"/>
      <c r="F90" s="319" t="s">
        <v>510</v>
      </c>
      <c r="G90" s="318"/>
      <c r="H90" s="298" t="s">
        <v>532</v>
      </c>
      <c r="I90" s="298" t="s">
        <v>506</v>
      </c>
      <c r="J90" s="298">
        <v>255</v>
      </c>
      <c r="K90" s="311"/>
    </row>
    <row r="91" ht="15" customHeight="1">
      <c r="B91" s="320"/>
      <c r="C91" s="298" t="s">
        <v>533</v>
      </c>
      <c r="D91" s="298"/>
      <c r="E91" s="298"/>
      <c r="F91" s="319" t="s">
        <v>504</v>
      </c>
      <c r="G91" s="318"/>
      <c r="H91" s="298" t="s">
        <v>534</v>
      </c>
      <c r="I91" s="298" t="s">
        <v>535</v>
      </c>
      <c r="J91" s="298"/>
      <c r="K91" s="311"/>
    </row>
    <row r="92" ht="15" customHeight="1">
      <c r="B92" s="320"/>
      <c r="C92" s="298" t="s">
        <v>536</v>
      </c>
      <c r="D92" s="298"/>
      <c r="E92" s="298"/>
      <c r="F92" s="319" t="s">
        <v>504</v>
      </c>
      <c r="G92" s="318"/>
      <c r="H92" s="298" t="s">
        <v>537</v>
      </c>
      <c r="I92" s="298" t="s">
        <v>538</v>
      </c>
      <c r="J92" s="298"/>
      <c r="K92" s="311"/>
    </row>
    <row r="93" ht="15" customHeight="1">
      <c r="B93" s="320"/>
      <c r="C93" s="298" t="s">
        <v>539</v>
      </c>
      <c r="D93" s="298"/>
      <c r="E93" s="298"/>
      <c r="F93" s="319" t="s">
        <v>504</v>
      </c>
      <c r="G93" s="318"/>
      <c r="H93" s="298" t="s">
        <v>539</v>
      </c>
      <c r="I93" s="298" t="s">
        <v>538</v>
      </c>
      <c r="J93" s="298"/>
      <c r="K93" s="311"/>
    </row>
    <row r="94" ht="15" customHeight="1">
      <c r="B94" s="320"/>
      <c r="C94" s="298" t="s">
        <v>38</v>
      </c>
      <c r="D94" s="298"/>
      <c r="E94" s="298"/>
      <c r="F94" s="319" t="s">
        <v>504</v>
      </c>
      <c r="G94" s="318"/>
      <c r="H94" s="298" t="s">
        <v>540</v>
      </c>
      <c r="I94" s="298" t="s">
        <v>538</v>
      </c>
      <c r="J94" s="298"/>
      <c r="K94" s="311"/>
    </row>
    <row r="95" ht="15" customHeight="1">
      <c r="B95" s="320"/>
      <c r="C95" s="298" t="s">
        <v>48</v>
      </c>
      <c r="D95" s="298"/>
      <c r="E95" s="298"/>
      <c r="F95" s="319" t="s">
        <v>504</v>
      </c>
      <c r="G95" s="318"/>
      <c r="H95" s="298" t="s">
        <v>541</v>
      </c>
      <c r="I95" s="298" t="s">
        <v>538</v>
      </c>
      <c r="J95" s="298"/>
      <c r="K95" s="311"/>
    </row>
    <row r="96" ht="15" customHeight="1">
      <c r="B96" s="323"/>
      <c r="C96" s="324"/>
      <c r="D96" s="324"/>
      <c r="E96" s="324"/>
      <c r="F96" s="324"/>
      <c r="G96" s="324"/>
      <c r="H96" s="324"/>
      <c r="I96" s="324"/>
      <c r="J96" s="324"/>
      <c r="K96" s="325"/>
    </row>
    <row r="97" ht="18.75" customHeight="1">
      <c r="B97" s="326"/>
      <c r="C97" s="327"/>
      <c r="D97" s="327"/>
      <c r="E97" s="327"/>
      <c r="F97" s="327"/>
      <c r="G97" s="327"/>
      <c r="H97" s="327"/>
      <c r="I97" s="327"/>
      <c r="J97" s="327"/>
      <c r="K97" s="326"/>
    </row>
    <row r="98" ht="18.75" customHeight="1">
      <c r="B98" s="305"/>
      <c r="C98" s="305"/>
      <c r="D98" s="305"/>
      <c r="E98" s="305"/>
      <c r="F98" s="305"/>
      <c r="G98" s="305"/>
      <c r="H98" s="305"/>
      <c r="I98" s="305"/>
      <c r="J98" s="305"/>
      <c r="K98" s="305"/>
    </row>
    <row r="99" ht="7.5" customHeight="1">
      <c r="B99" s="306"/>
      <c r="C99" s="307"/>
      <c r="D99" s="307"/>
      <c r="E99" s="307"/>
      <c r="F99" s="307"/>
      <c r="G99" s="307"/>
      <c r="H99" s="307"/>
      <c r="I99" s="307"/>
      <c r="J99" s="307"/>
      <c r="K99" s="308"/>
    </row>
    <row r="100" ht="45" customHeight="1">
      <c r="B100" s="309"/>
      <c r="C100" s="310" t="s">
        <v>542</v>
      </c>
      <c r="D100" s="310"/>
      <c r="E100" s="310"/>
      <c r="F100" s="310"/>
      <c r="G100" s="310"/>
      <c r="H100" s="310"/>
      <c r="I100" s="310"/>
      <c r="J100" s="310"/>
      <c r="K100" s="311"/>
    </row>
    <row r="101" ht="17.25" customHeight="1">
      <c r="B101" s="309"/>
      <c r="C101" s="312" t="s">
        <v>498</v>
      </c>
      <c r="D101" s="312"/>
      <c r="E101" s="312"/>
      <c r="F101" s="312" t="s">
        <v>499</v>
      </c>
      <c r="G101" s="313"/>
      <c r="H101" s="312" t="s">
        <v>110</v>
      </c>
      <c r="I101" s="312" t="s">
        <v>57</v>
      </c>
      <c r="J101" s="312" t="s">
        <v>500</v>
      </c>
      <c r="K101" s="311"/>
    </row>
    <row r="102" ht="17.25" customHeight="1">
      <c r="B102" s="309"/>
      <c r="C102" s="314" t="s">
        <v>501</v>
      </c>
      <c r="D102" s="314"/>
      <c r="E102" s="314"/>
      <c r="F102" s="315" t="s">
        <v>502</v>
      </c>
      <c r="G102" s="316"/>
      <c r="H102" s="314"/>
      <c r="I102" s="314"/>
      <c r="J102" s="314" t="s">
        <v>503</v>
      </c>
      <c r="K102" s="311"/>
    </row>
    <row r="103" ht="5.25" customHeight="1">
      <c r="B103" s="309"/>
      <c r="C103" s="312"/>
      <c r="D103" s="312"/>
      <c r="E103" s="312"/>
      <c r="F103" s="312"/>
      <c r="G103" s="328"/>
      <c r="H103" s="312"/>
      <c r="I103" s="312"/>
      <c r="J103" s="312"/>
      <c r="K103" s="311"/>
    </row>
    <row r="104" ht="15" customHeight="1">
      <c r="B104" s="309"/>
      <c r="C104" s="298" t="s">
        <v>53</v>
      </c>
      <c r="D104" s="317"/>
      <c r="E104" s="317"/>
      <c r="F104" s="319" t="s">
        <v>504</v>
      </c>
      <c r="G104" s="328"/>
      <c r="H104" s="298" t="s">
        <v>543</v>
      </c>
      <c r="I104" s="298" t="s">
        <v>506</v>
      </c>
      <c r="J104" s="298">
        <v>20</v>
      </c>
      <c r="K104" s="311"/>
    </row>
    <row r="105" ht="15" customHeight="1">
      <c r="B105" s="309"/>
      <c r="C105" s="298" t="s">
        <v>507</v>
      </c>
      <c r="D105" s="298"/>
      <c r="E105" s="298"/>
      <c r="F105" s="319" t="s">
        <v>504</v>
      </c>
      <c r="G105" s="298"/>
      <c r="H105" s="298" t="s">
        <v>543</v>
      </c>
      <c r="I105" s="298" t="s">
        <v>506</v>
      </c>
      <c r="J105" s="298">
        <v>120</v>
      </c>
      <c r="K105" s="311"/>
    </row>
    <row r="106" ht="15" customHeight="1">
      <c r="B106" s="320"/>
      <c r="C106" s="298" t="s">
        <v>509</v>
      </c>
      <c r="D106" s="298"/>
      <c r="E106" s="298"/>
      <c r="F106" s="319" t="s">
        <v>510</v>
      </c>
      <c r="G106" s="298"/>
      <c r="H106" s="298" t="s">
        <v>543</v>
      </c>
      <c r="I106" s="298" t="s">
        <v>506</v>
      </c>
      <c r="J106" s="298">
        <v>50</v>
      </c>
      <c r="K106" s="311"/>
    </row>
    <row r="107" ht="15" customHeight="1">
      <c r="B107" s="320"/>
      <c r="C107" s="298" t="s">
        <v>512</v>
      </c>
      <c r="D107" s="298"/>
      <c r="E107" s="298"/>
      <c r="F107" s="319" t="s">
        <v>504</v>
      </c>
      <c r="G107" s="298"/>
      <c r="H107" s="298" t="s">
        <v>543</v>
      </c>
      <c r="I107" s="298" t="s">
        <v>514</v>
      </c>
      <c r="J107" s="298"/>
      <c r="K107" s="311"/>
    </row>
    <row r="108" ht="15" customHeight="1">
      <c r="B108" s="320"/>
      <c r="C108" s="298" t="s">
        <v>523</v>
      </c>
      <c r="D108" s="298"/>
      <c r="E108" s="298"/>
      <c r="F108" s="319" t="s">
        <v>510</v>
      </c>
      <c r="G108" s="298"/>
      <c r="H108" s="298" t="s">
        <v>543</v>
      </c>
      <c r="I108" s="298" t="s">
        <v>506</v>
      </c>
      <c r="J108" s="298">
        <v>50</v>
      </c>
      <c r="K108" s="311"/>
    </row>
    <row r="109" ht="15" customHeight="1">
      <c r="B109" s="320"/>
      <c r="C109" s="298" t="s">
        <v>531</v>
      </c>
      <c r="D109" s="298"/>
      <c r="E109" s="298"/>
      <c r="F109" s="319" t="s">
        <v>510</v>
      </c>
      <c r="G109" s="298"/>
      <c r="H109" s="298" t="s">
        <v>543</v>
      </c>
      <c r="I109" s="298" t="s">
        <v>506</v>
      </c>
      <c r="J109" s="298">
        <v>50</v>
      </c>
      <c r="K109" s="311"/>
    </row>
    <row r="110" ht="15" customHeight="1">
      <c r="B110" s="320"/>
      <c r="C110" s="298" t="s">
        <v>529</v>
      </c>
      <c r="D110" s="298"/>
      <c r="E110" s="298"/>
      <c r="F110" s="319" t="s">
        <v>510</v>
      </c>
      <c r="G110" s="298"/>
      <c r="H110" s="298" t="s">
        <v>543</v>
      </c>
      <c r="I110" s="298" t="s">
        <v>506</v>
      </c>
      <c r="J110" s="298">
        <v>50</v>
      </c>
      <c r="K110" s="311"/>
    </row>
    <row r="111" ht="15" customHeight="1">
      <c r="B111" s="320"/>
      <c r="C111" s="298" t="s">
        <v>53</v>
      </c>
      <c r="D111" s="298"/>
      <c r="E111" s="298"/>
      <c r="F111" s="319" t="s">
        <v>504</v>
      </c>
      <c r="G111" s="298"/>
      <c r="H111" s="298" t="s">
        <v>544</v>
      </c>
      <c r="I111" s="298" t="s">
        <v>506</v>
      </c>
      <c r="J111" s="298">
        <v>20</v>
      </c>
      <c r="K111" s="311"/>
    </row>
    <row r="112" ht="15" customHeight="1">
      <c r="B112" s="320"/>
      <c r="C112" s="298" t="s">
        <v>545</v>
      </c>
      <c r="D112" s="298"/>
      <c r="E112" s="298"/>
      <c r="F112" s="319" t="s">
        <v>504</v>
      </c>
      <c r="G112" s="298"/>
      <c r="H112" s="298" t="s">
        <v>546</v>
      </c>
      <c r="I112" s="298" t="s">
        <v>506</v>
      </c>
      <c r="J112" s="298">
        <v>120</v>
      </c>
      <c r="K112" s="311"/>
    </row>
    <row r="113" ht="15" customHeight="1">
      <c r="B113" s="320"/>
      <c r="C113" s="298" t="s">
        <v>38</v>
      </c>
      <c r="D113" s="298"/>
      <c r="E113" s="298"/>
      <c r="F113" s="319" t="s">
        <v>504</v>
      </c>
      <c r="G113" s="298"/>
      <c r="H113" s="298" t="s">
        <v>547</v>
      </c>
      <c r="I113" s="298" t="s">
        <v>538</v>
      </c>
      <c r="J113" s="298"/>
      <c r="K113" s="311"/>
    </row>
    <row r="114" ht="15" customHeight="1">
      <c r="B114" s="320"/>
      <c r="C114" s="298" t="s">
        <v>48</v>
      </c>
      <c r="D114" s="298"/>
      <c r="E114" s="298"/>
      <c r="F114" s="319" t="s">
        <v>504</v>
      </c>
      <c r="G114" s="298"/>
      <c r="H114" s="298" t="s">
        <v>548</v>
      </c>
      <c r="I114" s="298" t="s">
        <v>538</v>
      </c>
      <c r="J114" s="298"/>
      <c r="K114" s="311"/>
    </row>
    <row r="115" ht="15" customHeight="1">
      <c r="B115" s="320"/>
      <c r="C115" s="298" t="s">
        <v>57</v>
      </c>
      <c r="D115" s="298"/>
      <c r="E115" s="298"/>
      <c r="F115" s="319" t="s">
        <v>504</v>
      </c>
      <c r="G115" s="298"/>
      <c r="H115" s="298" t="s">
        <v>549</v>
      </c>
      <c r="I115" s="298" t="s">
        <v>550</v>
      </c>
      <c r="J115" s="298"/>
      <c r="K115" s="311"/>
    </row>
    <row r="116" ht="15" customHeight="1">
      <c r="B116" s="323"/>
      <c r="C116" s="329"/>
      <c r="D116" s="329"/>
      <c r="E116" s="329"/>
      <c r="F116" s="329"/>
      <c r="G116" s="329"/>
      <c r="H116" s="329"/>
      <c r="I116" s="329"/>
      <c r="J116" s="329"/>
      <c r="K116" s="325"/>
    </row>
    <row r="117" ht="18.75" customHeight="1">
      <c r="B117" s="330"/>
      <c r="C117" s="294"/>
      <c r="D117" s="294"/>
      <c r="E117" s="294"/>
      <c r="F117" s="331"/>
      <c r="G117" s="294"/>
      <c r="H117" s="294"/>
      <c r="I117" s="294"/>
      <c r="J117" s="294"/>
      <c r="K117" s="330"/>
    </row>
    <row r="118" ht="18.75" customHeight="1">
      <c r="B118" s="305"/>
      <c r="C118" s="305"/>
      <c r="D118" s="305"/>
      <c r="E118" s="305"/>
      <c r="F118" s="305"/>
      <c r="G118" s="305"/>
      <c r="H118" s="305"/>
      <c r="I118" s="305"/>
      <c r="J118" s="305"/>
      <c r="K118" s="305"/>
    </row>
    <row r="119" ht="7.5" customHeight="1">
      <c r="B119" s="332"/>
      <c r="C119" s="333"/>
      <c r="D119" s="333"/>
      <c r="E119" s="333"/>
      <c r="F119" s="333"/>
      <c r="G119" s="333"/>
      <c r="H119" s="333"/>
      <c r="I119" s="333"/>
      <c r="J119" s="333"/>
      <c r="K119" s="334"/>
    </row>
    <row r="120" ht="45" customHeight="1">
      <c r="B120" s="335"/>
      <c r="C120" s="288" t="s">
        <v>551</v>
      </c>
      <c r="D120" s="288"/>
      <c r="E120" s="288"/>
      <c r="F120" s="288"/>
      <c r="G120" s="288"/>
      <c r="H120" s="288"/>
      <c r="I120" s="288"/>
      <c r="J120" s="288"/>
      <c r="K120" s="336"/>
    </row>
    <row r="121" ht="17.25" customHeight="1">
      <c r="B121" s="337"/>
      <c r="C121" s="312" t="s">
        <v>498</v>
      </c>
      <c r="D121" s="312"/>
      <c r="E121" s="312"/>
      <c r="F121" s="312" t="s">
        <v>499</v>
      </c>
      <c r="G121" s="313"/>
      <c r="H121" s="312" t="s">
        <v>110</v>
      </c>
      <c r="I121" s="312" t="s">
        <v>57</v>
      </c>
      <c r="J121" s="312" t="s">
        <v>500</v>
      </c>
      <c r="K121" s="338"/>
    </row>
    <row r="122" ht="17.25" customHeight="1">
      <c r="B122" s="337"/>
      <c r="C122" s="314" t="s">
        <v>501</v>
      </c>
      <c r="D122" s="314"/>
      <c r="E122" s="314"/>
      <c r="F122" s="315" t="s">
        <v>502</v>
      </c>
      <c r="G122" s="316"/>
      <c r="H122" s="314"/>
      <c r="I122" s="314"/>
      <c r="J122" s="314" t="s">
        <v>503</v>
      </c>
      <c r="K122" s="338"/>
    </row>
    <row r="123" ht="5.25" customHeight="1">
      <c r="B123" s="339"/>
      <c r="C123" s="317"/>
      <c r="D123" s="317"/>
      <c r="E123" s="317"/>
      <c r="F123" s="317"/>
      <c r="G123" s="298"/>
      <c r="H123" s="317"/>
      <c r="I123" s="317"/>
      <c r="J123" s="317"/>
      <c r="K123" s="340"/>
    </row>
    <row r="124" ht="15" customHeight="1">
      <c r="B124" s="339"/>
      <c r="C124" s="298" t="s">
        <v>507</v>
      </c>
      <c r="D124" s="317"/>
      <c r="E124" s="317"/>
      <c r="F124" s="319" t="s">
        <v>504</v>
      </c>
      <c r="G124" s="298"/>
      <c r="H124" s="298" t="s">
        <v>543</v>
      </c>
      <c r="I124" s="298" t="s">
        <v>506</v>
      </c>
      <c r="J124" s="298">
        <v>120</v>
      </c>
      <c r="K124" s="341"/>
    </row>
    <row r="125" ht="15" customHeight="1">
      <c r="B125" s="339"/>
      <c r="C125" s="298" t="s">
        <v>552</v>
      </c>
      <c r="D125" s="298"/>
      <c r="E125" s="298"/>
      <c r="F125" s="319" t="s">
        <v>504</v>
      </c>
      <c r="G125" s="298"/>
      <c r="H125" s="298" t="s">
        <v>553</v>
      </c>
      <c r="I125" s="298" t="s">
        <v>506</v>
      </c>
      <c r="J125" s="298" t="s">
        <v>554</v>
      </c>
      <c r="K125" s="341"/>
    </row>
    <row r="126" ht="15" customHeight="1">
      <c r="B126" s="339"/>
      <c r="C126" s="298" t="s">
        <v>453</v>
      </c>
      <c r="D126" s="298"/>
      <c r="E126" s="298"/>
      <c r="F126" s="319" t="s">
        <v>504</v>
      </c>
      <c r="G126" s="298"/>
      <c r="H126" s="298" t="s">
        <v>555</v>
      </c>
      <c r="I126" s="298" t="s">
        <v>506</v>
      </c>
      <c r="J126" s="298" t="s">
        <v>554</v>
      </c>
      <c r="K126" s="341"/>
    </row>
    <row r="127" ht="15" customHeight="1">
      <c r="B127" s="339"/>
      <c r="C127" s="298" t="s">
        <v>515</v>
      </c>
      <c r="D127" s="298"/>
      <c r="E127" s="298"/>
      <c r="F127" s="319" t="s">
        <v>510</v>
      </c>
      <c r="G127" s="298"/>
      <c r="H127" s="298" t="s">
        <v>516</v>
      </c>
      <c r="I127" s="298" t="s">
        <v>506</v>
      </c>
      <c r="J127" s="298">
        <v>15</v>
      </c>
      <c r="K127" s="341"/>
    </row>
    <row r="128" ht="15" customHeight="1">
      <c r="B128" s="339"/>
      <c r="C128" s="321" t="s">
        <v>517</v>
      </c>
      <c r="D128" s="321"/>
      <c r="E128" s="321"/>
      <c r="F128" s="322" t="s">
        <v>510</v>
      </c>
      <c r="G128" s="321"/>
      <c r="H128" s="321" t="s">
        <v>518</v>
      </c>
      <c r="I128" s="321" t="s">
        <v>506</v>
      </c>
      <c r="J128" s="321">
        <v>15</v>
      </c>
      <c r="K128" s="341"/>
    </row>
    <row r="129" ht="15" customHeight="1">
      <c r="B129" s="339"/>
      <c r="C129" s="321" t="s">
        <v>519</v>
      </c>
      <c r="D129" s="321"/>
      <c r="E129" s="321"/>
      <c r="F129" s="322" t="s">
        <v>510</v>
      </c>
      <c r="G129" s="321"/>
      <c r="H129" s="321" t="s">
        <v>520</v>
      </c>
      <c r="I129" s="321" t="s">
        <v>506</v>
      </c>
      <c r="J129" s="321">
        <v>20</v>
      </c>
      <c r="K129" s="341"/>
    </row>
    <row r="130" ht="15" customHeight="1">
      <c r="B130" s="339"/>
      <c r="C130" s="321" t="s">
        <v>521</v>
      </c>
      <c r="D130" s="321"/>
      <c r="E130" s="321"/>
      <c r="F130" s="322" t="s">
        <v>510</v>
      </c>
      <c r="G130" s="321"/>
      <c r="H130" s="321" t="s">
        <v>522</v>
      </c>
      <c r="I130" s="321" t="s">
        <v>506</v>
      </c>
      <c r="J130" s="321">
        <v>20</v>
      </c>
      <c r="K130" s="341"/>
    </row>
    <row r="131" ht="15" customHeight="1">
      <c r="B131" s="339"/>
      <c r="C131" s="298" t="s">
        <v>509</v>
      </c>
      <c r="D131" s="298"/>
      <c r="E131" s="298"/>
      <c r="F131" s="319" t="s">
        <v>510</v>
      </c>
      <c r="G131" s="298"/>
      <c r="H131" s="298" t="s">
        <v>543</v>
      </c>
      <c r="I131" s="298" t="s">
        <v>506</v>
      </c>
      <c r="J131" s="298">
        <v>50</v>
      </c>
      <c r="K131" s="341"/>
    </row>
    <row r="132" ht="15" customHeight="1">
      <c r="B132" s="339"/>
      <c r="C132" s="298" t="s">
        <v>523</v>
      </c>
      <c r="D132" s="298"/>
      <c r="E132" s="298"/>
      <c r="F132" s="319" t="s">
        <v>510</v>
      </c>
      <c r="G132" s="298"/>
      <c r="H132" s="298" t="s">
        <v>543</v>
      </c>
      <c r="I132" s="298" t="s">
        <v>506</v>
      </c>
      <c r="J132" s="298">
        <v>50</v>
      </c>
      <c r="K132" s="341"/>
    </row>
    <row r="133" ht="15" customHeight="1">
      <c r="B133" s="339"/>
      <c r="C133" s="298" t="s">
        <v>529</v>
      </c>
      <c r="D133" s="298"/>
      <c r="E133" s="298"/>
      <c r="F133" s="319" t="s">
        <v>510</v>
      </c>
      <c r="G133" s="298"/>
      <c r="H133" s="298" t="s">
        <v>543</v>
      </c>
      <c r="I133" s="298" t="s">
        <v>506</v>
      </c>
      <c r="J133" s="298">
        <v>50</v>
      </c>
      <c r="K133" s="341"/>
    </row>
    <row r="134" ht="15" customHeight="1">
      <c r="B134" s="339"/>
      <c r="C134" s="298" t="s">
        <v>531</v>
      </c>
      <c r="D134" s="298"/>
      <c r="E134" s="298"/>
      <c r="F134" s="319" t="s">
        <v>510</v>
      </c>
      <c r="G134" s="298"/>
      <c r="H134" s="298" t="s">
        <v>543</v>
      </c>
      <c r="I134" s="298" t="s">
        <v>506</v>
      </c>
      <c r="J134" s="298">
        <v>50</v>
      </c>
      <c r="K134" s="341"/>
    </row>
    <row r="135" ht="15" customHeight="1">
      <c r="B135" s="339"/>
      <c r="C135" s="298" t="s">
        <v>115</v>
      </c>
      <c r="D135" s="298"/>
      <c r="E135" s="298"/>
      <c r="F135" s="319" t="s">
        <v>510</v>
      </c>
      <c r="G135" s="298"/>
      <c r="H135" s="298" t="s">
        <v>556</v>
      </c>
      <c r="I135" s="298" t="s">
        <v>506</v>
      </c>
      <c r="J135" s="298">
        <v>255</v>
      </c>
      <c r="K135" s="341"/>
    </row>
    <row r="136" ht="15" customHeight="1">
      <c r="B136" s="339"/>
      <c r="C136" s="298" t="s">
        <v>533</v>
      </c>
      <c r="D136" s="298"/>
      <c r="E136" s="298"/>
      <c r="F136" s="319" t="s">
        <v>504</v>
      </c>
      <c r="G136" s="298"/>
      <c r="H136" s="298" t="s">
        <v>557</v>
      </c>
      <c r="I136" s="298" t="s">
        <v>535</v>
      </c>
      <c r="J136" s="298"/>
      <c r="K136" s="341"/>
    </row>
    <row r="137" ht="15" customHeight="1">
      <c r="B137" s="339"/>
      <c r="C137" s="298" t="s">
        <v>536</v>
      </c>
      <c r="D137" s="298"/>
      <c r="E137" s="298"/>
      <c r="F137" s="319" t="s">
        <v>504</v>
      </c>
      <c r="G137" s="298"/>
      <c r="H137" s="298" t="s">
        <v>558</v>
      </c>
      <c r="I137" s="298" t="s">
        <v>538</v>
      </c>
      <c r="J137" s="298"/>
      <c r="K137" s="341"/>
    </row>
    <row r="138" ht="15" customHeight="1">
      <c r="B138" s="339"/>
      <c r="C138" s="298" t="s">
        <v>539</v>
      </c>
      <c r="D138" s="298"/>
      <c r="E138" s="298"/>
      <c r="F138" s="319" t="s">
        <v>504</v>
      </c>
      <c r="G138" s="298"/>
      <c r="H138" s="298" t="s">
        <v>539</v>
      </c>
      <c r="I138" s="298" t="s">
        <v>538</v>
      </c>
      <c r="J138" s="298"/>
      <c r="K138" s="341"/>
    </row>
    <row r="139" ht="15" customHeight="1">
      <c r="B139" s="339"/>
      <c r="C139" s="298" t="s">
        <v>38</v>
      </c>
      <c r="D139" s="298"/>
      <c r="E139" s="298"/>
      <c r="F139" s="319" t="s">
        <v>504</v>
      </c>
      <c r="G139" s="298"/>
      <c r="H139" s="298" t="s">
        <v>559</v>
      </c>
      <c r="I139" s="298" t="s">
        <v>538</v>
      </c>
      <c r="J139" s="298"/>
      <c r="K139" s="341"/>
    </row>
    <row r="140" ht="15" customHeight="1">
      <c r="B140" s="339"/>
      <c r="C140" s="298" t="s">
        <v>560</v>
      </c>
      <c r="D140" s="298"/>
      <c r="E140" s="298"/>
      <c r="F140" s="319" t="s">
        <v>504</v>
      </c>
      <c r="G140" s="298"/>
      <c r="H140" s="298" t="s">
        <v>561</v>
      </c>
      <c r="I140" s="298" t="s">
        <v>538</v>
      </c>
      <c r="J140" s="298"/>
      <c r="K140" s="341"/>
    </row>
    <row r="141" ht="15" customHeight="1">
      <c r="B141" s="342"/>
      <c r="C141" s="343"/>
      <c r="D141" s="343"/>
      <c r="E141" s="343"/>
      <c r="F141" s="343"/>
      <c r="G141" s="343"/>
      <c r="H141" s="343"/>
      <c r="I141" s="343"/>
      <c r="J141" s="343"/>
      <c r="K141" s="344"/>
    </row>
    <row r="142" ht="18.75" customHeight="1">
      <c r="B142" s="294"/>
      <c r="C142" s="294"/>
      <c r="D142" s="294"/>
      <c r="E142" s="294"/>
      <c r="F142" s="331"/>
      <c r="G142" s="294"/>
      <c r="H142" s="294"/>
      <c r="I142" s="294"/>
      <c r="J142" s="294"/>
      <c r="K142" s="294"/>
    </row>
    <row r="143" ht="18.75" customHeight="1">
      <c r="B143" s="305"/>
      <c r="C143" s="305"/>
      <c r="D143" s="305"/>
      <c r="E143" s="305"/>
      <c r="F143" s="305"/>
      <c r="G143" s="305"/>
      <c r="H143" s="305"/>
      <c r="I143" s="305"/>
      <c r="J143" s="305"/>
      <c r="K143" s="305"/>
    </row>
    <row r="144" ht="7.5" customHeight="1">
      <c r="B144" s="306"/>
      <c r="C144" s="307"/>
      <c r="D144" s="307"/>
      <c r="E144" s="307"/>
      <c r="F144" s="307"/>
      <c r="G144" s="307"/>
      <c r="H144" s="307"/>
      <c r="I144" s="307"/>
      <c r="J144" s="307"/>
      <c r="K144" s="308"/>
    </row>
    <row r="145" ht="45" customHeight="1">
      <c r="B145" s="309"/>
      <c r="C145" s="310" t="s">
        <v>562</v>
      </c>
      <c r="D145" s="310"/>
      <c r="E145" s="310"/>
      <c r="F145" s="310"/>
      <c r="G145" s="310"/>
      <c r="H145" s="310"/>
      <c r="I145" s="310"/>
      <c r="J145" s="310"/>
      <c r="K145" s="311"/>
    </row>
    <row r="146" ht="17.25" customHeight="1">
      <c r="B146" s="309"/>
      <c r="C146" s="312" t="s">
        <v>498</v>
      </c>
      <c r="D146" s="312"/>
      <c r="E146" s="312"/>
      <c r="F146" s="312" t="s">
        <v>499</v>
      </c>
      <c r="G146" s="313"/>
      <c r="H146" s="312" t="s">
        <v>110</v>
      </c>
      <c r="I146" s="312" t="s">
        <v>57</v>
      </c>
      <c r="J146" s="312" t="s">
        <v>500</v>
      </c>
      <c r="K146" s="311"/>
    </row>
    <row r="147" ht="17.25" customHeight="1">
      <c r="B147" s="309"/>
      <c r="C147" s="314" t="s">
        <v>501</v>
      </c>
      <c r="D147" s="314"/>
      <c r="E147" s="314"/>
      <c r="F147" s="315" t="s">
        <v>502</v>
      </c>
      <c r="G147" s="316"/>
      <c r="H147" s="314"/>
      <c r="I147" s="314"/>
      <c r="J147" s="314" t="s">
        <v>503</v>
      </c>
      <c r="K147" s="311"/>
    </row>
    <row r="148" ht="5.25" customHeight="1">
      <c r="B148" s="320"/>
      <c r="C148" s="317"/>
      <c r="D148" s="317"/>
      <c r="E148" s="317"/>
      <c r="F148" s="317"/>
      <c r="G148" s="318"/>
      <c r="H148" s="317"/>
      <c r="I148" s="317"/>
      <c r="J148" s="317"/>
      <c r="K148" s="341"/>
    </row>
    <row r="149" ht="15" customHeight="1">
      <c r="B149" s="320"/>
      <c r="C149" s="345" t="s">
        <v>507</v>
      </c>
      <c r="D149" s="298"/>
      <c r="E149" s="298"/>
      <c r="F149" s="346" t="s">
        <v>504</v>
      </c>
      <c r="G149" s="298"/>
      <c r="H149" s="345" t="s">
        <v>543</v>
      </c>
      <c r="I149" s="345" t="s">
        <v>506</v>
      </c>
      <c r="J149" s="345">
        <v>120</v>
      </c>
      <c r="K149" s="341"/>
    </row>
    <row r="150" ht="15" customHeight="1">
      <c r="B150" s="320"/>
      <c r="C150" s="345" t="s">
        <v>552</v>
      </c>
      <c r="D150" s="298"/>
      <c r="E150" s="298"/>
      <c r="F150" s="346" t="s">
        <v>504</v>
      </c>
      <c r="G150" s="298"/>
      <c r="H150" s="345" t="s">
        <v>563</v>
      </c>
      <c r="I150" s="345" t="s">
        <v>506</v>
      </c>
      <c r="J150" s="345" t="s">
        <v>554</v>
      </c>
      <c r="K150" s="341"/>
    </row>
    <row r="151" ht="15" customHeight="1">
      <c r="B151" s="320"/>
      <c r="C151" s="345" t="s">
        <v>453</v>
      </c>
      <c r="D151" s="298"/>
      <c r="E151" s="298"/>
      <c r="F151" s="346" t="s">
        <v>504</v>
      </c>
      <c r="G151" s="298"/>
      <c r="H151" s="345" t="s">
        <v>564</v>
      </c>
      <c r="I151" s="345" t="s">
        <v>506</v>
      </c>
      <c r="J151" s="345" t="s">
        <v>554</v>
      </c>
      <c r="K151" s="341"/>
    </row>
    <row r="152" ht="15" customHeight="1">
      <c r="B152" s="320"/>
      <c r="C152" s="345" t="s">
        <v>509</v>
      </c>
      <c r="D152" s="298"/>
      <c r="E152" s="298"/>
      <c r="F152" s="346" t="s">
        <v>510</v>
      </c>
      <c r="G152" s="298"/>
      <c r="H152" s="345" t="s">
        <v>543</v>
      </c>
      <c r="I152" s="345" t="s">
        <v>506</v>
      </c>
      <c r="J152" s="345">
        <v>50</v>
      </c>
      <c r="K152" s="341"/>
    </row>
    <row r="153" ht="15" customHeight="1">
      <c r="B153" s="320"/>
      <c r="C153" s="345" t="s">
        <v>512</v>
      </c>
      <c r="D153" s="298"/>
      <c r="E153" s="298"/>
      <c r="F153" s="346" t="s">
        <v>504</v>
      </c>
      <c r="G153" s="298"/>
      <c r="H153" s="345" t="s">
        <v>543</v>
      </c>
      <c r="I153" s="345" t="s">
        <v>514</v>
      </c>
      <c r="J153" s="345"/>
      <c r="K153" s="341"/>
    </row>
    <row r="154" ht="15" customHeight="1">
      <c r="B154" s="320"/>
      <c r="C154" s="345" t="s">
        <v>523</v>
      </c>
      <c r="D154" s="298"/>
      <c r="E154" s="298"/>
      <c r="F154" s="346" t="s">
        <v>510</v>
      </c>
      <c r="G154" s="298"/>
      <c r="H154" s="345" t="s">
        <v>543</v>
      </c>
      <c r="I154" s="345" t="s">
        <v>506</v>
      </c>
      <c r="J154" s="345">
        <v>50</v>
      </c>
      <c r="K154" s="341"/>
    </row>
    <row r="155" ht="15" customHeight="1">
      <c r="B155" s="320"/>
      <c r="C155" s="345" t="s">
        <v>531</v>
      </c>
      <c r="D155" s="298"/>
      <c r="E155" s="298"/>
      <c r="F155" s="346" t="s">
        <v>510</v>
      </c>
      <c r="G155" s="298"/>
      <c r="H155" s="345" t="s">
        <v>543</v>
      </c>
      <c r="I155" s="345" t="s">
        <v>506</v>
      </c>
      <c r="J155" s="345">
        <v>50</v>
      </c>
      <c r="K155" s="341"/>
    </row>
    <row r="156" ht="15" customHeight="1">
      <c r="B156" s="320"/>
      <c r="C156" s="345" t="s">
        <v>529</v>
      </c>
      <c r="D156" s="298"/>
      <c r="E156" s="298"/>
      <c r="F156" s="346" t="s">
        <v>510</v>
      </c>
      <c r="G156" s="298"/>
      <c r="H156" s="345" t="s">
        <v>543</v>
      </c>
      <c r="I156" s="345" t="s">
        <v>506</v>
      </c>
      <c r="J156" s="345">
        <v>50</v>
      </c>
      <c r="K156" s="341"/>
    </row>
    <row r="157" ht="15" customHeight="1">
      <c r="B157" s="320"/>
      <c r="C157" s="345" t="s">
        <v>98</v>
      </c>
      <c r="D157" s="298"/>
      <c r="E157" s="298"/>
      <c r="F157" s="346" t="s">
        <v>504</v>
      </c>
      <c r="G157" s="298"/>
      <c r="H157" s="345" t="s">
        <v>565</v>
      </c>
      <c r="I157" s="345" t="s">
        <v>506</v>
      </c>
      <c r="J157" s="345" t="s">
        <v>566</v>
      </c>
      <c r="K157" s="341"/>
    </row>
    <row r="158" ht="15" customHeight="1">
      <c r="B158" s="320"/>
      <c r="C158" s="345" t="s">
        <v>567</v>
      </c>
      <c r="D158" s="298"/>
      <c r="E158" s="298"/>
      <c r="F158" s="346" t="s">
        <v>504</v>
      </c>
      <c r="G158" s="298"/>
      <c r="H158" s="345" t="s">
        <v>568</v>
      </c>
      <c r="I158" s="345" t="s">
        <v>538</v>
      </c>
      <c r="J158" s="345"/>
      <c r="K158" s="341"/>
    </row>
    <row r="159" ht="15" customHeight="1">
      <c r="B159" s="347"/>
      <c r="C159" s="329"/>
      <c r="D159" s="329"/>
      <c r="E159" s="329"/>
      <c r="F159" s="329"/>
      <c r="G159" s="329"/>
      <c r="H159" s="329"/>
      <c r="I159" s="329"/>
      <c r="J159" s="329"/>
      <c r="K159" s="348"/>
    </row>
    <row r="160" ht="18.75" customHeight="1">
      <c r="B160" s="294"/>
      <c r="C160" s="298"/>
      <c r="D160" s="298"/>
      <c r="E160" s="298"/>
      <c r="F160" s="319"/>
      <c r="G160" s="298"/>
      <c r="H160" s="298"/>
      <c r="I160" s="298"/>
      <c r="J160" s="298"/>
      <c r="K160" s="294"/>
    </row>
    <row r="161" ht="18.75" customHeight="1">
      <c r="B161" s="305"/>
      <c r="C161" s="305"/>
      <c r="D161" s="305"/>
      <c r="E161" s="305"/>
      <c r="F161" s="305"/>
      <c r="G161" s="305"/>
      <c r="H161" s="305"/>
      <c r="I161" s="305"/>
      <c r="J161" s="305"/>
      <c r="K161" s="305"/>
    </row>
    <row r="162" ht="7.5" customHeight="1">
      <c r="B162" s="284"/>
      <c r="C162" s="285"/>
      <c r="D162" s="285"/>
      <c r="E162" s="285"/>
      <c r="F162" s="285"/>
      <c r="G162" s="285"/>
      <c r="H162" s="285"/>
      <c r="I162" s="285"/>
      <c r="J162" s="285"/>
      <c r="K162" s="286"/>
    </row>
    <row r="163" ht="45" customHeight="1">
      <c r="B163" s="287"/>
      <c r="C163" s="288" t="s">
        <v>569</v>
      </c>
      <c r="D163" s="288"/>
      <c r="E163" s="288"/>
      <c r="F163" s="288"/>
      <c r="G163" s="288"/>
      <c r="H163" s="288"/>
      <c r="I163" s="288"/>
      <c r="J163" s="288"/>
      <c r="K163" s="289"/>
    </row>
    <row r="164" ht="17.25" customHeight="1">
      <c r="B164" s="287"/>
      <c r="C164" s="312" t="s">
        <v>498</v>
      </c>
      <c r="D164" s="312"/>
      <c r="E164" s="312"/>
      <c r="F164" s="312" t="s">
        <v>499</v>
      </c>
      <c r="G164" s="349"/>
      <c r="H164" s="350" t="s">
        <v>110</v>
      </c>
      <c r="I164" s="350" t="s">
        <v>57</v>
      </c>
      <c r="J164" s="312" t="s">
        <v>500</v>
      </c>
      <c r="K164" s="289"/>
    </row>
    <row r="165" ht="17.25" customHeight="1">
      <c r="B165" s="290"/>
      <c r="C165" s="314" t="s">
        <v>501</v>
      </c>
      <c r="D165" s="314"/>
      <c r="E165" s="314"/>
      <c r="F165" s="315" t="s">
        <v>502</v>
      </c>
      <c r="G165" s="351"/>
      <c r="H165" s="352"/>
      <c r="I165" s="352"/>
      <c r="J165" s="314" t="s">
        <v>503</v>
      </c>
      <c r="K165" s="292"/>
    </row>
    <row r="166" ht="5.25" customHeight="1">
      <c r="B166" s="320"/>
      <c r="C166" s="317"/>
      <c r="D166" s="317"/>
      <c r="E166" s="317"/>
      <c r="F166" s="317"/>
      <c r="G166" s="318"/>
      <c r="H166" s="317"/>
      <c r="I166" s="317"/>
      <c r="J166" s="317"/>
      <c r="K166" s="341"/>
    </row>
    <row r="167" ht="15" customHeight="1">
      <c r="B167" s="320"/>
      <c r="C167" s="298" t="s">
        <v>507</v>
      </c>
      <c r="D167" s="298"/>
      <c r="E167" s="298"/>
      <c r="F167" s="319" t="s">
        <v>504</v>
      </c>
      <c r="G167" s="298"/>
      <c r="H167" s="298" t="s">
        <v>543</v>
      </c>
      <c r="I167" s="298" t="s">
        <v>506</v>
      </c>
      <c r="J167" s="298">
        <v>120</v>
      </c>
      <c r="K167" s="341"/>
    </row>
    <row r="168" ht="15" customHeight="1">
      <c r="B168" s="320"/>
      <c r="C168" s="298" t="s">
        <v>552</v>
      </c>
      <c r="D168" s="298"/>
      <c r="E168" s="298"/>
      <c r="F168" s="319" t="s">
        <v>504</v>
      </c>
      <c r="G168" s="298"/>
      <c r="H168" s="298" t="s">
        <v>553</v>
      </c>
      <c r="I168" s="298" t="s">
        <v>506</v>
      </c>
      <c r="J168" s="298" t="s">
        <v>554</v>
      </c>
      <c r="K168" s="341"/>
    </row>
    <row r="169" ht="15" customHeight="1">
      <c r="B169" s="320"/>
      <c r="C169" s="298" t="s">
        <v>453</v>
      </c>
      <c r="D169" s="298"/>
      <c r="E169" s="298"/>
      <c r="F169" s="319" t="s">
        <v>504</v>
      </c>
      <c r="G169" s="298"/>
      <c r="H169" s="298" t="s">
        <v>570</v>
      </c>
      <c r="I169" s="298" t="s">
        <v>506</v>
      </c>
      <c r="J169" s="298" t="s">
        <v>554</v>
      </c>
      <c r="K169" s="341"/>
    </row>
    <row r="170" ht="15" customHeight="1">
      <c r="B170" s="320"/>
      <c r="C170" s="298" t="s">
        <v>509</v>
      </c>
      <c r="D170" s="298"/>
      <c r="E170" s="298"/>
      <c r="F170" s="319" t="s">
        <v>510</v>
      </c>
      <c r="G170" s="298"/>
      <c r="H170" s="298" t="s">
        <v>570</v>
      </c>
      <c r="I170" s="298" t="s">
        <v>506</v>
      </c>
      <c r="J170" s="298">
        <v>50</v>
      </c>
      <c r="K170" s="341"/>
    </row>
    <row r="171" ht="15" customHeight="1">
      <c r="B171" s="320"/>
      <c r="C171" s="298" t="s">
        <v>512</v>
      </c>
      <c r="D171" s="298"/>
      <c r="E171" s="298"/>
      <c r="F171" s="319" t="s">
        <v>504</v>
      </c>
      <c r="G171" s="298"/>
      <c r="H171" s="298" t="s">
        <v>570</v>
      </c>
      <c r="I171" s="298" t="s">
        <v>514</v>
      </c>
      <c r="J171" s="298"/>
      <c r="K171" s="341"/>
    </row>
    <row r="172" ht="15" customHeight="1">
      <c r="B172" s="320"/>
      <c r="C172" s="298" t="s">
        <v>523</v>
      </c>
      <c r="D172" s="298"/>
      <c r="E172" s="298"/>
      <c r="F172" s="319" t="s">
        <v>510</v>
      </c>
      <c r="G172" s="298"/>
      <c r="H172" s="298" t="s">
        <v>570</v>
      </c>
      <c r="I172" s="298" t="s">
        <v>506</v>
      </c>
      <c r="J172" s="298">
        <v>50</v>
      </c>
      <c r="K172" s="341"/>
    </row>
    <row r="173" ht="15" customHeight="1">
      <c r="B173" s="320"/>
      <c r="C173" s="298" t="s">
        <v>531</v>
      </c>
      <c r="D173" s="298"/>
      <c r="E173" s="298"/>
      <c r="F173" s="319" t="s">
        <v>510</v>
      </c>
      <c r="G173" s="298"/>
      <c r="H173" s="298" t="s">
        <v>570</v>
      </c>
      <c r="I173" s="298" t="s">
        <v>506</v>
      </c>
      <c r="J173" s="298">
        <v>50</v>
      </c>
      <c r="K173" s="341"/>
    </row>
    <row r="174" ht="15" customHeight="1">
      <c r="B174" s="320"/>
      <c r="C174" s="298" t="s">
        <v>529</v>
      </c>
      <c r="D174" s="298"/>
      <c r="E174" s="298"/>
      <c r="F174" s="319" t="s">
        <v>510</v>
      </c>
      <c r="G174" s="298"/>
      <c r="H174" s="298" t="s">
        <v>570</v>
      </c>
      <c r="I174" s="298" t="s">
        <v>506</v>
      </c>
      <c r="J174" s="298">
        <v>50</v>
      </c>
      <c r="K174" s="341"/>
    </row>
    <row r="175" ht="15" customHeight="1">
      <c r="B175" s="320"/>
      <c r="C175" s="298" t="s">
        <v>109</v>
      </c>
      <c r="D175" s="298"/>
      <c r="E175" s="298"/>
      <c r="F175" s="319" t="s">
        <v>504</v>
      </c>
      <c r="G175" s="298"/>
      <c r="H175" s="298" t="s">
        <v>571</v>
      </c>
      <c r="I175" s="298" t="s">
        <v>572</v>
      </c>
      <c r="J175" s="298"/>
      <c r="K175" s="341"/>
    </row>
    <row r="176" ht="15" customHeight="1">
      <c r="B176" s="320"/>
      <c r="C176" s="298" t="s">
        <v>57</v>
      </c>
      <c r="D176" s="298"/>
      <c r="E176" s="298"/>
      <c r="F176" s="319" t="s">
        <v>504</v>
      </c>
      <c r="G176" s="298"/>
      <c r="H176" s="298" t="s">
        <v>573</v>
      </c>
      <c r="I176" s="298" t="s">
        <v>574</v>
      </c>
      <c r="J176" s="298">
        <v>1</v>
      </c>
      <c r="K176" s="341"/>
    </row>
    <row r="177" ht="15" customHeight="1">
      <c r="B177" s="320"/>
      <c r="C177" s="298" t="s">
        <v>53</v>
      </c>
      <c r="D177" s="298"/>
      <c r="E177" s="298"/>
      <c r="F177" s="319" t="s">
        <v>504</v>
      </c>
      <c r="G177" s="298"/>
      <c r="H177" s="298" t="s">
        <v>575</v>
      </c>
      <c r="I177" s="298" t="s">
        <v>506</v>
      </c>
      <c r="J177" s="298">
        <v>20</v>
      </c>
      <c r="K177" s="341"/>
    </row>
    <row r="178" ht="15" customHeight="1">
      <c r="B178" s="320"/>
      <c r="C178" s="298" t="s">
        <v>110</v>
      </c>
      <c r="D178" s="298"/>
      <c r="E178" s="298"/>
      <c r="F178" s="319" t="s">
        <v>504</v>
      </c>
      <c r="G178" s="298"/>
      <c r="H178" s="298" t="s">
        <v>576</v>
      </c>
      <c r="I178" s="298" t="s">
        <v>506</v>
      </c>
      <c r="J178" s="298">
        <v>255</v>
      </c>
      <c r="K178" s="341"/>
    </row>
    <row r="179" ht="15" customHeight="1">
      <c r="B179" s="320"/>
      <c r="C179" s="298" t="s">
        <v>111</v>
      </c>
      <c r="D179" s="298"/>
      <c r="E179" s="298"/>
      <c r="F179" s="319" t="s">
        <v>504</v>
      </c>
      <c r="G179" s="298"/>
      <c r="H179" s="298" t="s">
        <v>469</v>
      </c>
      <c r="I179" s="298" t="s">
        <v>506</v>
      </c>
      <c r="J179" s="298">
        <v>10</v>
      </c>
      <c r="K179" s="341"/>
    </row>
    <row r="180" ht="15" customHeight="1">
      <c r="B180" s="320"/>
      <c r="C180" s="298" t="s">
        <v>112</v>
      </c>
      <c r="D180" s="298"/>
      <c r="E180" s="298"/>
      <c r="F180" s="319" t="s">
        <v>504</v>
      </c>
      <c r="G180" s="298"/>
      <c r="H180" s="298" t="s">
        <v>577</v>
      </c>
      <c r="I180" s="298" t="s">
        <v>538</v>
      </c>
      <c r="J180" s="298"/>
      <c r="K180" s="341"/>
    </row>
    <row r="181" ht="15" customHeight="1">
      <c r="B181" s="320"/>
      <c r="C181" s="298" t="s">
        <v>578</v>
      </c>
      <c r="D181" s="298"/>
      <c r="E181" s="298"/>
      <c r="F181" s="319" t="s">
        <v>504</v>
      </c>
      <c r="G181" s="298"/>
      <c r="H181" s="298" t="s">
        <v>579</v>
      </c>
      <c r="I181" s="298" t="s">
        <v>538</v>
      </c>
      <c r="J181" s="298"/>
      <c r="K181" s="341"/>
    </row>
    <row r="182" ht="15" customHeight="1">
      <c r="B182" s="320"/>
      <c r="C182" s="298" t="s">
        <v>567</v>
      </c>
      <c r="D182" s="298"/>
      <c r="E182" s="298"/>
      <c r="F182" s="319" t="s">
        <v>504</v>
      </c>
      <c r="G182" s="298"/>
      <c r="H182" s="298" t="s">
        <v>580</v>
      </c>
      <c r="I182" s="298" t="s">
        <v>538</v>
      </c>
      <c r="J182" s="298"/>
      <c r="K182" s="341"/>
    </row>
    <row r="183" ht="15" customHeight="1">
      <c r="B183" s="320"/>
      <c r="C183" s="298" t="s">
        <v>114</v>
      </c>
      <c r="D183" s="298"/>
      <c r="E183" s="298"/>
      <c r="F183" s="319" t="s">
        <v>510</v>
      </c>
      <c r="G183" s="298"/>
      <c r="H183" s="298" t="s">
        <v>581</v>
      </c>
      <c r="I183" s="298" t="s">
        <v>506</v>
      </c>
      <c r="J183" s="298">
        <v>50</v>
      </c>
      <c r="K183" s="341"/>
    </row>
    <row r="184" ht="15" customHeight="1">
      <c r="B184" s="320"/>
      <c r="C184" s="298" t="s">
        <v>582</v>
      </c>
      <c r="D184" s="298"/>
      <c r="E184" s="298"/>
      <c r="F184" s="319" t="s">
        <v>510</v>
      </c>
      <c r="G184" s="298"/>
      <c r="H184" s="298" t="s">
        <v>583</v>
      </c>
      <c r="I184" s="298" t="s">
        <v>584</v>
      </c>
      <c r="J184" s="298"/>
      <c r="K184" s="341"/>
    </row>
    <row r="185" ht="15" customHeight="1">
      <c r="B185" s="320"/>
      <c r="C185" s="298" t="s">
        <v>585</v>
      </c>
      <c r="D185" s="298"/>
      <c r="E185" s="298"/>
      <c r="F185" s="319" t="s">
        <v>510</v>
      </c>
      <c r="G185" s="298"/>
      <c r="H185" s="298" t="s">
        <v>586</v>
      </c>
      <c r="I185" s="298" t="s">
        <v>584</v>
      </c>
      <c r="J185" s="298"/>
      <c r="K185" s="341"/>
    </row>
    <row r="186" ht="15" customHeight="1">
      <c r="B186" s="320"/>
      <c r="C186" s="298" t="s">
        <v>587</v>
      </c>
      <c r="D186" s="298"/>
      <c r="E186" s="298"/>
      <c r="F186" s="319" t="s">
        <v>510</v>
      </c>
      <c r="G186" s="298"/>
      <c r="H186" s="298" t="s">
        <v>588</v>
      </c>
      <c r="I186" s="298" t="s">
        <v>584</v>
      </c>
      <c r="J186" s="298"/>
      <c r="K186" s="341"/>
    </row>
    <row r="187" ht="15" customHeight="1">
      <c r="B187" s="320"/>
      <c r="C187" s="353" t="s">
        <v>589</v>
      </c>
      <c r="D187" s="298"/>
      <c r="E187" s="298"/>
      <c r="F187" s="319" t="s">
        <v>510</v>
      </c>
      <c r="G187" s="298"/>
      <c r="H187" s="298" t="s">
        <v>590</v>
      </c>
      <c r="I187" s="298" t="s">
        <v>591</v>
      </c>
      <c r="J187" s="354" t="s">
        <v>592</v>
      </c>
      <c r="K187" s="341"/>
    </row>
    <row r="188" ht="15" customHeight="1">
      <c r="B188" s="320"/>
      <c r="C188" s="304" t="s">
        <v>42</v>
      </c>
      <c r="D188" s="298"/>
      <c r="E188" s="298"/>
      <c r="F188" s="319" t="s">
        <v>504</v>
      </c>
      <c r="G188" s="298"/>
      <c r="H188" s="294" t="s">
        <v>593</v>
      </c>
      <c r="I188" s="298" t="s">
        <v>594</v>
      </c>
      <c r="J188" s="298"/>
      <c r="K188" s="341"/>
    </row>
    <row r="189" ht="15" customHeight="1">
      <c r="B189" s="320"/>
      <c r="C189" s="304" t="s">
        <v>595</v>
      </c>
      <c r="D189" s="298"/>
      <c r="E189" s="298"/>
      <c r="F189" s="319" t="s">
        <v>504</v>
      </c>
      <c r="G189" s="298"/>
      <c r="H189" s="298" t="s">
        <v>596</v>
      </c>
      <c r="I189" s="298" t="s">
        <v>538</v>
      </c>
      <c r="J189" s="298"/>
      <c r="K189" s="341"/>
    </row>
    <row r="190" ht="15" customHeight="1">
      <c r="B190" s="320"/>
      <c r="C190" s="304" t="s">
        <v>597</v>
      </c>
      <c r="D190" s="298"/>
      <c r="E190" s="298"/>
      <c r="F190" s="319" t="s">
        <v>504</v>
      </c>
      <c r="G190" s="298"/>
      <c r="H190" s="298" t="s">
        <v>598</v>
      </c>
      <c r="I190" s="298" t="s">
        <v>538</v>
      </c>
      <c r="J190" s="298"/>
      <c r="K190" s="341"/>
    </row>
    <row r="191" ht="15" customHeight="1">
      <c r="B191" s="320"/>
      <c r="C191" s="304" t="s">
        <v>599</v>
      </c>
      <c r="D191" s="298"/>
      <c r="E191" s="298"/>
      <c r="F191" s="319" t="s">
        <v>510</v>
      </c>
      <c r="G191" s="298"/>
      <c r="H191" s="298" t="s">
        <v>600</v>
      </c>
      <c r="I191" s="298" t="s">
        <v>538</v>
      </c>
      <c r="J191" s="298"/>
      <c r="K191" s="341"/>
    </row>
    <row r="192" ht="15" customHeight="1">
      <c r="B192" s="347"/>
      <c r="C192" s="355"/>
      <c r="D192" s="329"/>
      <c r="E192" s="329"/>
      <c r="F192" s="329"/>
      <c r="G192" s="329"/>
      <c r="H192" s="329"/>
      <c r="I192" s="329"/>
      <c r="J192" s="329"/>
      <c r="K192" s="348"/>
    </row>
    <row r="193" ht="18.75" customHeight="1">
      <c r="B193" s="294"/>
      <c r="C193" s="298"/>
      <c r="D193" s="298"/>
      <c r="E193" s="298"/>
      <c r="F193" s="319"/>
      <c r="G193" s="298"/>
      <c r="H193" s="298"/>
      <c r="I193" s="298"/>
      <c r="J193" s="298"/>
      <c r="K193" s="294"/>
    </row>
    <row r="194" ht="18.75" customHeight="1">
      <c r="B194" s="294"/>
      <c r="C194" s="298"/>
      <c r="D194" s="298"/>
      <c r="E194" s="298"/>
      <c r="F194" s="319"/>
      <c r="G194" s="298"/>
      <c r="H194" s="298"/>
      <c r="I194" s="298"/>
      <c r="J194" s="298"/>
      <c r="K194" s="294"/>
    </row>
    <row r="195" ht="18.75" customHeight="1">
      <c r="B195" s="305"/>
      <c r="C195" s="305"/>
      <c r="D195" s="305"/>
      <c r="E195" s="305"/>
      <c r="F195" s="305"/>
      <c r="G195" s="305"/>
      <c r="H195" s="305"/>
      <c r="I195" s="305"/>
      <c r="J195" s="305"/>
      <c r="K195" s="305"/>
    </row>
    <row r="196" ht="13.5">
      <c r="B196" s="284"/>
      <c r="C196" s="285"/>
      <c r="D196" s="285"/>
      <c r="E196" s="285"/>
      <c r="F196" s="285"/>
      <c r="G196" s="285"/>
      <c r="H196" s="285"/>
      <c r="I196" s="285"/>
      <c r="J196" s="285"/>
      <c r="K196" s="286"/>
    </row>
    <row r="197" ht="21">
      <c r="B197" s="287"/>
      <c r="C197" s="288" t="s">
        <v>601</v>
      </c>
      <c r="D197" s="288"/>
      <c r="E197" s="288"/>
      <c r="F197" s="288"/>
      <c r="G197" s="288"/>
      <c r="H197" s="288"/>
      <c r="I197" s="288"/>
      <c r="J197" s="288"/>
      <c r="K197" s="289"/>
    </row>
    <row r="198" ht="25.5" customHeight="1">
      <c r="B198" s="287"/>
      <c r="C198" s="356" t="s">
        <v>602</v>
      </c>
      <c r="D198" s="356"/>
      <c r="E198" s="356"/>
      <c r="F198" s="356" t="s">
        <v>603</v>
      </c>
      <c r="G198" s="357"/>
      <c r="H198" s="356" t="s">
        <v>604</v>
      </c>
      <c r="I198" s="356"/>
      <c r="J198" s="356"/>
      <c r="K198" s="289"/>
    </row>
    <row r="199" ht="5.25" customHeight="1">
      <c r="B199" s="320"/>
      <c r="C199" s="317"/>
      <c r="D199" s="317"/>
      <c r="E199" s="317"/>
      <c r="F199" s="317"/>
      <c r="G199" s="298"/>
      <c r="H199" s="317"/>
      <c r="I199" s="317"/>
      <c r="J199" s="317"/>
      <c r="K199" s="341"/>
    </row>
    <row r="200" ht="15" customHeight="1">
      <c r="B200" s="320"/>
      <c r="C200" s="298" t="s">
        <v>594</v>
      </c>
      <c r="D200" s="298"/>
      <c r="E200" s="298"/>
      <c r="F200" s="319" t="s">
        <v>43</v>
      </c>
      <c r="G200" s="298"/>
      <c r="H200" s="298" t="s">
        <v>605</v>
      </c>
      <c r="I200" s="298"/>
      <c r="J200" s="298"/>
      <c r="K200" s="341"/>
    </row>
    <row r="201" ht="15" customHeight="1">
      <c r="B201" s="320"/>
      <c r="C201" s="326"/>
      <c r="D201" s="298"/>
      <c r="E201" s="298"/>
      <c r="F201" s="319" t="s">
        <v>44</v>
      </c>
      <c r="G201" s="298"/>
      <c r="H201" s="298" t="s">
        <v>606</v>
      </c>
      <c r="I201" s="298"/>
      <c r="J201" s="298"/>
      <c r="K201" s="341"/>
    </row>
    <row r="202" ht="15" customHeight="1">
      <c r="B202" s="320"/>
      <c r="C202" s="326"/>
      <c r="D202" s="298"/>
      <c r="E202" s="298"/>
      <c r="F202" s="319" t="s">
        <v>47</v>
      </c>
      <c r="G202" s="298"/>
      <c r="H202" s="298" t="s">
        <v>607</v>
      </c>
      <c r="I202" s="298"/>
      <c r="J202" s="298"/>
      <c r="K202" s="341"/>
    </row>
    <row r="203" ht="15" customHeight="1">
      <c r="B203" s="320"/>
      <c r="C203" s="298"/>
      <c r="D203" s="298"/>
      <c r="E203" s="298"/>
      <c r="F203" s="319" t="s">
        <v>45</v>
      </c>
      <c r="G203" s="298"/>
      <c r="H203" s="298" t="s">
        <v>608</v>
      </c>
      <c r="I203" s="298"/>
      <c r="J203" s="298"/>
      <c r="K203" s="341"/>
    </row>
    <row r="204" ht="15" customHeight="1">
      <c r="B204" s="320"/>
      <c r="C204" s="298"/>
      <c r="D204" s="298"/>
      <c r="E204" s="298"/>
      <c r="F204" s="319" t="s">
        <v>46</v>
      </c>
      <c r="G204" s="298"/>
      <c r="H204" s="298" t="s">
        <v>609</v>
      </c>
      <c r="I204" s="298"/>
      <c r="J204" s="298"/>
      <c r="K204" s="341"/>
    </row>
    <row r="205" ht="15" customHeight="1">
      <c r="B205" s="320"/>
      <c r="C205" s="298"/>
      <c r="D205" s="298"/>
      <c r="E205" s="298"/>
      <c r="F205" s="319"/>
      <c r="G205" s="298"/>
      <c r="H205" s="298"/>
      <c r="I205" s="298"/>
      <c r="J205" s="298"/>
      <c r="K205" s="341"/>
    </row>
    <row r="206" ht="15" customHeight="1">
      <c r="B206" s="320"/>
      <c r="C206" s="298" t="s">
        <v>550</v>
      </c>
      <c r="D206" s="298"/>
      <c r="E206" s="298"/>
      <c r="F206" s="319" t="s">
        <v>79</v>
      </c>
      <c r="G206" s="298"/>
      <c r="H206" s="298" t="s">
        <v>610</v>
      </c>
      <c r="I206" s="298"/>
      <c r="J206" s="298"/>
      <c r="K206" s="341"/>
    </row>
    <row r="207" ht="15" customHeight="1">
      <c r="B207" s="320"/>
      <c r="C207" s="326"/>
      <c r="D207" s="298"/>
      <c r="E207" s="298"/>
      <c r="F207" s="319" t="s">
        <v>447</v>
      </c>
      <c r="G207" s="298"/>
      <c r="H207" s="298" t="s">
        <v>448</v>
      </c>
      <c r="I207" s="298"/>
      <c r="J207" s="298"/>
      <c r="K207" s="341"/>
    </row>
    <row r="208" ht="15" customHeight="1">
      <c r="B208" s="320"/>
      <c r="C208" s="298"/>
      <c r="D208" s="298"/>
      <c r="E208" s="298"/>
      <c r="F208" s="319" t="s">
        <v>445</v>
      </c>
      <c r="G208" s="298"/>
      <c r="H208" s="298" t="s">
        <v>611</v>
      </c>
      <c r="I208" s="298"/>
      <c r="J208" s="298"/>
      <c r="K208" s="341"/>
    </row>
    <row r="209" ht="15" customHeight="1">
      <c r="B209" s="358"/>
      <c r="C209" s="326"/>
      <c r="D209" s="326"/>
      <c r="E209" s="326"/>
      <c r="F209" s="319" t="s">
        <v>449</v>
      </c>
      <c r="G209" s="304"/>
      <c r="H209" s="345" t="s">
        <v>450</v>
      </c>
      <c r="I209" s="345"/>
      <c r="J209" s="345"/>
      <c r="K209" s="359"/>
    </row>
    <row r="210" ht="15" customHeight="1">
      <c r="B210" s="358"/>
      <c r="C210" s="326"/>
      <c r="D210" s="326"/>
      <c r="E210" s="326"/>
      <c r="F210" s="319" t="s">
        <v>451</v>
      </c>
      <c r="G210" s="304"/>
      <c r="H210" s="345" t="s">
        <v>612</v>
      </c>
      <c r="I210" s="345"/>
      <c r="J210" s="345"/>
      <c r="K210" s="359"/>
    </row>
    <row r="211" ht="15" customHeight="1">
      <c r="B211" s="358"/>
      <c r="C211" s="326"/>
      <c r="D211" s="326"/>
      <c r="E211" s="326"/>
      <c r="F211" s="360"/>
      <c r="G211" s="304"/>
      <c r="H211" s="361"/>
      <c r="I211" s="361"/>
      <c r="J211" s="361"/>
      <c r="K211" s="359"/>
    </row>
    <row r="212" ht="15" customHeight="1">
      <c r="B212" s="358"/>
      <c r="C212" s="298" t="s">
        <v>574</v>
      </c>
      <c r="D212" s="326"/>
      <c r="E212" s="326"/>
      <c r="F212" s="319">
        <v>1</v>
      </c>
      <c r="G212" s="304"/>
      <c r="H212" s="345" t="s">
        <v>613</v>
      </c>
      <c r="I212" s="345"/>
      <c r="J212" s="345"/>
      <c r="K212" s="359"/>
    </row>
    <row r="213" ht="15" customHeight="1">
      <c r="B213" s="358"/>
      <c r="C213" s="326"/>
      <c r="D213" s="326"/>
      <c r="E213" s="326"/>
      <c r="F213" s="319">
        <v>2</v>
      </c>
      <c r="G213" s="304"/>
      <c r="H213" s="345" t="s">
        <v>614</v>
      </c>
      <c r="I213" s="345"/>
      <c r="J213" s="345"/>
      <c r="K213" s="359"/>
    </row>
    <row r="214" ht="15" customHeight="1">
      <c r="B214" s="358"/>
      <c r="C214" s="326"/>
      <c r="D214" s="326"/>
      <c r="E214" s="326"/>
      <c r="F214" s="319">
        <v>3</v>
      </c>
      <c r="G214" s="304"/>
      <c r="H214" s="345" t="s">
        <v>615</v>
      </c>
      <c r="I214" s="345"/>
      <c r="J214" s="345"/>
      <c r="K214" s="359"/>
    </row>
    <row r="215" ht="15" customHeight="1">
      <c r="B215" s="358"/>
      <c r="C215" s="326"/>
      <c r="D215" s="326"/>
      <c r="E215" s="326"/>
      <c r="F215" s="319">
        <v>4</v>
      </c>
      <c r="G215" s="304"/>
      <c r="H215" s="345" t="s">
        <v>616</v>
      </c>
      <c r="I215" s="345"/>
      <c r="J215" s="345"/>
      <c r="K215" s="359"/>
    </row>
    <row r="216" ht="12.75" customHeight="1">
      <c r="B216" s="362"/>
      <c r="C216" s="363"/>
      <c r="D216" s="363"/>
      <c r="E216" s="363"/>
      <c r="F216" s="363"/>
      <c r="G216" s="363"/>
      <c r="H216" s="363"/>
      <c r="I216" s="363"/>
      <c r="J216" s="363"/>
      <c r="K216" s="364"/>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2018-10-03T06:18:58Z</dcterms:created>
  <dcterms:modified xsi:type="dcterms:W3CDTF">2018-10-03T06:19:06Z</dcterms:modified>
</cp:coreProperties>
</file>